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V6" i="1" l="1"/>
  <c r="Y43" i="1"/>
  <c r="Y47" i="1"/>
  <c r="Y51" i="1"/>
  <c r="Y55" i="1"/>
  <c r="Y59" i="1"/>
  <c r="Y63" i="1"/>
  <c r="Y71" i="1"/>
  <c r="Y75" i="1"/>
  <c r="Y79" i="1"/>
  <c r="Y83" i="1"/>
  <c r="Y87" i="1"/>
  <c r="Y91" i="1"/>
  <c r="Y95" i="1"/>
  <c r="Y99" i="1"/>
  <c r="Y103" i="1"/>
  <c r="Y107" i="1"/>
  <c r="AK8" i="1"/>
  <c r="AK9" i="1"/>
  <c r="AK10" i="1"/>
  <c r="AK11" i="1"/>
  <c r="AK6" i="1" s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8" i="1"/>
  <c r="AI89" i="1"/>
  <c r="AI90" i="1"/>
  <c r="AI91" i="1"/>
  <c r="AI92" i="1"/>
  <c r="AI93" i="1"/>
  <c r="AI94" i="1"/>
  <c r="AI95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7" i="1"/>
  <c r="AH8" i="1"/>
  <c r="AH9" i="1"/>
  <c r="AH10" i="1"/>
  <c r="AH6" i="1" s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6" i="1"/>
  <c r="AH88" i="1"/>
  <c r="AH90" i="1"/>
  <c r="AH92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24" i="1"/>
  <c r="AH125" i="1"/>
  <c r="AH126" i="1"/>
  <c r="AH127" i="1"/>
  <c r="AH128" i="1"/>
  <c r="AH129" i="1"/>
  <c r="AH130" i="1"/>
  <c r="AH131" i="1"/>
  <c r="AH133" i="1"/>
  <c r="AH134" i="1"/>
  <c r="AH135" i="1"/>
  <c r="AH137" i="1"/>
  <c r="AH138" i="1"/>
  <c r="AH139" i="1"/>
  <c r="AH140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7" i="1"/>
  <c r="AG138" i="1"/>
  <c r="AG139" i="1"/>
  <c r="AG14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7" i="1"/>
  <c r="AF138" i="1"/>
  <c r="AF139" i="1"/>
  <c r="AF14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7" i="1"/>
  <c r="AE138" i="1"/>
  <c r="AE139" i="1"/>
  <c r="AE140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4" i="1"/>
  <c r="Y45" i="1"/>
  <c r="Y46" i="1"/>
  <c r="Y48" i="1"/>
  <c r="Y49" i="1"/>
  <c r="Y50" i="1"/>
  <c r="Y52" i="1"/>
  <c r="Y53" i="1"/>
  <c r="Y54" i="1"/>
  <c r="Y56" i="1"/>
  <c r="Y57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Z41" i="1" s="1"/>
  <c r="W42" i="1"/>
  <c r="Y42" i="1" s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Z67" i="1" s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7" i="1"/>
  <c r="AD138" i="1"/>
  <c r="AD139" i="1"/>
  <c r="AD140" i="1"/>
  <c r="AD7" i="1"/>
  <c r="O8" i="1"/>
  <c r="O9" i="1"/>
  <c r="O10" i="1"/>
  <c r="O11" i="1"/>
  <c r="O6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7" i="1"/>
  <c r="O138" i="1"/>
  <c r="O139" i="1"/>
  <c r="O140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7" i="1"/>
  <c r="N138" i="1"/>
  <c r="N139" i="1"/>
  <c r="N14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7" i="1"/>
  <c r="M138" i="1"/>
  <c r="M139" i="1"/>
  <c r="M140" i="1"/>
  <c r="M7" i="1"/>
  <c r="L93" i="1"/>
  <c r="L94" i="1"/>
  <c r="K93" i="1"/>
  <c r="K94" i="1"/>
  <c r="J93" i="1"/>
  <c r="J94" i="1"/>
  <c r="I93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7" i="1"/>
  <c r="L138" i="1"/>
  <c r="L139" i="1"/>
  <c r="L140" i="1"/>
  <c r="L7" i="1"/>
  <c r="K117" i="1"/>
  <c r="K119" i="1"/>
  <c r="K121" i="1"/>
  <c r="K122" i="1"/>
  <c r="K136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8" i="1"/>
  <c r="K118" i="1" s="1"/>
  <c r="J120" i="1"/>
  <c r="K120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7" i="1"/>
  <c r="K137" i="1" s="1"/>
  <c r="J138" i="1"/>
  <c r="K138" i="1" s="1"/>
  <c r="J139" i="1"/>
  <c r="K139" i="1" s="1"/>
  <c r="J140" i="1"/>
  <c r="K140" i="1" s="1"/>
  <c r="J7" i="1"/>
  <c r="K7" i="1" s="1"/>
  <c r="AB6" i="1"/>
  <c r="AC6" i="1"/>
  <c r="AD6" i="1"/>
  <c r="AA6" i="1"/>
  <c r="N6" i="1"/>
  <c r="P6" i="1"/>
  <c r="Q6" i="1"/>
  <c r="R6" i="1"/>
  <c r="S6" i="1"/>
  <c r="T6" i="1"/>
  <c r="U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7" i="1"/>
  <c r="H138" i="1"/>
  <c r="H139" i="1"/>
  <c r="H14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7" i="1"/>
  <c r="G138" i="1"/>
  <c r="G139" i="1"/>
  <c r="G140" i="1"/>
  <c r="G7" i="1"/>
  <c r="E6" i="1"/>
  <c r="F6" i="1"/>
  <c r="Y111" i="1" l="1"/>
  <c r="AJ6" i="1"/>
  <c r="Y41" i="1"/>
  <c r="Y67" i="1"/>
  <c r="W6" i="1"/>
  <c r="Z111" i="1"/>
  <c r="AG6" i="1"/>
  <c r="AF6" i="1"/>
  <c r="AE6" i="1"/>
  <c r="M6" i="1"/>
  <c r="K6" i="1"/>
  <c r="L6" i="1"/>
  <c r="J6" i="1"/>
</calcChain>
</file>

<file path=xl/sharedStrings.xml><?xml version="1.0" encoding="utf-8"?>
<sst xmlns="http://schemas.openxmlformats.org/spreadsheetml/2006/main" count="324" uniqueCount="172">
  <si>
    <t>Период: 04.10.2024 - 11.10.2024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</si>
  <si>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</si>
  <si>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</si>
  <si>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</si>
  <si>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</si>
  <si>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</si>
  <si>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</si>
  <si>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</si>
  <si>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</si>
  <si>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</si>
  <si>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</si>
  <si>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</si>
  <si>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</si>
  <si>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</si>
  <si>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</si>
  <si>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</si>
  <si>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</si>
  <si>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</si>
  <si>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</si>
  <si>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</si>
  <si>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</si>
  <si>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</si>
  <si>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</si>
  <si>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</si>
  <si>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</si>
  <si>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</si>
  <si>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</si>
  <si>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</si>
  <si>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</si>
  <si>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</si>
  <si>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</si>
  <si>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</si>
  <si>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</si>
  <si>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</si>
  <si>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</si>
  <si>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</si>
  <si>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</si>
  <si>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</si>
  <si>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</si>
  <si>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</si>
  <si>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</si>
  <si>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</si>
  <si>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</si>
  <si>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</si>
  <si>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</si>
  <si>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</si>
  <si>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</si>
  <si>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</si>
  <si>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</si>
  <si>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</si>
  <si>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</si>
  <si>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</si>
  <si>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</si>
  <si>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</si>
  <si>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</si>
  <si>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</si>
  <si>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</si>
  <si>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</si>
  <si>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</si>
  <si>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</si>
  <si>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</si>
  <si>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</si>
  <si>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</si>
  <si>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</si>
  <si>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</si>
  <si>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</si>
  <si>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</si>
  <si>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</si>
  <si>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</si>
  <si>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</si>
  <si>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</si>
  <si>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</si>
  <si>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</si>
  <si>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</si>
  <si>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</si>
  <si>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</si>
  <si>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</si>
  <si>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</si>
  <si>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</si>
  <si>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</si>
  <si>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</si>
  <si>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</si>
  <si>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</si>
  <si>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</si>
  <si>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</si>
  <si>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</si>
  <si>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</si>
  <si>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</si>
  <si>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</si>
  <si>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</si>
  <si>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</si>
  <si>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</si>
  <si>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</si>
  <si>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</si>
  <si>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</si>
  <si>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</si>
  <si>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</si>
  <si>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</si>
  <si>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</si>
  <si>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</si>
  <si>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</si>
  <si>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</si>
  <si>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</si>
  <si>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</si>
  <si>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</si>
  <si>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</si>
  <si>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</si>
  <si>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</si>
  <si>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</si>
  <si>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</si>
  <si>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</si>
  <si>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</si>
  <si>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</si>
  <si>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</si>
  <si>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</si>
  <si>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</si>
  <si>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</si>
  <si>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</si>
  <si>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</si>
  <si>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</si>
  <si>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</si>
  <si>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</si>
  <si>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</si>
  <si>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</si>
  <si>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</si>
  <si>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</si>
  <si>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</si>
  <si>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</si>
  <si>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</si>
  <si>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</si>
  <si>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</si>
  <si>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</si>
  <si>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</si>
  <si>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</si>
  <si>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</si>
  <si>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408  Ветчина Сливушка с индейкой ТМ Вязанка, 0,4кг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</si>
  <si>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</si>
  <si>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</si>
  <si>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</si>
  <si>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</si>
  <si>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</si>
  <si>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</si>
  <si>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</si>
  <si>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</si>
  <si>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</si>
  <si>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</si>
  <si>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</si>
  <si>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</si>
  <si>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</si>
  <si>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</si>
  <si>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</si>
  <si>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</si>
  <si>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</si>
  <si>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</si>
  <si>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</si>
  <si>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</si>
  <si>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</si>
  <si>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</si>
  <si>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</si>
  <si>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</si>
  <si>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нов11,10,</t>
  </si>
  <si>
    <t>11,10,</t>
  </si>
  <si>
    <t>14,10,</t>
  </si>
  <si>
    <t>15,10,</t>
  </si>
  <si>
    <t>15,10д</t>
  </si>
  <si>
    <t>17,10,</t>
  </si>
  <si>
    <t>18,10,</t>
  </si>
  <si>
    <t>20,09,</t>
  </si>
  <si>
    <t>27,09,</t>
  </si>
  <si>
    <t>03,10,</t>
  </si>
  <si>
    <t>увел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</si>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</sst>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_ ;[Red]\-0\ "/>
    <numFmt numFmtId="167" formatCode="0.00_ ;[Red]\-0.00\ "/>
    <numFmt numFmtId="168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7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8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166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0,10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5-11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1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03.10.2024 - 10.10.2024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10,10,</v>
          </cell>
          <cell r="M5" t="str">
            <v>11,10,</v>
          </cell>
          <cell r="N5" t="str">
            <v>14,10,</v>
          </cell>
          <cell r="O5" t="str">
            <v>15,10,</v>
          </cell>
          <cell r="P5" t="str">
            <v>15,10д</v>
          </cell>
          <cell r="X5" t="str">
            <v>16,10,</v>
          </cell>
          <cell r="AE5" t="str">
            <v>20,09,</v>
          </cell>
          <cell r="AF5" t="str">
            <v>27,09,</v>
          </cell>
          <cell r="AG5" t="str">
            <v>03,10,</v>
          </cell>
          <cell r="AH5" t="str">
            <v>10,10,</v>
          </cell>
        </row>
        <row r="6">
          <cell r="E6">
            <v>122426.773</v>
          </cell>
          <cell r="F6">
            <v>56021.38200000002</v>
          </cell>
          <cell r="J6">
            <v>125269.928</v>
          </cell>
          <cell r="K6">
            <v>-2843.1549999999988</v>
          </cell>
          <cell r="L6">
            <v>27990</v>
          </cell>
          <cell r="M6">
            <v>30820</v>
          </cell>
          <cell r="N6">
            <v>21020</v>
          </cell>
          <cell r="O6">
            <v>26890</v>
          </cell>
          <cell r="P6">
            <v>12200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20470.154600000005</v>
          </cell>
          <cell r="X6">
            <v>-30360.092000000001</v>
          </cell>
          <cell r="AA6">
            <v>0</v>
          </cell>
          <cell r="AB6">
            <v>0</v>
          </cell>
          <cell r="AC6">
            <v>0</v>
          </cell>
          <cell r="AD6">
            <v>20076</v>
          </cell>
          <cell r="AE6">
            <v>24004.449000000008</v>
          </cell>
          <cell r="AF6">
            <v>21857.829000000002</v>
          </cell>
          <cell r="AG6">
            <v>22360.347399999999</v>
          </cell>
          <cell r="AH6">
            <v>18144.212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406.93900000000002</v>
          </cell>
          <cell r="D7">
            <v>507.01</v>
          </cell>
          <cell r="E7">
            <v>524.447</v>
          </cell>
          <cell r="F7">
            <v>345.572</v>
          </cell>
          <cell r="G7" t="str">
            <v>н</v>
          </cell>
          <cell r="H7">
            <v>1</v>
          </cell>
          <cell r="I7">
            <v>45</v>
          </cell>
          <cell r="J7">
            <v>530.58399999999995</v>
          </cell>
          <cell r="K7">
            <v>-6.1369999999999436</v>
          </cell>
          <cell r="L7">
            <v>300</v>
          </cell>
          <cell r="M7">
            <v>140</v>
          </cell>
          <cell r="N7">
            <v>0</v>
          </cell>
          <cell r="O7">
            <v>50</v>
          </cell>
          <cell r="P7">
            <v>0</v>
          </cell>
          <cell r="W7">
            <v>104.88939999999999</v>
          </cell>
          <cell r="X7">
            <v>-48.901500000000055</v>
          </cell>
          <cell r="Y7">
            <v>7.5</v>
          </cell>
          <cell r="Z7">
            <v>3.2946322507326768</v>
          </cell>
          <cell r="AD7">
            <v>0</v>
          </cell>
          <cell r="AE7">
            <v>134.874</v>
          </cell>
          <cell r="AF7">
            <v>127.583</v>
          </cell>
          <cell r="AG7">
            <v>130.57059999999998</v>
          </cell>
          <cell r="AH7">
            <v>65.751000000000005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480.06799999999998</v>
          </cell>
          <cell r="D8">
            <v>500.78199999999998</v>
          </cell>
          <cell r="E8">
            <v>643.55600000000004</v>
          </cell>
          <cell r="F8">
            <v>296.30200000000002</v>
          </cell>
          <cell r="G8" t="str">
            <v>ябл</v>
          </cell>
          <cell r="H8">
            <v>1</v>
          </cell>
          <cell r="I8">
            <v>45</v>
          </cell>
          <cell r="J8">
            <v>612.72400000000005</v>
          </cell>
          <cell r="K8">
            <v>30.831999999999994</v>
          </cell>
          <cell r="L8">
            <v>280</v>
          </cell>
          <cell r="M8">
            <v>150</v>
          </cell>
          <cell r="N8">
            <v>150</v>
          </cell>
          <cell r="O8">
            <v>260</v>
          </cell>
          <cell r="P8">
            <v>0</v>
          </cell>
          <cell r="W8">
            <v>128.71120000000002</v>
          </cell>
          <cell r="X8">
            <v>-170.96799999999985</v>
          </cell>
          <cell r="Y8">
            <v>7.5000000000000009</v>
          </cell>
          <cell r="Z8">
            <v>2.3020685068587659</v>
          </cell>
          <cell r="AD8">
            <v>0</v>
          </cell>
          <cell r="AE8">
            <v>122.221</v>
          </cell>
          <cell r="AF8">
            <v>111.91220000000001</v>
          </cell>
          <cell r="AG8">
            <v>138.77119999999999</v>
          </cell>
          <cell r="AH8">
            <v>117.574</v>
          </cell>
          <cell r="AI8" t="str">
            <v>ябокт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1007.508</v>
          </cell>
          <cell r="D9">
            <v>1313.472</v>
          </cell>
          <cell r="E9">
            <v>1291.1210000000001</v>
          </cell>
          <cell r="F9">
            <v>983.67399999999998</v>
          </cell>
          <cell r="G9" t="str">
            <v>н</v>
          </cell>
          <cell r="H9">
            <v>1</v>
          </cell>
          <cell r="I9">
            <v>45</v>
          </cell>
          <cell r="J9">
            <v>1256.0150000000001</v>
          </cell>
          <cell r="K9">
            <v>35.105999999999995</v>
          </cell>
          <cell r="L9">
            <v>580</v>
          </cell>
          <cell r="M9">
            <v>360</v>
          </cell>
          <cell r="N9">
            <v>0</v>
          </cell>
          <cell r="O9">
            <v>150</v>
          </cell>
          <cell r="P9">
            <v>0</v>
          </cell>
          <cell r="W9">
            <v>258.2242</v>
          </cell>
          <cell r="X9">
            <v>-136.99250000000006</v>
          </cell>
          <cell r="Y9">
            <v>7.5</v>
          </cell>
          <cell r="Z9">
            <v>3.8093796011373064</v>
          </cell>
          <cell r="AD9">
            <v>0</v>
          </cell>
          <cell r="AE9">
            <v>386.0018</v>
          </cell>
          <cell r="AF9">
            <v>342.17600000000004</v>
          </cell>
          <cell r="AG9">
            <v>336.75220000000002</v>
          </cell>
          <cell r="AH9">
            <v>191.30600000000001</v>
          </cell>
          <cell r="AI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84.221000000000004</v>
          </cell>
          <cell r="D10">
            <v>1811.923</v>
          </cell>
          <cell r="E10">
            <v>191.154</v>
          </cell>
          <cell r="F10">
            <v>99.968000000000004</v>
          </cell>
          <cell r="G10">
            <v>0</v>
          </cell>
          <cell r="H10">
            <v>0</v>
          </cell>
          <cell r="I10">
            <v>40</v>
          </cell>
          <cell r="J10">
            <v>198.755</v>
          </cell>
          <cell r="K10">
            <v>-7.6009999999999991</v>
          </cell>
          <cell r="L10">
            <v>0</v>
          </cell>
          <cell r="M10">
            <v>80</v>
          </cell>
          <cell r="N10">
            <v>0</v>
          </cell>
          <cell r="O10">
            <v>0</v>
          </cell>
          <cell r="P10">
            <v>0</v>
          </cell>
          <cell r="W10">
            <v>38.230800000000002</v>
          </cell>
          <cell r="X10">
            <v>106.76299999999998</v>
          </cell>
          <cell r="Y10">
            <v>7.4999999999999991</v>
          </cell>
          <cell r="Z10">
            <v>2.6148550383460454</v>
          </cell>
          <cell r="AD10">
            <v>0</v>
          </cell>
          <cell r="AE10">
            <v>27.062599999999996</v>
          </cell>
          <cell r="AF10">
            <v>34.016199999999998</v>
          </cell>
          <cell r="AG10">
            <v>34.5642</v>
          </cell>
          <cell r="AH10">
            <v>22.27</v>
          </cell>
          <cell r="AI10" t="str">
            <v>выв0910,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174</v>
          </cell>
          <cell r="D11">
            <v>185</v>
          </cell>
          <cell r="E11">
            <v>208</v>
          </cell>
          <cell r="F11">
            <v>135</v>
          </cell>
          <cell r="G11">
            <v>0</v>
          </cell>
          <cell r="H11">
            <v>0</v>
          </cell>
          <cell r="I11">
            <v>45</v>
          </cell>
          <cell r="J11">
            <v>260</v>
          </cell>
          <cell r="K11">
            <v>-52</v>
          </cell>
          <cell r="L11">
            <v>100</v>
          </cell>
          <cell r="M11">
            <v>110</v>
          </cell>
          <cell r="N11">
            <v>0</v>
          </cell>
          <cell r="O11">
            <v>0</v>
          </cell>
          <cell r="P11">
            <v>0</v>
          </cell>
          <cell r="W11">
            <v>41.6</v>
          </cell>
          <cell r="X11">
            <v>-33</v>
          </cell>
          <cell r="Y11">
            <v>7.5</v>
          </cell>
          <cell r="Z11">
            <v>3.2451923076923075</v>
          </cell>
          <cell r="AD11">
            <v>0</v>
          </cell>
          <cell r="AE11">
            <v>63.4</v>
          </cell>
          <cell r="AF11">
            <v>44.8</v>
          </cell>
          <cell r="AG11">
            <v>57.8</v>
          </cell>
          <cell r="AH11">
            <v>64</v>
          </cell>
          <cell r="AI11" t="str">
            <v>выв0910,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2593</v>
          </cell>
          <cell r="D12">
            <v>1449</v>
          </cell>
          <cell r="E12">
            <v>2365</v>
          </cell>
          <cell r="F12">
            <v>1625</v>
          </cell>
          <cell r="G12" t="str">
            <v>ябл</v>
          </cell>
          <cell r="H12">
            <v>0.4</v>
          </cell>
          <cell r="I12">
            <v>45</v>
          </cell>
          <cell r="J12">
            <v>2401</v>
          </cell>
          <cell r="K12">
            <v>-36</v>
          </cell>
          <cell r="L12">
            <v>0</v>
          </cell>
          <cell r="M12">
            <v>0</v>
          </cell>
          <cell r="N12">
            <v>500</v>
          </cell>
          <cell r="O12">
            <v>710</v>
          </cell>
          <cell r="P12">
            <v>0</v>
          </cell>
          <cell r="W12">
            <v>357</v>
          </cell>
          <cell r="X12">
            <v>-157.5</v>
          </cell>
          <cell r="Y12">
            <v>7.5</v>
          </cell>
          <cell r="Z12">
            <v>4.5518207282913163</v>
          </cell>
          <cell r="AD12">
            <v>580</v>
          </cell>
          <cell r="AE12">
            <v>436.2</v>
          </cell>
          <cell r="AF12">
            <v>371</v>
          </cell>
          <cell r="AG12">
            <v>331.4</v>
          </cell>
          <cell r="AH12">
            <v>313</v>
          </cell>
          <cell r="AI12" t="str">
            <v>ябокт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1862</v>
          </cell>
          <cell r="D13">
            <v>4163</v>
          </cell>
          <cell r="E13">
            <v>3681</v>
          </cell>
          <cell r="F13">
            <v>2258</v>
          </cell>
          <cell r="G13">
            <v>0</v>
          </cell>
          <cell r="H13">
            <v>0.45</v>
          </cell>
          <cell r="I13">
            <v>45</v>
          </cell>
          <cell r="J13">
            <v>3733</v>
          </cell>
          <cell r="K13">
            <v>-52</v>
          </cell>
          <cell r="L13">
            <v>1000</v>
          </cell>
          <cell r="M13">
            <v>800</v>
          </cell>
          <cell r="N13">
            <v>0</v>
          </cell>
          <cell r="O13">
            <v>0</v>
          </cell>
          <cell r="P13">
            <v>700</v>
          </cell>
          <cell r="W13">
            <v>522.6</v>
          </cell>
          <cell r="X13">
            <v>-838.5</v>
          </cell>
          <cell r="Y13">
            <v>7.5</v>
          </cell>
          <cell r="Z13">
            <v>4.3207041714504397</v>
          </cell>
          <cell r="AD13">
            <v>1068</v>
          </cell>
          <cell r="AE13">
            <v>806.8</v>
          </cell>
          <cell r="AF13">
            <v>739.8</v>
          </cell>
          <cell r="AG13">
            <v>717.8</v>
          </cell>
          <cell r="AH13">
            <v>422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3358</v>
          </cell>
          <cell r="D14">
            <v>3288</v>
          </cell>
          <cell r="E14">
            <v>5162</v>
          </cell>
          <cell r="F14">
            <v>1369</v>
          </cell>
          <cell r="G14">
            <v>0</v>
          </cell>
          <cell r="H14">
            <v>0.45</v>
          </cell>
          <cell r="I14">
            <v>45</v>
          </cell>
          <cell r="J14">
            <v>5245</v>
          </cell>
          <cell r="K14">
            <v>-83</v>
          </cell>
          <cell r="L14">
            <v>1000</v>
          </cell>
          <cell r="M14">
            <v>1000</v>
          </cell>
          <cell r="N14">
            <v>1500</v>
          </cell>
          <cell r="O14">
            <v>1100</v>
          </cell>
          <cell r="P14">
            <v>700</v>
          </cell>
          <cell r="W14">
            <v>767.2</v>
          </cell>
          <cell r="X14">
            <v>-915</v>
          </cell>
          <cell r="Y14">
            <v>7.4999999999999991</v>
          </cell>
          <cell r="Z14">
            <v>1.7844108446298226</v>
          </cell>
          <cell r="AD14">
            <v>1326</v>
          </cell>
          <cell r="AE14">
            <v>789.8</v>
          </cell>
          <cell r="AF14">
            <v>607.6</v>
          </cell>
          <cell r="AG14">
            <v>724.6</v>
          </cell>
          <cell r="AH14">
            <v>558</v>
          </cell>
          <cell r="AI14" t="str">
            <v>ябокт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221</v>
          </cell>
          <cell r="D15">
            <v>3252</v>
          </cell>
          <cell r="E15">
            <v>241</v>
          </cell>
          <cell r="F15">
            <v>168</v>
          </cell>
          <cell r="G15">
            <v>0</v>
          </cell>
          <cell r="H15">
            <v>0</v>
          </cell>
          <cell r="I15">
            <v>40</v>
          </cell>
          <cell r="J15">
            <v>251</v>
          </cell>
          <cell r="K15">
            <v>-10</v>
          </cell>
          <cell r="L15">
            <v>100</v>
          </cell>
          <cell r="M15">
            <v>80</v>
          </cell>
          <cell r="N15">
            <v>0</v>
          </cell>
          <cell r="O15">
            <v>50</v>
          </cell>
          <cell r="P15">
            <v>0</v>
          </cell>
          <cell r="W15">
            <v>48.2</v>
          </cell>
          <cell r="X15">
            <v>-36.5</v>
          </cell>
          <cell r="Y15">
            <v>7.5</v>
          </cell>
          <cell r="Z15">
            <v>3.4854771784232361</v>
          </cell>
          <cell r="AD15">
            <v>0</v>
          </cell>
          <cell r="AE15">
            <v>62</v>
          </cell>
          <cell r="AF15">
            <v>53.8</v>
          </cell>
          <cell r="AG15">
            <v>59.2</v>
          </cell>
          <cell r="AH15">
            <v>66</v>
          </cell>
          <cell r="AI15" t="str">
            <v>выв0910,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60</v>
          </cell>
          <cell r="D16">
            <v>51</v>
          </cell>
          <cell r="E16">
            <v>77</v>
          </cell>
          <cell r="F16">
            <v>25</v>
          </cell>
          <cell r="G16">
            <v>0</v>
          </cell>
          <cell r="H16">
            <v>0.4</v>
          </cell>
          <cell r="I16">
            <v>50</v>
          </cell>
          <cell r="J16">
            <v>99</v>
          </cell>
          <cell r="K16">
            <v>-22</v>
          </cell>
          <cell r="L16">
            <v>0</v>
          </cell>
          <cell r="M16">
            <v>30</v>
          </cell>
          <cell r="N16">
            <v>50</v>
          </cell>
          <cell r="O16">
            <v>50</v>
          </cell>
          <cell r="P16">
            <v>0</v>
          </cell>
          <cell r="W16">
            <v>15.4</v>
          </cell>
          <cell r="X16">
            <v>-39.5</v>
          </cell>
          <cell r="Y16">
            <v>7.5</v>
          </cell>
          <cell r="Z16">
            <v>1.6233766233766234</v>
          </cell>
          <cell r="AD16">
            <v>0</v>
          </cell>
          <cell r="AE16">
            <v>16.2</v>
          </cell>
          <cell r="AF16">
            <v>14.4</v>
          </cell>
          <cell r="AG16">
            <v>12.8</v>
          </cell>
          <cell r="AH16">
            <v>14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532</v>
          </cell>
          <cell r="D17">
            <v>158</v>
          </cell>
          <cell r="E17">
            <v>268</v>
          </cell>
          <cell r="F17">
            <v>410</v>
          </cell>
          <cell r="G17">
            <v>0</v>
          </cell>
          <cell r="H17">
            <v>0.17</v>
          </cell>
          <cell r="I17">
            <v>180</v>
          </cell>
          <cell r="J17">
            <v>281</v>
          </cell>
          <cell r="K17">
            <v>-13</v>
          </cell>
          <cell r="L17">
            <v>0</v>
          </cell>
          <cell r="M17">
            <v>400</v>
          </cell>
          <cell r="N17">
            <v>0</v>
          </cell>
          <cell r="O17">
            <v>0</v>
          </cell>
          <cell r="P17">
            <v>0</v>
          </cell>
          <cell r="W17">
            <v>53.6</v>
          </cell>
          <cell r="X17">
            <v>-408</v>
          </cell>
          <cell r="Y17">
            <v>7.5</v>
          </cell>
          <cell r="Z17">
            <v>7.6492537313432836</v>
          </cell>
          <cell r="AD17">
            <v>0</v>
          </cell>
          <cell r="AE17">
            <v>57.6</v>
          </cell>
          <cell r="AF17">
            <v>53</v>
          </cell>
          <cell r="AG17">
            <v>69.400000000000006</v>
          </cell>
          <cell r="AH17">
            <v>73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147</v>
          </cell>
          <cell r="D18">
            <v>368</v>
          </cell>
          <cell r="E18">
            <v>309</v>
          </cell>
          <cell r="F18">
            <v>184</v>
          </cell>
          <cell r="G18">
            <v>0</v>
          </cell>
          <cell r="H18">
            <v>0.3</v>
          </cell>
          <cell r="I18">
            <v>40</v>
          </cell>
          <cell r="J18">
            <v>377</v>
          </cell>
          <cell r="K18">
            <v>-68</v>
          </cell>
          <cell r="L18">
            <v>60</v>
          </cell>
          <cell r="M18">
            <v>70</v>
          </cell>
          <cell r="N18">
            <v>120</v>
          </cell>
          <cell r="O18">
            <v>130</v>
          </cell>
          <cell r="P18">
            <v>0</v>
          </cell>
          <cell r="W18">
            <v>61.8</v>
          </cell>
          <cell r="X18">
            <v>-100.5</v>
          </cell>
          <cell r="Y18">
            <v>7.5</v>
          </cell>
          <cell r="Z18">
            <v>2.9773462783171523</v>
          </cell>
          <cell r="AD18">
            <v>0</v>
          </cell>
          <cell r="AE18">
            <v>73</v>
          </cell>
          <cell r="AF18">
            <v>70.400000000000006</v>
          </cell>
          <cell r="AG18">
            <v>66.8</v>
          </cell>
          <cell r="AH18">
            <v>83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2203</v>
          </cell>
          <cell r="D19">
            <v>1153</v>
          </cell>
          <cell r="E19">
            <v>1356</v>
          </cell>
          <cell r="F19">
            <v>1959</v>
          </cell>
          <cell r="G19">
            <v>0</v>
          </cell>
          <cell r="H19">
            <v>0.17</v>
          </cell>
          <cell r="I19">
            <v>180</v>
          </cell>
          <cell r="J19">
            <v>1390</v>
          </cell>
          <cell r="K19">
            <v>-34</v>
          </cell>
          <cell r="L19">
            <v>0</v>
          </cell>
          <cell r="M19">
            <v>1500</v>
          </cell>
          <cell r="N19">
            <v>0</v>
          </cell>
          <cell r="O19">
            <v>0</v>
          </cell>
          <cell r="P19">
            <v>0</v>
          </cell>
          <cell r="W19">
            <v>271.2</v>
          </cell>
          <cell r="X19">
            <v>-1425</v>
          </cell>
          <cell r="Y19">
            <v>7.5</v>
          </cell>
          <cell r="Z19">
            <v>7.2234513274336285</v>
          </cell>
          <cell r="AD19">
            <v>0</v>
          </cell>
          <cell r="AE19">
            <v>295</v>
          </cell>
          <cell r="AF19">
            <v>269.2</v>
          </cell>
          <cell r="AG19">
            <v>316</v>
          </cell>
          <cell r="AH19">
            <v>301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568</v>
          </cell>
          <cell r="D20">
            <v>370</v>
          </cell>
          <cell r="E20">
            <v>610</v>
          </cell>
          <cell r="F20">
            <v>293</v>
          </cell>
          <cell r="G20">
            <v>0</v>
          </cell>
          <cell r="H20">
            <v>0.35</v>
          </cell>
          <cell r="I20">
            <v>45</v>
          </cell>
          <cell r="J20">
            <v>843</v>
          </cell>
          <cell r="K20">
            <v>-233</v>
          </cell>
          <cell r="L20">
            <v>400</v>
          </cell>
          <cell r="M20">
            <v>200</v>
          </cell>
          <cell r="N20">
            <v>120</v>
          </cell>
          <cell r="O20">
            <v>270</v>
          </cell>
          <cell r="P20">
            <v>0</v>
          </cell>
          <cell r="W20">
            <v>122</v>
          </cell>
          <cell r="X20">
            <v>-368</v>
          </cell>
          <cell r="Y20">
            <v>7.5</v>
          </cell>
          <cell r="Z20">
            <v>2.401639344262295</v>
          </cell>
          <cell r="AD20">
            <v>0</v>
          </cell>
          <cell r="AE20">
            <v>148.4</v>
          </cell>
          <cell r="AF20">
            <v>114.2</v>
          </cell>
          <cell r="AG20">
            <v>160</v>
          </cell>
          <cell r="AH20">
            <v>125</v>
          </cell>
          <cell r="AI20" t="str">
            <v>ябокт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245</v>
          </cell>
          <cell r="D21">
            <v>716</v>
          </cell>
          <cell r="E21">
            <v>793</v>
          </cell>
          <cell r="F21">
            <v>159</v>
          </cell>
          <cell r="G21" t="str">
            <v>н</v>
          </cell>
          <cell r="H21">
            <v>0.35</v>
          </cell>
          <cell r="I21">
            <v>45</v>
          </cell>
          <cell r="J21">
            <v>863</v>
          </cell>
          <cell r="K21">
            <v>-70</v>
          </cell>
          <cell r="L21">
            <v>50</v>
          </cell>
          <cell r="M21">
            <v>30</v>
          </cell>
          <cell r="N21">
            <v>0</v>
          </cell>
          <cell r="O21">
            <v>20</v>
          </cell>
          <cell r="P21">
            <v>0</v>
          </cell>
          <cell r="W21">
            <v>23</v>
          </cell>
          <cell r="X21">
            <v>-86.5</v>
          </cell>
          <cell r="Y21">
            <v>7.5</v>
          </cell>
          <cell r="Z21">
            <v>6.9130434782608692</v>
          </cell>
          <cell r="AD21">
            <v>678</v>
          </cell>
          <cell r="AE21">
            <v>36.799999999999997</v>
          </cell>
          <cell r="AF21">
            <v>30.6</v>
          </cell>
          <cell r="AG21">
            <v>39</v>
          </cell>
          <cell r="AH21">
            <v>12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235</v>
          </cell>
          <cell r="D22">
            <v>233</v>
          </cell>
          <cell r="E22">
            <v>219</v>
          </cell>
          <cell r="F22">
            <v>242</v>
          </cell>
          <cell r="G22">
            <v>0</v>
          </cell>
          <cell r="H22">
            <v>0.35</v>
          </cell>
          <cell r="I22">
            <v>45</v>
          </cell>
          <cell r="J22">
            <v>524</v>
          </cell>
          <cell r="K22">
            <v>-305</v>
          </cell>
          <cell r="L22">
            <v>50</v>
          </cell>
          <cell r="M22">
            <v>40</v>
          </cell>
          <cell r="N22">
            <v>40</v>
          </cell>
          <cell r="O22">
            <v>50</v>
          </cell>
          <cell r="P22">
            <v>0</v>
          </cell>
          <cell r="W22">
            <v>35.4</v>
          </cell>
          <cell r="X22">
            <v>-156.5</v>
          </cell>
          <cell r="Y22">
            <v>7.5</v>
          </cell>
          <cell r="Z22">
            <v>6.8361581920903953</v>
          </cell>
          <cell r="AD22">
            <v>42</v>
          </cell>
          <cell r="AE22">
            <v>73.2</v>
          </cell>
          <cell r="AF22">
            <v>50.8</v>
          </cell>
          <cell r="AG22">
            <v>45</v>
          </cell>
          <cell r="AH22">
            <v>5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624</v>
          </cell>
          <cell r="D23">
            <v>741</v>
          </cell>
          <cell r="E23">
            <v>705</v>
          </cell>
          <cell r="F23">
            <v>636</v>
          </cell>
          <cell r="G23">
            <v>0</v>
          </cell>
          <cell r="H23">
            <v>0.35</v>
          </cell>
          <cell r="I23">
            <v>45</v>
          </cell>
          <cell r="J23">
            <v>860</v>
          </cell>
          <cell r="K23">
            <v>-155</v>
          </cell>
          <cell r="L23">
            <v>350</v>
          </cell>
          <cell r="M23">
            <v>250</v>
          </cell>
          <cell r="N23">
            <v>100</v>
          </cell>
          <cell r="O23">
            <v>150</v>
          </cell>
          <cell r="P23">
            <v>0</v>
          </cell>
          <cell r="W23">
            <v>141</v>
          </cell>
          <cell r="X23">
            <v>-428.5</v>
          </cell>
          <cell r="Y23">
            <v>7.5</v>
          </cell>
          <cell r="Z23">
            <v>4.5106382978723403</v>
          </cell>
          <cell r="AD23">
            <v>0</v>
          </cell>
          <cell r="AE23">
            <v>197.4</v>
          </cell>
          <cell r="AF23">
            <v>184.2</v>
          </cell>
          <cell r="AG23">
            <v>202.2</v>
          </cell>
          <cell r="AH23">
            <v>143</v>
          </cell>
          <cell r="AI23" t="str">
            <v>продокт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322.37599999999998</v>
          </cell>
          <cell r="D24">
            <v>319.93700000000001</v>
          </cell>
          <cell r="E24">
            <v>437.28899999999999</v>
          </cell>
          <cell r="F24">
            <v>199.57300000000001</v>
          </cell>
          <cell r="G24">
            <v>0</v>
          </cell>
          <cell r="H24">
            <v>1</v>
          </cell>
          <cell r="I24">
            <v>50</v>
          </cell>
          <cell r="J24">
            <v>414.14400000000001</v>
          </cell>
          <cell r="K24">
            <v>23.144999999999982</v>
          </cell>
          <cell r="L24">
            <v>170</v>
          </cell>
          <cell r="M24">
            <v>140</v>
          </cell>
          <cell r="N24">
            <v>100</v>
          </cell>
          <cell r="O24">
            <v>170</v>
          </cell>
          <cell r="P24">
            <v>0</v>
          </cell>
          <cell r="W24">
            <v>87.457799999999992</v>
          </cell>
          <cell r="X24">
            <v>-123.6395</v>
          </cell>
          <cell r="Y24">
            <v>7.5000000000000009</v>
          </cell>
          <cell r="Z24">
            <v>2.2819348302838631</v>
          </cell>
          <cell r="AD24">
            <v>0</v>
          </cell>
          <cell r="AE24">
            <v>96.116</v>
          </cell>
          <cell r="AF24">
            <v>85.2072</v>
          </cell>
          <cell r="AG24">
            <v>98.292600000000007</v>
          </cell>
          <cell r="AH24">
            <v>75.438000000000002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3267.9810000000002</v>
          </cell>
          <cell r="D25">
            <v>4010.6759999999999</v>
          </cell>
          <cell r="E25">
            <v>4123.1329999999998</v>
          </cell>
          <cell r="F25">
            <v>3020.7130000000002</v>
          </cell>
          <cell r="G25">
            <v>0</v>
          </cell>
          <cell r="H25">
            <v>1</v>
          </cell>
          <cell r="I25">
            <v>50</v>
          </cell>
          <cell r="J25">
            <v>4211.0140000000001</v>
          </cell>
          <cell r="K25">
            <v>-87.881000000000313</v>
          </cell>
          <cell r="L25">
            <v>1000</v>
          </cell>
          <cell r="M25">
            <v>1500</v>
          </cell>
          <cell r="N25">
            <v>0</v>
          </cell>
          <cell r="O25">
            <v>600</v>
          </cell>
          <cell r="P25">
            <v>1200</v>
          </cell>
          <cell r="W25">
            <v>824.62659999999994</v>
          </cell>
          <cell r="X25">
            <v>-1136.0135000000005</v>
          </cell>
          <cell r="Y25">
            <v>7.4999999999999991</v>
          </cell>
          <cell r="Z25">
            <v>3.6631282570802353</v>
          </cell>
          <cell r="AD25">
            <v>0</v>
          </cell>
          <cell r="AE25">
            <v>1173.9090000000001</v>
          </cell>
          <cell r="AF25">
            <v>997.7296</v>
          </cell>
          <cell r="AG25">
            <v>989.42679999999996</v>
          </cell>
          <cell r="AH25">
            <v>692.55600000000004</v>
          </cell>
          <cell r="AI25" t="str">
            <v>оконч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271.041</v>
          </cell>
          <cell r="D26">
            <v>217.255</v>
          </cell>
          <cell r="E26">
            <v>369.27199999999999</v>
          </cell>
          <cell r="F26">
            <v>101.96899999999999</v>
          </cell>
          <cell r="G26">
            <v>0</v>
          </cell>
          <cell r="H26">
            <v>1</v>
          </cell>
          <cell r="I26">
            <v>50</v>
          </cell>
          <cell r="J26">
            <v>366.64499999999998</v>
          </cell>
          <cell r="K26">
            <v>2.6270000000000095</v>
          </cell>
          <cell r="L26">
            <v>100</v>
          </cell>
          <cell r="M26">
            <v>100</v>
          </cell>
          <cell r="N26">
            <v>80</v>
          </cell>
          <cell r="O26">
            <v>120</v>
          </cell>
          <cell r="P26">
            <v>0</v>
          </cell>
          <cell r="W26">
            <v>73.854399999999998</v>
          </cell>
          <cell r="Y26">
            <v>6.7967379059338375</v>
          </cell>
          <cell r="Z26">
            <v>1.3806760328429992</v>
          </cell>
          <cell r="AD26">
            <v>0</v>
          </cell>
          <cell r="AE26">
            <v>89.840800000000002</v>
          </cell>
          <cell r="AF26">
            <v>67.474599999999995</v>
          </cell>
          <cell r="AG26">
            <v>71.290199999999999</v>
          </cell>
          <cell r="AH26">
            <v>136.58600000000001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369.05900000000003</v>
          </cell>
          <cell r="D27">
            <v>336.67700000000002</v>
          </cell>
          <cell r="E27">
            <v>532.14599999999996</v>
          </cell>
          <cell r="F27">
            <v>157.03899999999999</v>
          </cell>
          <cell r="G27">
            <v>0</v>
          </cell>
          <cell r="H27">
            <v>1</v>
          </cell>
          <cell r="I27">
            <v>50</v>
          </cell>
          <cell r="J27">
            <v>516.24599999999998</v>
          </cell>
          <cell r="K27">
            <v>15.899999999999977</v>
          </cell>
          <cell r="L27">
            <v>200</v>
          </cell>
          <cell r="M27">
            <v>160</v>
          </cell>
          <cell r="N27">
            <v>100</v>
          </cell>
          <cell r="O27">
            <v>210</v>
          </cell>
          <cell r="P27">
            <v>0</v>
          </cell>
          <cell r="W27">
            <v>106.42919999999999</v>
          </cell>
          <cell r="X27">
            <v>-28.82000000000005</v>
          </cell>
          <cell r="Y27">
            <v>7.5</v>
          </cell>
          <cell r="Z27">
            <v>1.4755255136748184</v>
          </cell>
          <cell r="AD27">
            <v>0</v>
          </cell>
          <cell r="AE27">
            <v>121.1104</v>
          </cell>
          <cell r="AF27">
            <v>111.2634</v>
          </cell>
          <cell r="AG27">
            <v>109.29459999999999</v>
          </cell>
          <cell r="AH27">
            <v>105.00700000000001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191.078</v>
          </cell>
          <cell r="D28">
            <v>2379.989</v>
          </cell>
          <cell r="E28">
            <v>207.16399999999999</v>
          </cell>
          <cell r="F28">
            <v>148.59800000000001</v>
          </cell>
          <cell r="G28">
            <v>0</v>
          </cell>
          <cell r="H28">
            <v>1</v>
          </cell>
          <cell r="I28">
            <v>60</v>
          </cell>
          <cell r="J28">
            <v>202.26499999999999</v>
          </cell>
          <cell r="K28">
            <v>4.8990000000000009</v>
          </cell>
          <cell r="L28">
            <v>60</v>
          </cell>
          <cell r="M28">
            <v>70</v>
          </cell>
          <cell r="N28">
            <v>30</v>
          </cell>
          <cell r="O28">
            <v>80</v>
          </cell>
          <cell r="P28">
            <v>0</v>
          </cell>
          <cell r="W28">
            <v>41.4328</v>
          </cell>
          <cell r="X28">
            <v>-77.852000000000032</v>
          </cell>
          <cell r="Y28">
            <v>7.4999999999999991</v>
          </cell>
          <cell r="Z28">
            <v>3.5864822073333209</v>
          </cell>
          <cell r="AD28">
            <v>0</v>
          </cell>
          <cell r="AE28">
            <v>54.349599999999995</v>
          </cell>
          <cell r="AF28">
            <v>51.201599999999999</v>
          </cell>
          <cell r="AG28">
            <v>52.255600000000001</v>
          </cell>
          <cell r="AH28">
            <v>46.265999999999998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141.44399999999999</v>
          </cell>
          <cell r="D29">
            <v>1938.1210000000001</v>
          </cell>
          <cell r="E29">
            <v>242.494</v>
          </cell>
          <cell r="F29">
            <v>124.24299999999999</v>
          </cell>
          <cell r="G29">
            <v>0</v>
          </cell>
          <cell r="H29">
            <v>1</v>
          </cell>
          <cell r="I29">
            <v>60</v>
          </cell>
          <cell r="J29">
            <v>230.178</v>
          </cell>
          <cell r="K29">
            <v>12.316000000000003</v>
          </cell>
          <cell r="L29">
            <v>80</v>
          </cell>
          <cell r="M29">
            <v>80</v>
          </cell>
          <cell r="N29">
            <v>40</v>
          </cell>
          <cell r="O29">
            <v>90</v>
          </cell>
          <cell r="P29">
            <v>0</v>
          </cell>
          <cell r="W29">
            <v>48.498800000000003</v>
          </cell>
          <cell r="X29">
            <v>-50.501999999999953</v>
          </cell>
          <cell r="Y29">
            <v>7.5</v>
          </cell>
          <cell r="Z29">
            <v>2.561774724323076</v>
          </cell>
          <cell r="AD29">
            <v>0</v>
          </cell>
          <cell r="AE29">
            <v>55.916200000000003</v>
          </cell>
          <cell r="AF29">
            <v>44.059199999999997</v>
          </cell>
          <cell r="AG29">
            <v>54.850800000000007</v>
          </cell>
          <cell r="AH29">
            <v>52.207000000000001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61.302999999999997</v>
          </cell>
          <cell r="D30">
            <v>1.3720000000000001</v>
          </cell>
          <cell r="E30">
            <v>1.7549999999999999</v>
          </cell>
          <cell r="F30">
            <v>60.218000000000004</v>
          </cell>
          <cell r="G30">
            <v>0</v>
          </cell>
          <cell r="H30">
            <v>1</v>
          </cell>
          <cell r="I30">
            <v>180</v>
          </cell>
          <cell r="J30">
            <v>45.765000000000001</v>
          </cell>
          <cell r="K30">
            <v>-44.01</v>
          </cell>
          <cell r="L30">
            <v>0</v>
          </cell>
          <cell r="M30">
            <v>20</v>
          </cell>
          <cell r="N30">
            <v>0</v>
          </cell>
          <cell r="O30">
            <v>0</v>
          </cell>
          <cell r="P30">
            <v>0</v>
          </cell>
          <cell r="W30">
            <v>0.35099999999999998</v>
          </cell>
          <cell r="X30">
            <v>-77.585499999999996</v>
          </cell>
          <cell r="Y30">
            <v>7.5000000000000213</v>
          </cell>
          <cell r="Z30">
            <v>171.56125356125358</v>
          </cell>
          <cell r="AD30">
            <v>0</v>
          </cell>
          <cell r="AE30">
            <v>3.7334000000000005</v>
          </cell>
          <cell r="AF30">
            <v>0.21059999999999998</v>
          </cell>
          <cell r="AG30">
            <v>4.6332000000000004</v>
          </cell>
          <cell r="AH30">
            <v>1.0529999999999999</v>
          </cell>
          <cell r="AI30" t="str">
            <v>увел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228.935</v>
          </cell>
          <cell r="D31">
            <v>4372.2979999999998</v>
          </cell>
          <cell r="E31">
            <v>451.964</v>
          </cell>
          <cell r="F31">
            <v>266.55099999999999</v>
          </cell>
          <cell r="G31">
            <v>0</v>
          </cell>
          <cell r="H31">
            <v>1</v>
          </cell>
          <cell r="I31">
            <v>60</v>
          </cell>
          <cell r="J31">
            <v>450.20800000000003</v>
          </cell>
          <cell r="K31">
            <v>1.7559999999999718</v>
          </cell>
          <cell r="L31">
            <v>120</v>
          </cell>
          <cell r="M31">
            <v>150</v>
          </cell>
          <cell r="N31">
            <v>100</v>
          </cell>
          <cell r="O31">
            <v>190</v>
          </cell>
          <cell r="P31">
            <v>0</v>
          </cell>
          <cell r="W31">
            <v>90.392799999999994</v>
          </cell>
          <cell r="X31">
            <v>-148.60500000000008</v>
          </cell>
          <cell r="Y31">
            <v>7.4999999999999991</v>
          </cell>
          <cell r="Z31">
            <v>2.9488078696533351</v>
          </cell>
          <cell r="AD31">
            <v>0</v>
          </cell>
          <cell r="AE31">
            <v>114.18559999999999</v>
          </cell>
          <cell r="AF31">
            <v>93.085400000000007</v>
          </cell>
          <cell r="AG31">
            <v>104.06359999999999</v>
          </cell>
          <cell r="AH31">
            <v>91.875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67.55</v>
          </cell>
          <cell r="D32">
            <v>191.29300000000001</v>
          </cell>
          <cell r="E32">
            <v>176.27600000000001</v>
          </cell>
          <cell r="F32">
            <v>68.994</v>
          </cell>
          <cell r="G32">
            <v>0</v>
          </cell>
          <cell r="H32">
            <v>1</v>
          </cell>
          <cell r="I32">
            <v>30</v>
          </cell>
          <cell r="J32">
            <v>185.64400000000001</v>
          </cell>
          <cell r="K32">
            <v>-9.367999999999995</v>
          </cell>
          <cell r="L32">
            <v>70</v>
          </cell>
          <cell r="M32">
            <v>90</v>
          </cell>
          <cell r="N32">
            <v>30</v>
          </cell>
          <cell r="O32">
            <v>60</v>
          </cell>
          <cell r="P32">
            <v>0</v>
          </cell>
          <cell r="W32">
            <v>35.255200000000002</v>
          </cell>
          <cell r="X32">
            <v>-54.580000000000013</v>
          </cell>
          <cell r="Y32">
            <v>7.4999999999999991</v>
          </cell>
          <cell r="Z32">
            <v>1.9569879053302774</v>
          </cell>
          <cell r="AD32">
            <v>0</v>
          </cell>
          <cell r="AE32">
            <v>32.171599999999998</v>
          </cell>
          <cell r="AF32">
            <v>27.709600000000002</v>
          </cell>
          <cell r="AG32">
            <v>39.878399999999999</v>
          </cell>
          <cell r="AH32">
            <v>27.76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63.081000000000003</v>
          </cell>
          <cell r="D33">
            <v>214.96700000000001</v>
          </cell>
          <cell r="E33">
            <v>179.46600000000001</v>
          </cell>
          <cell r="F33">
            <v>90.421999999999997</v>
          </cell>
          <cell r="G33" t="str">
            <v>н</v>
          </cell>
          <cell r="H33">
            <v>1</v>
          </cell>
          <cell r="I33">
            <v>30</v>
          </cell>
          <cell r="J33">
            <v>185.136</v>
          </cell>
          <cell r="K33">
            <v>-5.6699999999999875</v>
          </cell>
          <cell r="L33">
            <v>70</v>
          </cell>
          <cell r="M33">
            <v>80</v>
          </cell>
          <cell r="N33">
            <v>0</v>
          </cell>
          <cell r="O33">
            <v>50</v>
          </cell>
          <cell r="P33">
            <v>0</v>
          </cell>
          <cell r="W33">
            <v>35.8932</v>
          </cell>
          <cell r="X33">
            <v>-21.222999999999985</v>
          </cell>
          <cell r="Y33">
            <v>7.5000000000000018</v>
          </cell>
          <cell r="Z33">
            <v>2.5191958365372829</v>
          </cell>
          <cell r="AD33">
            <v>0</v>
          </cell>
          <cell r="AE33">
            <v>35.464199999999998</v>
          </cell>
          <cell r="AF33">
            <v>28.803800000000003</v>
          </cell>
          <cell r="AG33">
            <v>43.991199999999999</v>
          </cell>
          <cell r="AH33">
            <v>39.44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646.12800000000004</v>
          </cell>
          <cell r="D34">
            <v>1414.713</v>
          </cell>
          <cell r="E34">
            <v>1468.4549999999999</v>
          </cell>
          <cell r="F34">
            <v>555.95899999999995</v>
          </cell>
          <cell r="G34">
            <v>0</v>
          </cell>
          <cell r="H34">
            <v>1</v>
          </cell>
          <cell r="I34">
            <v>30</v>
          </cell>
          <cell r="J34">
            <v>1472.5039999999999</v>
          </cell>
          <cell r="K34">
            <v>-4.0489999999999782</v>
          </cell>
          <cell r="L34">
            <v>400</v>
          </cell>
          <cell r="M34">
            <v>420</v>
          </cell>
          <cell r="N34">
            <v>500</v>
          </cell>
          <cell r="O34">
            <v>500</v>
          </cell>
          <cell r="P34">
            <v>0</v>
          </cell>
          <cell r="W34">
            <v>293.69099999999997</v>
          </cell>
          <cell r="X34">
            <v>-173.27649999999994</v>
          </cell>
          <cell r="Y34">
            <v>7.5</v>
          </cell>
          <cell r="Z34">
            <v>1.8930065953672397</v>
          </cell>
          <cell r="AD34">
            <v>0</v>
          </cell>
          <cell r="AE34">
            <v>255.88200000000001</v>
          </cell>
          <cell r="AF34">
            <v>233.37959999999998</v>
          </cell>
          <cell r="AG34">
            <v>307.75639999999999</v>
          </cell>
          <cell r="AH34">
            <v>236.626</v>
          </cell>
          <cell r="AI34" t="str">
            <v>ябокт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193.27600000000001</v>
          </cell>
          <cell r="D35">
            <v>145.071</v>
          </cell>
          <cell r="E35">
            <v>267.45400000000001</v>
          </cell>
          <cell r="F35">
            <v>61.212000000000003</v>
          </cell>
          <cell r="G35">
            <v>0</v>
          </cell>
          <cell r="H35">
            <v>1</v>
          </cell>
          <cell r="I35">
            <v>40</v>
          </cell>
          <cell r="J35">
            <v>277.45600000000002</v>
          </cell>
          <cell r="K35">
            <v>-10.00200000000001</v>
          </cell>
          <cell r="L35">
            <v>0</v>
          </cell>
          <cell r="M35">
            <v>20</v>
          </cell>
          <cell r="N35">
            <v>150</v>
          </cell>
          <cell r="O35">
            <v>100</v>
          </cell>
          <cell r="P35">
            <v>0</v>
          </cell>
          <cell r="W35">
            <v>53.4908</v>
          </cell>
          <cell r="Y35">
            <v>6.1919432874438218</v>
          </cell>
          <cell r="Z35">
            <v>1.1443463174975885</v>
          </cell>
          <cell r="AD35">
            <v>0</v>
          </cell>
          <cell r="AE35">
            <v>28.307600000000001</v>
          </cell>
          <cell r="AF35">
            <v>35.337400000000002</v>
          </cell>
          <cell r="AG35">
            <v>28.633199999999999</v>
          </cell>
          <cell r="AH35">
            <v>27.66</v>
          </cell>
          <cell r="AI35" t="str">
            <v>увел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1.8240000000000001</v>
          </cell>
          <cell r="D36">
            <v>397.31900000000002</v>
          </cell>
          <cell r="E36">
            <v>106.908</v>
          </cell>
          <cell r="F36">
            <v>289.637</v>
          </cell>
          <cell r="G36" t="str">
            <v>н</v>
          </cell>
          <cell r="H36">
            <v>1</v>
          </cell>
          <cell r="I36">
            <v>35</v>
          </cell>
          <cell r="J36">
            <v>109.012</v>
          </cell>
          <cell r="K36">
            <v>-2.1039999999999992</v>
          </cell>
          <cell r="L36">
            <v>0</v>
          </cell>
          <cell r="M36">
            <v>20</v>
          </cell>
          <cell r="N36">
            <v>0</v>
          </cell>
          <cell r="O36">
            <v>0</v>
          </cell>
          <cell r="P36">
            <v>0</v>
          </cell>
          <cell r="W36">
            <v>21.381599999999999</v>
          </cell>
          <cell r="X36">
            <v>-149.27500000000001</v>
          </cell>
          <cell r="Y36">
            <v>7.5</v>
          </cell>
          <cell r="Z36">
            <v>13.546086354622666</v>
          </cell>
          <cell r="AD36">
            <v>0</v>
          </cell>
          <cell r="AE36">
            <v>44.479199999999999</v>
          </cell>
          <cell r="AF36">
            <v>46.4024</v>
          </cell>
          <cell r="AG36">
            <v>42.263799999999996</v>
          </cell>
          <cell r="AH36">
            <v>37.670999999999999</v>
          </cell>
          <cell r="AI36" t="str">
            <v>увел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80.194000000000003</v>
          </cell>
          <cell r="D37">
            <v>103.92</v>
          </cell>
          <cell r="E37">
            <v>84.698999999999998</v>
          </cell>
          <cell r="F37">
            <v>96.724999999999994</v>
          </cell>
          <cell r="G37">
            <v>0</v>
          </cell>
          <cell r="H37">
            <v>1</v>
          </cell>
          <cell r="I37">
            <v>30</v>
          </cell>
          <cell r="J37">
            <v>94.153000000000006</v>
          </cell>
          <cell r="K37">
            <v>-9.4540000000000077</v>
          </cell>
          <cell r="L37">
            <v>30</v>
          </cell>
          <cell r="M37">
            <v>30</v>
          </cell>
          <cell r="N37">
            <v>0</v>
          </cell>
          <cell r="O37">
            <v>0</v>
          </cell>
          <cell r="P37">
            <v>0</v>
          </cell>
          <cell r="W37">
            <v>16.939799999999998</v>
          </cell>
          <cell r="X37">
            <v>-29.676500000000004</v>
          </cell>
          <cell r="Y37">
            <v>7.5</v>
          </cell>
          <cell r="Z37">
            <v>5.7099257370216892</v>
          </cell>
          <cell r="AD37">
            <v>0</v>
          </cell>
          <cell r="AE37">
            <v>21.732199999999999</v>
          </cell>
          <cell r="AF37">
            <v>21.8462</v>
          </cell>
          <cell r="AG37">
            <v>24.215199999999999</v>
          </cell>
          <cell r="AH37">
            <v>12.105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95.754999999999995</v>
          </cell>
          <cell r="D38">
            <v>256.54199999999997</v>
          </cell>
          <cell r="E38">
            <v>170.85300000000001</v>
          </cell>
          <cell r="F38">
            <v>172.148</v>
          </cell>
          <cell r="G38" t="str">
            <v>н</v>
          </cell>
          <cell r="H38">
            <v>1</v>
          </cell>
          <cell r="I38">
            <v>45</v>
          </cell>
          <cell r="J38">
            <v>180.768</v>
          </cell>
          <cell r="K38">
            <v>-9.914999999999992</v>
          </cell>
          <cell r="L38">
            <v>80</v>
          </cell>
          <cell r="M38">
            <v>80</v>
          </cell>
          <cell r="N38">
            <v>0</v>
          </cell>
          <cell r="O38">
            <v>0</v>
          </cell>
          <cell r="P38">
            <v>0</v>
          </cell>
          <cell r="W38">
            <v>34.1706</v>
          </cell>
          <cell r="X38">
            <v>-75.868500000000012</v>
          </cell>
          <cell r="Y38">
            <v>7.4999999999999991</v>
          </cell>
          <cell r="Z38">
            <v>5.0378980761239189</v>
          </cell>
          <cell r="AD38">
            <v>0</v>
          </cell>
          <cell r="AE38">
            <v>44.468800000000002</v>
          </cell>
          <cell r="AF38">
            <v>46.360399999999998</v>
          </cell>
          <cell r="AG38">
            <v>51.076599999999999</v>
          </cell>
          <cell r="AH38">
            <v>32.174999999999997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99.11</v>
          </cell>
          <cell r="D39">
            <v>159.70500000000001</v>
          </cell>
          <cell r="E39">
            <v>149.33699999999999</v>
          </cell>
          <cell r="F39">
            <v>103.01600000000001</v>
          </cell>
          <cell r="G39" t="str">
            <v>н</v>
          </cell>
          <cell r="H39">
            <v>1</v>
          </cell>
          <cell r="I39">
            <v>45</v>
          </cell>
          <cell r="J39">
            <v>167.40700000000001</v>
          </cell>
          <cell r="K39">
            <v>-18.070000000000022</v>
          </cell>
          <cell r="L39">
            <v>80</v>
          </cell>
          <cell r="M39">
            <v>70</v>
          </cell>
          <cell r="N39">
            <v>0</v>
          </cell>
          <cell r="O39">
            <v>30</v>
          </cell>
          <cell r="P39">
            <v>0</v>
          </cell>
          <cell r="W39">
            <v>29.867399999999996</v>
          </cell>
          <cell r="X39">
            <v>-59.010500000000022</v>
          </cell>
          <cell r="Y39">
            <v>7.5</v>
          </cell>
          <cell r="Z39">
            <v>3.4491117405599421</v>
          </cell>
          <cell r="AD39">
            <v>0</v>
          </cell>
          <cell r="AE39">
            <v>37.063400000000001</v>
          </cell>
          <cell r="AF39">
            <v>34.487000000000002</v>
          </cell>
          <cell r="AG39">
            <v>40.511800000000001</v>
          </cell>
          <cell r="AH39">
            <v>35.9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93.998000000000005</v>
          </cell>
          <cell r="D40">
            <v>159.327</v>
          </cell>
          <cell r="E40">
            <v>129.57499999999999</v>
          </cell>
          <cell r="F40">
            <v>115.852</v>
          </cell>
          <cell r="G40" t="str">
            <v>н</v>
          </cell>
          <cell r="H40">
            <v>1</v>
          </cell>
          <cell r="I40">
            <v>45</v>
          </cell>
          <cell r="J40">
            <v>138.17699999999999</v>
          </cell>
          <cell r="K40">
            <v>-8.6020000000000039</v>
          </cell>
          <cell r="L40">
            <v>60</v>
          </cell>
          <cell r="M40">
            <v>60</v>
          </cell>
          <cell r="N40">
            <v>0</v>
          </cell>
          <cell r="O40">
            <v>40</v>
          </cell>
          <cell r="P40">
            <v>0</v>
          </cell>
          <cell r="W40">
            <v>25.914999999999999</v>
          </cell>
          <cell r="X40">
            <v>-81.489500000000021</v>
          </cell>
          <cell r="Y40">
            <v>7.4999999999999982</v>
          </cell>
          <cell r="Z40">
            <v>4.4704611229017948</v>
          </cell>
          <cell r="AD40">
            <v>0</v>
          </cell>
          <cell r="AE40">
            <v>32.477600000000002</v>
          </cell>
          <cell r="AF40">
            <v>31.759599999999999</v>
          </cell>
          <cell r="AG40">
            <v>37.055599999999998</v>
          </cell>
          <cell r="AH40">
            <v>22.99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1530</v>
          </cell>
          <cell r="D41">
            <v>2013</v>
          </cell>
          <cell r="E41">
            <v>2183</v>
          </cell>
          <cell r="F41">
            <v>1177</v>
          </cell>
          <cell r="G41" t="str">
            <v>акк</v>
          </cell>
          <cell r="H41">
            <v>0.35</v>
          </cell>
          <cell r="I41">
            <v>40</v>
          </cell>
          <cell r="J41">
            <v>1798</v>
          </cell>
          <cell r="K41">
            <v>385</v>
          </cell>
          <cell r="L41">
            <v>600</v>
          </cell>
          <cell r="M41">
            <v>750</v>
          </cell>
          <cell r="N41">
            <v>400</v>
          </cell>
          <cell r="O41">
            <v>800</v>
          </cell>
          <cell r="P41">
            <v>0</v>
          </cell>
          <cell r="W41">
            <v>436.6</v>
          </cell>
          <cell r="X41">
            <v>-452.5</v>
          </cell>
          <cell r="Y41">
            <v>7.5</v>
          </cell>
          <cell r="Z41">
            <v>2.6958314246449837</v>
          </cell>
          <cell r="AD41">
            <v>0</v>
          </cell>
          <cell r="AE41">
            <v>466.6</v>
          </cell>
          <cell r="AF41">
            <v>473.8</v>
          </cell>
          <cell r="AG41">
            <v>496.2</v>
          </cell>
          <cell r="AH41">
            <v>219</v>
          </cell>
          <cell r="AI41" t="str">
            <v>оконч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2834</v>
          </cell>
          <cell r="D42">
            <v>3331</v>
          </cell>
          <cell r="E42">
            <v>4237</v>
          </cell>
          <cell r="F42">
            <v>1604</v>
          </cell>
          <cell r="G42" t="str">
            <v>акк</v>
          </cell>
          <cell r="H42">
            <v>0.4</v>
          </cell>
          <cell r="I42">
            <v>40</v>
          </cell>
          <cell r="J42">
            <v>3104</v>
          </cell>
          <cell r="K42">
            <v>1133</v>
          </cell>
          <cell r="L42">
            <v>1100</v>
          </cell>
          <cell r="M42">
            <v>1000</v>
          </cell>
          <cell r="N42">
            <v>800</v>
          </cell>
          <cell r="O42">
            <v>600</v>
          </cell>
          <cell r="P42">
            <v>700</v>
          </cell>
          <cell r="W42">
            <v>731</v>
          </cell>
          <cell r="X42">
            <v>-321.5</v>
          </cell>
          <cell r="Y42">
            <v>7.5</v>
          </cell>
          <cell r="Z42">
            <v>2.1942544459644324</v>
          </cell>
          <cell r="AD42">
            <v>582</v>
          </cell>
          <cell r="AE42">
            <v>952</v>
          </cell>
          <cell r="AF42">
            <v>798.4</v>
          </cell>
          <cell r="AG42">
            <v>776.4</v>
          </cell>
          <cell r="AH42">
            <v>608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2349</v>
          </cell>
          <cell r="D43">
            <v>15525</v>
          </cell>
          <cell r="E43">
            <v>7708</v>
          </cell>
          <cell r="F43">
            <v>2310</v>
          </cell>
          <cell r="G43">
            <v>0</v>
          </cell>
          <cell r="H43">
            <v>0.45</v>
          </cell>
          <cell r="I43">
            <v>45</v>
          </cell>
          <cell r="J43">
            <v>7748</v>
          </cell>
          <cell r="K43">
            <v>-40</v>
          </cell>
          <cell r="L43">
            <v>700</v>
          </cell>
          <cell r="M43">
            <v>900</v>
          </cell>
          <cell r="N43">
            <v>500</v>
          </cell>
          <cell r="O43">
            <v>200</v>
          </cell>
          <cell r="P43">
            <v>700</v>
          </cell>
          <cell r="W43">
            <v>621.6</v>
          </cell>
          <cell r="X43">
            <v>-648</v>
          </cell>
          <cell r="Y43">
            <v>7.5</v>
          </cell>
          <cell r="Z43">
            <v>3.7162162162162162</v>
          </cell>
          <cell r="AD43">
            <v>4600</v>
          </cell>
          <cell r="AE43">
            <v>735.6</v>
          </cell>
          <cell r="AF43">
            <v>860</v>
          </cell>
          <cell r="AG43">
            <v>735.8</v>
          </cell>
          <cell r="AH43">
            <v>376</v>
          </cell>
          <cell r="AI43" t="str">
            <v>продокт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313.43099999999998</v>
          </cell>
          <cell r="D44">
            <v>603.62</v>
          </cell>
          <cell r="E44">
            <v>662.79899999999998</v>
          </cell>
          <cell r="F44">
            <v>224.036</v>
          </cell>
          <cell r="G44" t="str">
            <v>оконч</v>
          </cell>
          <cell r="H44">
            <v>1</v>
          </cell>
          <cell r="I44">
            <v>40</v>
          </cell>
          <cell r="J44">
            <v>625.56799999999998</v>
          </cell>
          <cell r="K44">
            <v>37.230999999999995</v>
          </cell>
          <cell r="L44">
            <v>250</v>
          </cell>
          <cell r="M44">
            <v>200</v>
          </cell>
          <cell r="N44">
            <v>150</v>
          </cell>
          <cell r="O44">
            <v>250</v>
          </cell>
          <cell r="P44">
            <v>0</v>
          </cell>
          <cell r="W44">
            <v>132.5598</v>
          </cell>
          <cell r="X44">
            <v>-79.837500000000091</v>
          </cell>
          <cell r="Y44">
            <v>7.5</v>
          </cell>
          <cell r="Z44">
            <v>1.6900749699380959</v>
          </cell>
          <cell r="AD44">
            <v>0</v>
          </cell>
          <cell r="AE44">
            <v>131.45179999999999</v>
          </cell>
          <cell r="AF44">
            <v>125.52059999999999</v>
          </cell>
          <cell r="AG44">
            <v>134.04000000000002</v>
          </cell>
          <cell r="AH44">
            <v>121.82299999999999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1664</v>
          </cell>
          <cell r="D45">
            <v>1020</v>
          </cell>
          <cell r="E45">
            <v>636</v>
          </cell>
          <cell r="F45">
            <v>2032</v>
          </cell>
          <cell r="G45">
            <v>0</v>
          </cell>
          <cell r="H45">
            <v>0.1</v>
          </cell>
          <cell r="I45">
            <v>730</v>
          </cell>
          <cell r="J45">
            <v>651</v>
          </cell>
          <cell r="K45">
            <v>-15</v>
          </cell>
          <cell r="L45">
            <v>0</v>
          </cell>
          <cell r="M45">
            <v>1000</v>
          </cell>
          <cell r="N45">
            <v>0</v>
          </cell>
          <cell r="O45">
            <v>0</v>
          </cell>
          <cell r="P45">
            <v>0</v>
          </cell>
          <cell r="W45">
            <v>127.2</v>
          </cell>
          <cell r="X45">
            <v>-2078</v>
          </cell>
          <cell r="Y45">
            <v>7.5</v>
          </cell>
          <cell r="Z45">
            <v>15.974842767295597</v>
          </cell>
          <cell r="AD45">
            <v>0</v>
          </cell>
          <cell r="AE45">
            <v>150</v>
          </cell>
          <cell r="AF45">
            <v>137.4</v>
          </cell>
          <cell r="AG45">
            <v>176.6</v>
          </cell>
          <cell r="AH45">
            <v>174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681</v>
          </cell>
          <cell r="D46">
            <v>1359</v>
          </cell>
          <cell r="E46">
            <v>1253</v>
          </cell>
          <cell r="F46">
            <v>721</v>
          </cell>
          <cell r="G46">
            <v>0</v>
          </cell>
          <cell r="H46">
            <v>0.35</v>
          </cell>
          <cell r="I46">
            <v>40</v>
          </cell>
          <cell r="J46">
            <v>1302</v>
          </cell>
          <cell r="K46">
            <v>-49</v>
          </cell>
          <cell r="L46">
            <v>500</v>
          </cell>
          <cell r="M46">
            <v>700</v>
          </cell>
          <cell r="N46">
            <v>0</v>
          </cell>
          <cell r="O46">
            <v>450</v>
          </cell>
          <cell r="P46">
            <v>0</v>
          </cell>
          <cell r="W46">
            <v>250.6</v>
          </cell>
          <cell r="X46">
            <v>-491.5</v>
          </cell>
          <cell r="Y46">
            <v>7.5</v>
          </cell>
          <cell r="Z46">
            <v>2.8770949720670393</v>
          </cell>
          <cell r="AD46">
            <v>0</v>
          </cell>
          <cell r="AE46">
            <v>310.60000000000002</v>
          </cell>
          <cell r="AF46">
            <v>267.8</v>
          </cell>
          <cell r="AG46">
            <v>328.4</v>
          </cell>
          <cell r="AH46">
            <v>336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105.274</v>
          </cell>
          <cell r="D47">
            <v>258.93700000000001</v>
          </cell>
          <cell r="E47">
            <v>195.733</v>
          </cell>
          <cell r="F47">
            <v>164.10400000000001</v>
          </cell>
          <cell r="G47">
            <v>0</v>
          </cell>
          <cell r="H47">
            <v>1</v>
          </cell>
          <cell r="I47">
            <v>40</v>
          </cell>
          <cell r="J47">
            <v>194.3</v>
          </cell>
          <cell r="K47">
            <v>1.4329999999999927</v>
          </cell>
          <cell r="L47">
            <v>60</v>
          </cell>
          <cell r="M47">
            <v>80</v>
          </cell>
          <cell r="N47">
            <v>0</v>
          </cell>
          <cell r="O47">
            <v>20</v>
          </cell>
          <cell r="P47">
            <v>0</v>
          </cell>
          <cell r="W47">
            <v>39.146599999999999</v>
          </cell>
          <cell r="X47">
            <v>-30.504500000000036</v>
          </cell>
          <cell r="Y47">
            <v>7.5000000000000009</v>
          </cell>
          <cell r="Z47">
            <v>4.1920371117798227</v>
          </cell>
          <cell r="AD47">
            <v>0</v>
          </cell>
          <cell r="AE47">
            <v>48.743600000000001</v>
          </cell>
          <cell r="AF47">
            <v>47.047800000000002</v>
          </cell>
          <cell r="AG47">
            <v>49.6496</v>
          </cell>
          <cell r="AH47">
            <v>35.685000000000002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1186</v>
          </cell>
          <cell r="D48">
            <v>1217</v>
          </cell>
          <cell r="E48">
            <v>1749</v>
          </cell>
          <cell r="F48">
            <v>590</v>
          </cell>
          <cell r="G48">
            <v>0</v>
          </cell>
          <cell r="H48">
            <v>0.4</v>
          </cell>
          <cell r="I48">
            <v>35</v>
          </cell>
          <cell r="J48">
            <v>1823</v>
          </cell>
          <cell r="K48">
            <v>-74</v>
          </cell>
          <cell r="L48">
            <v>500</v>
          </cell>
          <cell r="M48">
            <v>600</v>
          </cell>
          <cell r="N48">
            <v>700</v>
          </cell>
          <cell r="O48">
            <v>600</v>
          </cell>
          <cell r="P48">
            <v>0</v>
          </cell>
          <cell r="W48">
            <v>349.8</v>
          </cell>
          <cell r="X48">
            <v>-366.5</v>
          </cell>
          <cell r="Y48">
            <v>7.5</v>
          </cell>
          <cell r="Z48">
            <v>1.6866781017724413</v>
          </cell>
          <cell r="AD48">
            <v>0</v>
          </cell>
          <cell r="AE48">
            <v>419.4</v>
          </cell>
          <cell r="AF48">
            <v>364.8</v>
          </cell>
          <cell r="AG48">
            <v>365.4</v>
          </cell>
          <cell r="AH48">
            <v>398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1729</v>
          </cell>
          <cell r="D49">
            <v>2255</v>
          </cell>
          <cell r="E49">
            <v>2766</v>
          </cell>
          <cell r="F49">
            <v>1116</v>
          </cell>
          <cell r="G49">
            <v>0</v>
          </cell>
          <cell r="H49">
            <v>0.4</v>
          </cell>
          <cell r="I49">
            <v>40</v>
          </cell>
          <cell r="J49">
            <v>2851</v>
          </cell>
          <cell r="K49">
            <v>-85</v>
          </cell>
          <cell r="L49">
            <v>800</v>
          </cell>
          <cell r="M49">
            <v>900</v>
          </cell>
          <cell r="N49">
            <v>800</v>
          </cell>
          <cell r="O49">
            <v>1100</v>
          </cell>
          <cell r="P49">
            <v>0</v>
          </cell>
          <cell r="W49">
            <v>553.20000000000005</v>
          </cell>
          <cell r="X49">
            <v>-567</v>
          </cell>
          <cell r="Y49">
            <v>7.4999999999999991</v>
          </cell>
          <cell r="Z49">
            <v>2.0173535791757047</v>
          </cell>
          <cell r="AD49">
            <v>0</v>
          </cell>
          <cell r="AE49">
            <v>673.4</v>
          </cell>
          <cell r="AF49">
            <v>582</v>
          </cell>
          <cell r="AG49">
            <v>587.6</v>
          </cell>
          <cell r="AH49">
            <v>491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67.328999999999994</v>
          </cell>
          <cell r="D50">
            <v>74.433000000000007</v>
          </cell>
          <cell r="E50">
            <v>74.456999999999994</v>
          </cell>
          <cell r="F50">
            <v>62.895000000000003</v>
          </cell>
          <cell r="G50" t="str">
            <v>лид, я</v>
          </cell>
          <cell r="H50">
            <v>1</v>
          </cell>
          <cell r="I50">
            <v>40</v>
          </cell>
          <cell r="J50">
            <v>81.099000000000004</v>
          </cell>
          <cell r="K50">
            <v>-6.6420000000000101</v>
          </cell>
          <cell r="L50">
            <v>20</v>
          </cell>
          <cell r="M50">
            <v>30</v>
          </cell>
          <cell r="N50">
            <v>0</v>
          </cell>
          <cell r="O50">
            <v>10</v>
          </cell>
          <cell r="P50">
            <v>0</v>
          </cell>
          <cell r="W50">
            <v>14.891399999999999</v>
          </cell>
          <cell r="X50">
            <v>-11.209500000000013</v>
          </cell>
          <cell r="Y50">
            <v>7.5</v>
          </cell>
          <cell r="Z50">
            <v>4.2235787098593827</v>
          </cell>
          <cell r="AD50">
            <v>0</v>
          </cell>
          <cell r="AE50">
            <v>21.78</v>
          </cell>
          <cell r="AF50">
            <v>17.146599999999999</v>
          </cell>
          <cell r="AG50">
            <v>18.778200000000002</v>
          </cell>
          <cell r="AH50">
            <v>14.651999999999999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134.506</v>
          </cell>
          <cell r="D51">
            <v>168.84100000000001</v>
          </cell>
          <cell r="E51">
            <v>163.727</v>
          </cell>
          <cell r="F51">
            <v>131.64500000000001</v>
          </cell>
          <cell r="G51" t="str">
            <v>оконч</v>
          </cell>
          <cell r="H51">
            <v>1</v>
          </cell>
          <cell r="I51">
            <v>40</v>
          </cell>
          <cell r="J51">
            <v>169.12299999999999</v>
          </cell>
          <cell r="K51">
            <v>-5.3959999999999866</v>
          </cell>
          <cell r="L51">
            <v>50</v>
          </cell>
          <cell r="M51">
            <v>50</v>
          </cell>
          <cell r="N51">
            <v>0</v>
          </cell>
          <cell r="O51">
            <v>70</v>
          </cell>
          <cell r="P51">
            <v>0</v>
          </cell>
          <cell r="W51">
            <v>32.745400000000004</v>
          </cell>
          <cell r="X51">
            <v>-56.05449999999999</v>
          </cell>
          <cell r="Y51">
            <v>7.4999999999999991</v>
          </cell>
          <cell r="Z51">
            <v>4.0202593341354813</v>
          </cell>
          <cell r="AD51">
            <v>0</v>
          </cell>
          <cell r="AE51">
            <v>49.164000000000001</v>
          </cell>
          <cell r="AF51">
            <v>37.4572</v>
          </cell>
          <cell r="AG51">
            <v>39.427800000000005</v>
          </cell>
          <cell r="AH51">
            <v>39.848999999999997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989</v>
          </cell>
          <cell r="D52">
            <v>1027</v>
          </cell>
          <cell r="E52">
            <v>1344</v>
          </cell>
          <cell r="F52">
            <v>622</v>
          </cell>
          <cell r="G52" t="str">
            <v>лид, я</v>
          </cell>
          <cell r="H52">
            <v>0.35</v>
          </cell>
          <cell r="I52">
            <v>40</v>
          </cell>
          <cell r="J52">
            <v>1393</v>
          </cell>
          <cell r="K52">
            <v>-49</v>
          </cell>
          <cell r="L52">
            <v>450</v>
          </cell>
          <cell r="M52">
            <v>600</v>
          </cell>
          <cell r="N52">
            <v>150</v>
          </cell>
          <cell r="O52">
            <v>600</v>
          </cell>
          <cell r="P52">
            <v>0</v>
          </cell>
          <cell r="W52">
            <v>268.8</v>
          </cell>
          <cell r="X52">
            <v>-406</v>
          </cell>
          <cell r="Y52">
            <v>7.5</v>
          </cell>
          <cell r="Z52">
            <v>2.3139880952380953</v>
          </cell>
          <cell r="AD52">
            <v>0</v>
          </cell>
          <cell r="AE52">
            <v>343.6</v>
          </cell>
          <cell r="AF52">
            <v>296.8</v>
          </cell>
          <cell r="AG52">
            <v>313.39999999999998</v>
          </cell>
          <cell r="AH52">
            <v>338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1376</v>
          </cell>
          <cell r="D53">
            <v>1558</v>
          </cell>
          <cell r="E53">
            <v>2038</v>
          </cell>
          <cell r="F53">
            <v>832</v>
          </cell>
          <cell r="G53" t="str">
            <v>неакк</v>
          </cell>
          <cell r="H53">
            <v>0.35</v>
          </cell>
          <cell r="I53">
            <v>40</v>
          </cell>
          <cell r="J53">
            <v>2080</v>
          </cell>
          <cell r="K53">
            <v>-42</v>
          </cell>
          <cell r="L53">
            <v>600</v>
          </cell>
          <cell r="M53">
            <v>900</v>
          </cell>
          <cell r="N53">
            <v>500</v>
          </cell>
          <cell r="O53">
            <v>800</v>
          </cell>
          <cell r="P53">
            <v>0</v>
          </cell>
          <cell r="W53">
            <v>407.6</v>
          </cell>
          <cell r="X53">
            <v>-575</v>
          </cell>
          <cell r="Y53">
            <v>7.5</v>
          </cell>
          <cell r="Z53">
            <v>2.0412168792934247</v>
          </cell>
          <cell r="AD53">
            <v>0</v>
          </cell>
          <cell r="AE53">
            <v>490.6</v>
          </cell>
          <cell r="AF53">
            <v>419</v>
          </cell>
          <cell r="AG53">
            <v>459.6</v>
          </cell>
          <cell r="AH53">
            <v>422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684</v>
          </cell>
          <cell r="D54">
            <v>1101</v>
          </cell>
          <cell r="E54">
            <v>1260</v>
          </cell>
          <cell r="F54">
            <v>479</v>
          </cell>
          <cell r="G54">
            <v>0</v>
          </cell>
          <cell r="H54">
            <v>0.4</v>
          </cell>
          <cell r="I54">
            <v>35</v>
          </cell>
          <cell r="J54">
            <v>1293</v>
          </cell>
          <cell r="K54">
            <v>-33</v>
          </cell>
          <cell r="L54">
            <v>350</v>
          </cell>
          <cell r="M54">
            <v>300</v>
          </cell>
          <cell r="N54">
            <v>600</v>
          </cell>
          <cell r="O54">
            <v>500</v>
          </cell>
          <cell r="P54">
            <v>0</v>
          </cell>
          <cell r="W54">
            <v>252</v>
          </cell>
          <cell r="X54">
            <v>-339</v>
          </cell>
          <cell r="Y54">
            <v>7.5</v>
          </cell>
          <cell r="Z54">
            <v>1.9007936507936507</v>
          </cell>
          <cell r="AD54">
            <v>0</v>
          </cell>
          <cell r="AE54">
            <v>251</v>
          </cell>
          <cell r="AF54">
            <v>258.39999999999998</v>
          </cell>
          <cell r="AG54">
            <v>259.2</v>
          </cell>
          <cell r="AH54">
            <v>309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175.22399999999999</v>
          </cell>
          <cell r="D55">
            <v>395.161</v>
          </cell>
          <cell r="E55">
            <v>341.27</v>
          </cell>
          <cell r="F55">
            <v>180.43600000000001</v>
          </cell>
          <cell r="G55">
            <v>0</v>
          </cell>
          <cell r="H55">
            <v>1</v>
          </cell>
          <cell r="I55">
            <v>50</v>
          </cell>
          <cell r="J55">
            <v>376.41500000000002</v>
          </cell>
          <cell r="K55">
            <v>-35.145000000000039</v>
          </cell>
          <cell r="L55">
            <v>70</v>
          </cell>
          <cell r="M55">
            <v>80</v>
          </cell>
          <cell r="N55">
            <v>80</v>
          </cell>
          <cell r="O55">
            <v>120</v>
          </cell>
          <cell r="P55">
            <v>0</v>
          </cell>
          <cell r="W55">
            <v>68.253999999999991</v>
          </cell>
          <cell r="X55">
            <v>-18.531000000000063</v>
          </cell>
          <cell r="Y55">
            <v>7.5000000000000009</v>
          </cell>
          <cell r="Z55">
            <v>2.6435959797228006</v>
          </cell>
          <cell r="AD55">
            <v>0</v>
          </cell>
          <cell r="AE55">
            <v>75.088999999999999</v>
          </cell>
          <cell r="AF55">
            <v>72.4208</v>
          </cell>
          <cell r="AG55">
            <v>67.297600000000003</v>
          </cell>
          <cell r="AH55">
            <v>93.822000000000003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842.98900000000003</v>
          </cell>
          <cell r="D56">
            <v>457.27499999999998</v>
          </cell>
          <cell r="E56">
            <v>739.00300000000004</v>
          </cell>
          <cell r="F56">
            <v>542.82899999999995</v>
          </cell>
          <cell r="G56" t="str">
            <v>н</v>
          </cell>
          <cell r="H56">
            <v>1</v>
          </cell>
          <cell r="I56">
            <v>50</v>
          </cell>
          <cell r="J56">
            <v>729.95500000000004</v>
          </cell>
          <cell r="K56">
            <v>9.0480000000000018</v>
          </cell>
          <cell r="L56">
            <v>0</v>
          </cell>
          <cell r="M56">
            <v>110</v>
          </cell>
          <cell r="N56">
            <v>450</v>
          </cell>
          <cell r="O56">
            <v>220</v>
          </cell>
          <cell r="P56">
            <v>0</v>
          </cell>
          <cell r="W56">
            <v>147.8006</v>
          </cell>
          <cell r="X56">
            <v>-214.32449999999994</v>
          </cell>
          <cell r="Y56">
            <v>7.5</v>
          </cell>
          <cell r="Z56">
            <v>3.6727117481255145</v>
          </cell>
          <cell r="AD56">
            <v>0</v>
          </cell>
          <cell r="AE56">
            <v>163.15460000000002</v>
          </cell>
          <cell r="AF56">
            <v>134.589</v>
          </cell>
          <cell r="AG56">
            <v>142.29739999999998</v>
          </cell>
          <cell r="AH56">
            <v>104.872</v>
          </cell>
          <cell r="AI56" t="str">
            <v>ябокт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56.994999999999997</v>
          </cell>
          <cell r="D57">
            <v>112.30800000000001</v>
          </cell>
          <cell r="E57">
            <v>115.20399999999999</v>
          </cell>
          <cell r="F57">
            <v>37.613</v>
          </cell>
          <cell r="G57">
            <v>0</v>
          </cell>
          <cell r="H57">
            <v>1</v>
          </cell>
          <cell r="I57">
            <v>50</v>
          </cell>
          <cell r="J57">
            <v>126.95699999999999</v>
          </cell>
          <cell r="K57">
            <v>-11.753</v>
          </cell>
          <cell r="L57">
            <v>20</v>
          </cell>
          <cell r="M57">
            <v>30</v>
          </cell>
          <cell r="N57">
            <v>30</v>
          </cell>
          <cell r="O57">
            <v>40</v>
          </cell>
          <cell r="P57">
            <v>0</v>
          </cell>
          <cell r="W57">
            <v>23.040799999999997</v>
          </cell>
          <cell r="Y57">
            <v>6.8406044928995531</v>
          </cell>
          <cell r="Z57">
            <v>1.6324519981945074</v>
          </cell>
          <cell r="AD57">
            <v>0</v>
          </cell>
          <cell r="AE57">
            <v>17.4236</v>
          </cell>
          <cell r="AF57">
            <v>15.620799999999999</v>
          </cell>
          <cell r="AG57">
            <v>19.2256</v>
          </cell>
          <cell r="AH57">
            <v>43.558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17.670000000000002</v>
          </cell>
          <cell r="D58">
            <v>76.073999999999998</v>
          </cell>
          <cell r="E58">
            <v>36.671999999999997</v>
          </cell>
          <cell r="F58">
            <v>1.2629999999999999</v>
          </cell>
          <cell r="G58" t="str">
            <v>нов</v>
          </cell>
          <cell r="H58">
            <v>1</v>
          </cell>
          <cell r="I58" t="e">
            <v>#N/A</v>
          </cell>
          <cell r="J58">
            <v>38.192999999999998</v>
          </cell>
          <cell r="K58">
            <v>-1.5210000000000008</v>
          </cell>
          <cell r="L58">
            <v>0</v>
          </cell>
          <cell r="M58">
            <v>10</v>
          </cell>
          <cell r="N58">
            <v>10</v>
          </cell>
          <cell r="O58">
            <v>30</v>
          </cell>
          <cell r="P58">
            <v>0</v>
          </cell>
          <cell r="W58">
            <v>7.3343999999999996</v>
          </cell>
          <cell r="Y58">
            <v>6.9893924520069808</v>
          </cell>
          <cell r="Z58">
            <v>0.17220222513089004</v>
          </cell>
          <cell r="AD58">
            <v>0</v>
          </cell>
          <cell r="AE58">
            <v>6.4072000000000005</v>
          </cell>
          <cell r="AF58">
            <v>6.3609999999999998</v>
          </cell>
          <cell r="AG58">
            <v>4.2783999999999995</v>
          </cell>
          <cell r="AH58">
            <v>12.224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1420.394</v>
          </cell>
          <cell r="D59">
            <v>3104.2579999999998</v>
          </cell>
          <cell r="E59">
            <v>2849.1419999999998</v>
          </cell>
          <cell r="F59">
            <v>1612.97</v>
          </cell>
          <cell r="G59">
            <v>0</v>
          </cell>
          <cell r="H59">
            <v>1</v>
          </cell>
          <cell r="I59">
            <v>40</v>
          </cell>
          <cell r="J59">
            <v>2827.9969999999998</v>
          </cell>
          <cell r="K59">
            <v>21.144999999999982</v>
          </cell>
          <cell r="L59">
            <v>800</v>
          </cell>
          <cell r="M59">
            <v>800</v>
          </cell>
          <cell r="N59">
            <v>650</v>
          </cell>
          <cell r="O59">
            <v>1150</v>
          </cell>
          <cell r="P59">
            <v>0</v>
          </cell>
          <cell r="W59">
            <v>569.82839999999999</v>
          </cell>
          <cell r="X59">
            <v>-739.25700000000052</v>
          </cell>
          <cell r="Y59">
            <v>7.5</v>
          </cell>
          <cell r="Z59">
            <v>2.8306240966578713</v>
          </cell>
          <cell r="AD59">
            <v>0</v>
          </cell>
          <cell r="AE59">
            <v>631.31899999999996</v>
          </cell>
          <cell r="AF59">
            <v>643.798</v>
          </cell>
          <cell r="AG59">
            <v>646.14480000000003</v>
          </cell>
          <cell r="AH59">
            <v>263.71100000000001</v>
          </cell>
          <cell r="AI59" t="str">
            <v>оконч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2559</v>
          </cell>
          <cell r="D60">
            <v>4265</v>
          </cell>
          <cell r="E60">
            <v>4961</v>
          </cell>
          <cell r="F60">
            <v>1759</v>
          </cell>
          <cell r="G60">
            <v>0</v>
          </cell>
          <cell r="H60">
            <v>0.45</v>
          </cell>
          <cell r="I60">
            <v>50</v>
          </cell>
          <cell r="J60">
            <v>5052</v>
          </cell>
          <cell r="K60">
            <v>-91</v>
          </cell>
          <cell r="L60">
            <v>900</v>
          </cell>
          <cell r="M60">
            <v>900</v>
          </cell>
          <cell r="N60">
            <v>800</v>
          </cell>
          <cell r="O60">
            <v>600</v>
          </cell>
          <cell r="P60">
            <v>700</v>
          </cell>
          <cell r="W60">
            <v>632.20000000000005</v>
          </cell>
          <cell r="X60">
            <v>-917.5</v>
          </cell>
          <cell r="Y60">
            <v>7.4999999999999991</v>
          </cell>
          <cell r="Z60">
            <v>2.7823473584308762</v>
          </cell>
          <cell r="AD60">
            <v>1800</v>
          </cell>
          <cell r="AE60">
            <v>867.4</v>
          </cell>
          <cell r="AF60">
            <v>711.4</v>
          </cell>
          <cell r="AG60">
            <v>703.8</v>
          </cell>
          <cell r="AH60">
            <v>574</v>
          </cell>
          <cell r="AI60" t="str">
            <v>оконч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50.5</v>
          </cell>
          <cell r="E61">
            <v>3.62</v>
          </cell>
          <cell r="F61">
            <v>45.09</v>
          </cell>
          <cell r="G61" t="str">
            <v>нов</v>
          </cell>
          <cell r="H61">
            <v>0</v>
          </cell>
          <cell r="I61" t="e">
            <v>#N/A</v>
          </cell>
          <cell r="J61">
            <v>4.0999999999999996</v>
          </cell>
          <cell r="K61">
            <v>-0.47999999999999954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W61">
            <v>0.72399999999999998</v>
          </cell>
          <cell r="X61">
            <v>-39.660000000000004</v>
          </cell>
          <cell r="Y61">
            <v>7.5</v>
          </cell>
          <cell r="Z61">
            <v>62.279005524861887</v>
          </cell>
          <cell r="AD61">
            <v>0</v>
          </cell>
          <cell r="AE61">
            <v>0.60399999999999998</v>
          </cell>
          <cell r="AF61">
            <v>0</v>
          </cell>
          <cell r="AG61">
            <v>0</v>
          </cell>
          <cell r="AH61">
            <v>0</v>
          </cell>
          <cell r="AI61" t="str">
            <v>выв0609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9.4019999999999992</v>
          </cell>
          <cell r="D62">
            <v>20.507999999999999</v>
          </cell>
          <cell r="E62">
            <v>0.76400000000000001</v>
          </cell>
          <cell r="F62">
            <v>-1.5309999999999999</v>
          </cell>
          <cell r="G62" t="str">
            <v>нов</v>
          </cell>
          <cell r="H62">
            <v>0</v>
          </cell>
          <cell r="I62" t="e">
            <v>#N/A</v>
          </cell>
          <cell r="J62">
            <v>7.093</v>
          </cell>
          <cell r="K62">
            <v>-6.3289999999999997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W62">
            <v>0.15279999999999999</v>
          </cell>
          <cell r="Y62">
            <v>-10.019633507853403</v>
          </cell>
          <cell r="Z62">
            <v>-10.019633507853403</v>
          </cell>
          <cell r="AD62">
            <v>0</v>
          </cell>
          <cell r="AE62">
            <v>2.1391999999999998</v>
          </cell>
          <cell r="AF62">
            <v>0.61119999999999997</v>
          </cell>
          <cell r="AG62">
            <v>0.15279999999999999</v>
          </cell>
          <cell r="AH62">
            <v>0</v>
          </cell>
          <cell r="AI62" t="str">
            <v>выв0609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1441</v>
          </cell>
          <cell r="D63">
            <v>4003</v>
          </cell>
          <cell r="E63">
            <v>4455</v>
          </cell>
          <cell r="F63">
            <v>906</v>
          </cell>
          <cell r="G63" t="str">
            <v>акяб</v>
          </cell>
          <cell r="H63">
            <v>0.45</v>
          </cell>
          <cell r="I63">
            <v>50</v>
          </cell>
          <cell r="J63">
            <v>4541</v>
          </cell>
          <cell r="K63">
            <v>-86</v>
          </cell>
          <cell r="L63">
            <v>800</v>
          </cell>
          <cell r="M63">
            <v>600</v>
          </cell>
          <cell r="N63">
            <v>800</v>
          </cell>
          <cell r="O63">
            <v>800</v>
          </cell>
          <cell r="P63">
            <v>0</v>
          </cell>
          <cell r="W63">
            <v>451</v>
          </cell>
          <cell r="X63">
            <v>-523.5</v>
          </cell>
          <cell r="Y63">
            <v>7.5</v>
          </cell>
          <cell r="Z63">
            <v>2.0088691796008868</v>
          </cell>
          <cell r="AD63">
            <v>2200</v>
          </cell>
          <cell r="AE63">
            <v>538.20000000000005</v>
          </cell>
          <cell r="AF63">
            <v>473.2</v>
          </cell>
          <cell r="AG63">
            <v>476.4</v>
          </cell>
          <cell r="AH63">
            <v>521</v>
          </cell>
          <cell r="AI63">
            <v>0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1416</v>
          </cell>
          <cell r="D64">
            <v>756</v>
          </cell>
          <cell r="E64">
            <v>1031</v>
          </cell>
          <cell r="F64">
            <v>1118</v>
          </cell>
          <cell r="G64">
            <v>0</v>
          </cell>
          <cell r="H64">
            <v>0.45</v>
          </cell>
          <cell r="I64">
            <v>50</v>
          </cell>
          <cell r="J64">
            <v>1027</v>
          </cell>
          <cell r="K64">
            <v>4</v>
          </cell>
          <cell r="L64">
            <v>200</v>
          </cell>
          <cell r="M64">
            <v>200</v>
          </cell>
          <cell r="N64">
            <v>100</v>
          </cell>
          <cell r="O64">
            <v>400</v>
          </cell>
          <cell r="P64">
            <v>0</v>
          </cell>
          <cell r="W64">
            <v>206.2</v>
          </cell>
          <cell r="X64">
            <v>-471.5</v>
          </cell>
          <cell r="Y64">
            <v>7.5</v>
          </cell>
          <cell r="Z64">
            <v>5.4219204655674105</v>
          </cell>
          <cell r="AD64">
            <v>0</v>
          </cell>
          <cell r="AE64">
            <v>298</v>
          </cell>
          <cell r="AF64">
            <v>259.2</v>
          </cell>
          <cell r="AG64">
            <v>253.8</v>
          </cell>
          <cell r="AH64">
            <v>175</v>
          </cell>
          <cell r="AI64" t="str">
            <v>ябокт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270</v>
          </cell>
          <cell r="D65">
            <v>582</v>
          </cell>
          <cell r="E65">
            <v>614</v>
          </cell>
          <cell r="F65">
            <v>210</v>
          </cell>
          <cell r="G65">
            <v>0</v>
          </cell>
          <cell r="H65">
            <v>0.4</v>
          </cell>
          <cell r="I65">
            <v>40</v>
          </cell>
          <cell r="J65">
            <v>679</v>
          </cell>
          <cell r="K65">
            <v>-65</v>
          </cell>
          <cell r="L65">
            <v>150</v>
          </cell>
          <cell r="M65">
            <v>200</v>
          </cell>
          <cell r="N65">
            <v>300</v>
          </cell>
          <cell r="O65">
            <v>250</v>
          </cell>
          <cell r="P65">
            <v>0</v>
          </cell>
          <cell r="W65">
            <v>122.8</v>
          </cell>
          <cell r="X65">
            <v>-189</v>
          </cell>
          <cell r="Y65">
            <v>7.5</v>
          </cell>
          <cell r="Z65">
            <v>1.7100977198697069</v>
          </cell>
          <cell r="AD65">
            <v>0</v>
          </cell>
          <cell r="AE65">
            <v>112.8</v>
          </cell>
          <cell r="AF65">
            <v>107.8</v>
          </cell>
          <cell r="AG65">
            <v>125</v>
          </cell>
          <cell r="AH65">
            <v>182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241</v>
          </cell>
          <cell r="D66">
            <v>512</v>
          </cell>
          <cell r="E66">
            <v>504</v>
          </cell>
          <cell r="F66">
            <v>233</v>
          </cell>
          <cell r="G66">
            <v>0</v>
          </cell>
          <cell r="H66">
            <v>0.4</v>
          </cell>
          <cell r="I66">
            <v>40</v>
          </cell>
          <cell r="J66">
            <v>533</v>
          </cell>
          <cell r="K66">
            <v>-29</v>
          </cell>
          <cell r="L66">
            <v>150</v>
          </cell>
          <cell r="M66">
            <v>200</v>
          </cell>
          <cell r="N66">
            <v>250</v>
          </cell>
          <cell r="O66">
            <v>200</v>
          </cell>
          <cell r="P66">
            <v>0</v>
          </cell>
          <cell r="W66">
            <v>100.8</v>
          </cell>
          <cell r="X66">
            <v>-277</v>
          </cell>
          <cell r="Y66">
            <v>7.5</v>
          </cell>
          <cell r="Z66">
            <v>2.3115079365079367</v>
          </cell>
          <cell r="AD66">
            <v>0</v>
          </cell>
          <cell r="AE66">
            <v>103.6</v>
          </cell>
          <cell r="AF66">
            <v>99.8</v>
          </cell>
          <cell r="AG66">
            <v>112.6</v>
          </cell>
          <cell r="AH66">
            <v>132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861.68</v>
          </cell>
          <cell r="D67">
            <v>669.67200000000003</v>
          </cell>
          <cell r="E67">
            <v>1116</v>
          </cell>
          <cell r="F67">
            <v>348</v>
          </cell>
          <cell r="G67" t="str">
            <v>ак апр</v>
          </cell>
          <cell r="H67">
            <v>1</v>
          </cell>
          <cell r="I67">
            <v>50</v>
          </cell>
          <cell r="J67">
            <v>737.50800000000004</v>
          </cell>
          <cell r="K67">
            <v>378.49199999999996</v>
          </cell>
          <cell r="L67">
            <v>350</v>
          </cell>
          <cell r="M67">
            <v>300</v>
          </cell>
          <cell r="N67">
            <v>400</v>
          </cell>
          <cell r="O67">
            <v>400</v>
          </cell>
          <cell r="P67">
            <v>0</v>
          </cell>
          <cell r="W67">
            <v>223.2</v>
          </cell>
          <cell r="X67">
            <v>-124</v>
          </cell>
          <cell r="Y67">
            <v>7.5</v>
          </cell>
          <cell r="Z67">
            <v>1.5591397849462367</v>
          </cell>
          <cell r="AD67">
            <v>0</v>
          </cell>
          <cell r="AE67">
            <v>214</v>
          </cell>
          <cell r="AF67">
            <v>194.2</v>
          </cell>
          <cell r="AG67">
            <v>205.4</v>
          </cell>
          <cell r="AH67">
            <v>150.251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784</v>
          </cell>
          <cell r="D68">
            <v>817</v>
          </cell>
          <cell r="E68">
            <v>424</v>
          </cell>
          <cell r="F68">
            <v>1165</v>
          </cell>
          <cell r="G68">
            <v>0</v>
          </cell>
          <cell r="H68">
            <v>0.1</v>
          </cell>
          <cell r="I68">
            <v>730</v>
          </cell>
          <cell r="J68">
            <v>435</v>
          </cell>
          <cell r="K68">
            <v>-11</v>
          </cell>
          <cell r="L68">
            <v>0</v>
          </cell>
          <cell r="M68">
            <v>500</v>
          </cell>
          <cell r="N68">
            <v>0</v>
          </cell>
          <cell r="O68">
            <v>0</v>
          </cell>
          <cell r="P68">
            <v>0</v>
          </cell>
          <cell r="W68">
            <v>84.8</v>
          </cell>
          <cell r="X68">
            <v>-1029</v>
          </cell>
          <cell r="Y68">
            <v>7.5</v>
          </cell>
          <cell r="Z68">
            <v>13.738207547169813</v>
          </cell>
          <cell r="AD68">
            <v>0</v>
          </cell>
          <cell r="AE68">
            <v>74.599999999999994</v>
          </cell>
          <cell r="AF68">
            <v>83</v>
          </cell>
          <cell r="AG68">
            <v>101.4</v>
          </cell>
          <cell r="AH68">
            <v>80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134.15299999999999</v>
          </cell>
          <cell r="D69">
            <v>270.971</v>
          </cell>
          <cell r="E69">
            <v>190.09200000000001</v>
          </cell>
          <cell r="F69">
            <v>206.446</v>
          </cell>
          <cell r="G69">
            <v>0</v>
          </cell>
          <cell r="H69">
            <v>1</v>
          </cell>
          <cell r="I69">
            <v>50</v>
          </cell>
          <cell r="J69">
            <v>192.90600000000001</v>
          </cell>
          <cell r="K69">
            <v>-2.813999999999993</v>
          </cell>
          <cell r="L69">
            <v>40</v>
          </cell>
          <cell r="M69">
            <v>60</v>
          </cell>
          <cell r="N69">
            <v>0</v>
          </cell>
          <cell r="O69">
            <v>70</v>
          </cell>
          <cell r="P69">
            <v>0</v>
          </cell>
          <cell r="W69">
            <v>38.0184</v>
          </cell>
          <cell r="X69">
            <v>-91.308000000000021</v>
          </cell>
          <cell r="Y69">
            <v>7.5000000000000009</v>
          </cell>
          <cell r="Z69">
            <v>5.4301601329882372</v>
          </cell>
          <cell r="AD69">
            <v>0</v>
          </cell>
          <cell r="AE69">
            <v>55.132399999999997</v>
          </cell>
          <cell r="AF69">
            <v>47.409399999999998</v>
          </cell>
          <cell r="AG69">
            <v>48.317</v>
          </cell>
          <cell r="AH69">
            <v>32.664000000000001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1494</v>
          </cell>
          <cell r="D70">
            <v>4092</v>
          </cell>
          <cell r="E70">
            <v>4546</v>
          </cell>
          <cell r="F70">
            <v>963</v>
          </cell>
          <cell r="G70">
            <v>0</v>
          </cell>
          <cell r="H70">
            <v>0.4</v>
          </cell>
          <cell r="I70">
            <v>40</v>
          </cell>
          <cell r="J70">
            <v>4580</v>
          </cell>
          <cell r="K70">
            <v>-34</v>
          </cell>
          <cell r="L70">
            <v>1000</v>
          </cell>
          <cell r="M70">
            <v>900</v>
          </cell>
          <cell r="N70">
            <v>600</v>
          </cell>
          <cell r="O70">
            <v>500</v>
          </cell>
          <cell r="P70">
            <v>500</v>
          </cell>
          <cell r="W70">
            <v>549.20000000000005</v>
          </cell>
          <cell r="X70">
            <v>-344</v>
          </cell>
          <cell r="Y70">
            <v>7.4999999999999991</v>
          </cell>
          <cell r="Z70">
            <v>1.7534595775673705</v>
          </cell>
          <cell r="AD70">
            <v>1800</v>
          </cell>
          <cell r="AE70">
            <v>614.20000000000005</v>
          </cell>
          <cell r="AF70">
            <v>549.20000000000005</v>
          </cell>
          <cell r="AG70">
            <v>579.79999999999995</v>
          </cell>
          <cell r="AH70">
            <v>493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1358</v>
          </cell>
          <cell r="D71">
            <v>1767</v>
          </cell>
          <cell r="E71">
            <v>2392</v>
          </cell>
          <cell r="F71">
            <v>681</v>
          </cell>
          <cell r="G71">
            <v>0</v>
          </cell>
          <cell r="H71">
            <v>0.4</v>
          </cell>
          <cell r="I71">
            <v>40</v>
          </cell>
          <cell r="J71">
            <v>2419</v>
          </cell>
          <cell r="K71">
            <v>-27</v>
          </cell>
          <cell r="L71">
            <v>800</v>
          </cell>
          <cell r="M71">
            <v>800</v>
          </cell>
          <cell r="N71">
            <v>800</v>
          </cell>
          <cell r="O71">
            <v>550</v>
          </cell>
          <cell r="P71">
            <v>500</v>
          </cell>
          <cell r="W71">
            <v>478.4</v>
          </cell>
          <cell r="X71">
            <v>-543</v>
          </cell>
          <cell r="Y71">
            <v>7.5</v>
          </cell>
          <cell r="Z71">
            <v>1.4234949832775921</v>
          </cell>
          <cell r="AD71">
            <v>0</v>
          </cell>
          <cell r="AE71">
            <v>555.4</v>
          </cell>
          <cell r="AF71">
            <v>454.8</v>
          </cell>
          <cell r="AG71">
            <v>484.2</v>
          </cell>
          <cell r="AH71">
            <v>405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189.95</v>
          </cell>
          <cell r="D72">
            <v>455.68900000000002</v>
          </cell>
          <cell r="E72">
            <v>402.95499999999998</v>
          </cell>
          <cell r="F72">
            <v>221.548</v>
          </cell>
          <cell r="G72" t="str">
            <v>ябл</v>
          </cell>
          <cell r="H72">
            <v>1</v>
          </cell>
          <cell r="I72">
            <v>40</v>
          </cell>
          <cell r="J72">
            <v>419.12900000000002</v>
          </cell>
          <cell r="K72">
            <v>-16.174000000000035</v>
          </cell>
          <cell r="L72">
            <v>150</v>
          </cell>
          <cell r="M72">
            <v>120</v>
          </cell>
          <cell r="N72">
            <v>70</v>
          </cell>
          <cell r="O72">
            <v>160</v>
          </cell>
          <cell r="P72">
            <v>0</v>
          </cell>
          <cell r="W72">
            <v>80.590999999999994</v>
          </cell>
          <cell r="X72">
            <v>-117.1155</v>
          </cell>
          <cell r="Y72">
            <v>7.5000000000000009</v>
          </cell>
          <cell r="Z72">
            <v>2.7490414562420122</v>
          </cell>
          <cell r="AD72">
            <v>0</v>
          </cell>
          <cell r="AE72">
            <v>93.036799999999999</v>
          </cell>
          <cell r="AF72">
            <v>82.938199999999995</v>
          </cell>
          <cell r="AG72">
            <v>91.796999999999997</v>
          </cell>
          <cell r="AH72">
            <v>81.292000000000002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145.04499999999999</v>
          </cell>
          <cell r="D73">
            <v>790.69500000000005</v>
          </cell>
          <cell r="E73">
            <v>291.28699999999998</v>
          </cell>
          <cell r="F73">
            <v>206.23099999999999</v>
          </cell>
          <cell r="G73">
            <v>0</v>
          </cell>
          <cell r="H73">
            <v>1</v>
          </cell>
          <cell r="I73">
            <v>40</v>
          </cell>
          <cell r="J73">
            <v>295.03699999999998</v>
          </cell>
          <cell r="K73">
            <v>-3.75</v>
          </cell>
          <cell r="L73">
            <v>90</v>
          </cell>
          <cell r="M73">
            <v>70</v>
          </cell>
          <cell r="N73">
            <v>30</v>
          </cell>
          <cell r="O73">
            <v>120</v>
          </cell>
          <cell r="P73">
            <v>0</v>
          </cell>
          <cell r="W73">
            <v>58.257399999999997</v>
          </cell>
          <cell r="X73">
            <v>-79.3005</v>
          </cell>
          <cell r="Y73">
            <v>7.5</v>
          </cell>
          <cell r="Z73">
            <v>3.5399966356205392</v>
          </cell>
          <cell r="AD73">
            <v>0</v>
          </cell>
          <cell r="AE73">
            <v>73.926400000000001</v>
          </cell>
          <cell r="AF73">
            <v>65.914000000000001</v>
          </cell>
          <cell r="AG73">
            <v>68.701999999999998</v>
          </cell>
          <cell r="AH73">
            <v>73.417000000000002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452.21300000000002</v>
          </cell>
          <cell r="D74">
            <v>4886.7389999999996</v>
          </cell>
          <cell r="E74">
            <v>543.75199999999995</v>
          </cell>
          <cell r="F74">
            <v>361.10300000000001</v>
          </cell>
          <cell r="G74" t="str">
            <v>ябл</v>
          </cell>
          <cell r="H74">
            <v>1</v>
          </cell>
          <cell r="I74">
            <v>40</v>
          </cell>
          <cell r="J74">
            <v>549.154</v>
          </cell>
          <cell r="K74">
            <v>-5.4020000000000437</v>
          </cell>
          <cell r="L74">
            <v>160</v>
          </cell>
          <cell r="M74">
            <v>140</v>
          </cell>
          <cell r="N74">
            <v>0</v>
          </cell>
          <cell r="O74">
            <v>170</v>
          </cell>
          <cell r="P74">
            <v>0</v>
          </cell>
          <cell r="W74">
            <v>108.75039999999998</v>
          </cell>
          <cell r="X74">
            <v>-15.47500000000008</v>
          </cell>
          <cell r="Y74">
            <v>7.5</v>
          </cell>
          <cell r="Z74">
            <v>3.3204751430799342</v>
          </cell>
          <cell r="AD74">
            <v>0</v>
          </cell>
          <cell r="AE74">
            <v>152.78960000000001</v>
          </cell>
          <cell r="AF74">
            <v>129.21379999999999</v>
          </cell>
          <cell r="AG74">
            <v>129.273</v>
          </cell>
          <cell r="AH74">
            <v>123.23699999999999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211.75200000000001</v>
          </cell>
          <cell r="D75">
            <v>960.19200000000001</v>
          </cell>
          <cell r="E75">
            <v>436.69</v>
          </cell>
          <cell r="F75">
            <v>189.268</v>
          </cell>
          <cell r="G75">
            <v>0</v>
          </cell>
          <cell r="H75">
            <v>1</v>
          </cell>
          <cell r="I75">
            <v>40</v>
          </cell>
          <cell r="J75">
            <v>439.15300000000002</v>
          </cell>
          <cell r="K75">
            <v>-2.4630000000000223</v>
          </cell>
          <cell r="L75">
            <v>150</v>
          </cell>
          <cell r="M75">
            <v>110</v>
          </cell>
          <cell r="N75">
            <v>60</v>
          </cell>
          <cell r="O75">
            <v>170</v>
          </cell>
          <cell r="P75">
            <v>0</v>
          </cell>
          <cell r="W75">
            <v>87.337999999999994</v>
          </cell>
          <cell r="X75">
            <v>-24.233000000000061</v>
          </cell>
          <cell r="Y75">
            <v>7.5</v>
          </cell>
          <cell r="Z75">
            <v>2.16707504179166</v>
          </cell>
          <cell r="AD75">
            <v>0</v>
          </cell>
          <cell r="AE75">
            <v>87.52000000000001</v>
          </cell>
          <cell r="AF75">
            <v>86.437600000000003</v>
          </cell>
          <cell r="AG75">
            <v>95.101399999999998</v>
          </cell>
          <cell r="AH75">
            <v>113.054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21</v>
          </cell>
          <cell r="D76">
            <v>139</v>
          </cell>
          <cell r="E76">
            <v>107</v>
          </cell>
          <cell r="F76">
            <v>50</v>
          </cell>
          <cell r="G76" t="str">
            <v>дк</v>
          </cell>
          <cell r="H76">
            <v>0.6</v>
          </cell>
          <cell r="I76">
            <v>60</v>
          </cell>
          <cell r="J76">
            <v>132</v>
          </cell>
          <cell r="K76">
            <v>-25</v>
          </cell>
          <cell r="L76">
            <v>0</v>
          </cell>
          <cell r="M76">
            <v>10</v>
          </cell>
          <cell r="N76">
            <v>50</v>
          </cell>
          <cell r="O76">
            <v>40</v>
          </cell>
          <cell r="P76">
            <v>0</v>
          </cell>
          <cell r="W76">
            <v>21.4</v>
          </cell>
          <cell r="Y76">
            <v>7.0093457943925239</v>
          </cell>
          <cell r="Z76">
            <v>2.3364485981308412</v>
          </cell>
          <cell r="AD76">
            <v>0</v>
          </cell>
          <cell r="AE76">
            <v>9.1999999999999993</v>
          </cell>
          <cell r="AF76">
            <v>12</v>
          </cell>
          <cell r="AG76">
            <v>16.8</v>
          </cell>
          <cell r="AH76">
            <v>24</v>
          </cell>
          <cell r="AI76" t="str">
            <v>склад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272</v>
          </cell>
          <cell r="D77">
            <v>206</v>
          </cell>
          <cell r="E77">
            <v>261</v>
          </cell>
          <cell r="F77">
            <v>207</v>
          </cell>
          <cell r="G77" t="str">
            <v>ябл</v>
          </cell>
          <cell r="H77">
            <v>0.6</v>
          </cell>
          <cell r="I77">
            <v>60</v>
          </cell>
          <cell r="J77">
            <v>271</v>
          </cell>
          <cell r="K77">
            <v>-10</v>
          </cell>
          <cell r="L77">
            <v>0</v>
          </cell>
          <cell r="M77">
            <v>80</v>
          </cell>
          <cell r="N77">
            <v>30</v>
          </cell>
          <cell r="O77">
            <v>100</v>
          </cell>
          <cell r="P77">
            <v>0</v>
          </cell>
          <cell r="W77">
            <v>52.2</v>
          </cell>
          <cell r="X77">
            <v>-25.5</v>
          </cell>
          <cell r="Y77">
            <v>7.5</v>
          </cell>
          <cell r="Z77">
            <v>3.9655172413793101</v>
          </cell>
          <cell r="AD77">
            <v>0</v>
          </cell>
          <cell r="AE77">
            <v>83.2</v>
          </cell>
          <cell r="AF77">
            <v>67</v>
          </cell>
          <cell r="AG77">
            <v>56.2</v>
          </cell>
          <cell r="AH77">
            <v>29</v>
          </cell>
          <cell r="AI77" t="str">
            <v>оконч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404</v>
          </cell>
          <cell r="D78">
            <v>218</v>
          </cell>
          <cell r="E78">
            <v>336</v>
          </cell>
          <cell r="F78">
            <v>262</v>
          </cell>
          <cell r="G78" t="str">
            <v>ябл</v>
          </cell>
          <cell r="H78">
            <v>0.6</v>
          </cell>
          <cell r="I78">
            <v>60</v>
          </cell>
          <cell r="J78">
            <v>360</v>
          </cell>
          <cell r="K78">
            <v>-24</v>
          </cell>
          <cell r="L78">
            <v>90</v>
          </cell>
          <cell r="M78">
            <v>80</v>
          </cell>
          <cell r="N78">
            <v>0</v>
          </cell>
          <cell r="O78">
            <v>80</v>
          </cell>
          <cell r="P78">
            <v>0</v>
          </cell>
          <cell r="W78">
            <v>67.2</v>
          </cell>
          <cell r="X78">
            <v>-8</v>
          </cell>
          <cell r="Y78">
            <v>7.5</v>
          </cell>
          <cell r="Z78">
            <v>3.8988095238095237</v>
          </cell>
          <cell r="AD78">
            <v>0</v>
          </cell>
          <cell r="AE78">
            <v>84.6</v>
          </cell>
          <cell r="AF78">
            <v>73</v>
          </cell>
          <cell r="AG78">
            <v>81</v>
          </cell>
          <cell r="AH78">
            <v>75</v>
          </cell>
          <cell r="AI78" t="str">
            <v>ябокт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80.881</v>
          </cell>
          <cell r="D79">
            <v>269.99299999999999</v>
          </cell>
          <cell r="E79">
            <v>193.68600000000001</v>
          </cell>
          <cell r="F79">
            <v>142.202</v>
          </cell>
          <cell r="G79">
            <v>0</v>
          </cell>
          <cell r="H79">
            <v>1</v>
          </cell>
          <cell r="I79">
            <v>30</v>
          </cell>
          <cell r="J79">
            <v>209.43799999999999</v>
          </cell>
          <cell r="K79">
            <v>-15.751999999999981</v>
          </cell>
          <cell r="L79">
            <v>80</v>
          </cell>
          <cell r="M79">
            <v>90</v>
          </cell>
          <cell r="N79">
            <v>0</v>
          </cell>
          <cell r="O79">
            <v>30</v>
          </cell>
          <cell r="P79">
            <v>0</v>
          </cell>
          <cell r="W79">
            <v>38.737200000000001</v>
          </cell>
          <cell r="X79">
            <v>-51.673000000000002</v>
          </cell>
          <cell r="Y79">
            <v>7.5</v>
          </cell>
          <cell r="Z79">
            <v>3.6709416271697486</v>
          </cell>
          <cell r="AD79">
            <v>0</v>
          </cell>
          <cell r="AE79">
            <v>44.841799999999999</v>
          </cell>
          <cell r="AF79">
            <v>40.720800000000004</v>
          </cell>
          <cell r="AG79">
            <v>57.241</v>
          </cell>
          <cell r="AH79">
            <v>38.247999999999998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278</v>
          </cell>
          <cell r="D80">
            <v>574</v>
          </cell>
          <cell r="E80">
            <v>589</v>
          </cell>
          <cell r="F80">
            <v>167</v>
          </cell>
          <cell r="G80" t="str">
            <v>ябл,дк</v>
          </cell>
          <cell r="H80">
            <v>0.6</v>
          </cell>
          <cell r="I80">
            <v>60</v>
          </cell>
          <cell r="J80">
            <v>609</v>
          </cell>
          <cell r="K80">
            <v>-20</v>
          </cell>
          <cell r="L80">
            <v>250</v>
          </cell>
          <cell r="M80">
            <v>200</v>
          </cell>
          <cell r="N80">
            <v>80</v>
          </cell>
          <cell r="O80">
            <v>230</v>
          </cell>
          <cell r="P80">
            <v>0</v>
          </cell>
          <cell r="W80">
            <v>117.8</v>
          </cell>
          <cell r="X80">
            <v>-43.5</v>
          </cell>
          <cell r="Y80">
            <v>7.5</v>
          </cell>
          <cell r="Z80">
            <v>1.4176570458404074</v>
          </cell>
          <cell r="AD80">
            <v>0</v>
          </cell>
          <cell r="AE80">
            <v>121.4</v>
          </cell>
          <cell r="AF80">
            <v>103.2</v>
          </cell>
          <cell r="AG80">
            <v>123</v>
          </cell>
          <cell r="AH80">
            <v>92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393</v>
          </cell>
          <cell r="D81">
            <v>781</v>
          </cell>
          <cell r="E81">
            <v>670</v>
          </cell>
          <cell r="F81">
            <v>474</v>
          </cell>
          <cell r="G81" t="str">
            <v>ябл,дк</v>
          </cell>
          <cell r="H81">
            <v>0.6</v>
          </cell>
          <cell r="I81">
            <v>60</v>
          </cell>
          <cell r="J81">
            <v>696</v>
          </cell>
          <cell r="K81">
            <v>-26</v>
          </cell>
          <cell r="L81">
            <v>200</v>
          </cell>
          <cell r="M81">
            <v>250</v>
          </cell>
          <cell r="N81">
            <v>0</v>
          </cell>
          <cell r="O81">
            <v>180</v>
          </cell>
          <cell r="P81">
            <v>0</v>
          </cell>
          <cell r="W81">
            <v>134</v>
          </cell>
          <cell r="X81">
            <v>-99</v>
          </cell>
          <cell r="Y81">
            <v>7.5</v>
          </cell>
          <cell r="Z81">
            <v>3.5373134328358211</v>
          </cell>
          <cell r="AD81">
            <v>0</v>
          </cell>
          <cell r="AE81">
            <v>183.4</v>
          </cell>
          <cell r="AF81">
            <v>158.4</v>
          </cell>
          <cell r="AG81">
            <v>167.2</v>
          </cell>
          <cell r="AH81">
            <v>107</v>
          </cell>
          <cell r="AI81" t="str">
            <v>оконч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721</v>
          </cell>
          <cell r="D82">
            <v>1404</v>
          </cell>
          <cell r="E82">
            <v>1351</v>
          </cell>
          <cell r="F82">
            <v>715</v>
          </cell>
          <cell r="G82">
            <v>0</v>
          </cell>
          <cell r="H82">
            <v>0.28000000000000003</v>
          </cell>
          <cell r="I82">
            <v>35</v>
          </cell>
          <cell r="J82">
            <v>1410</v>
          </cell>
          <cell r="K82">
            <v>-59</v>
          </cell>
          <cell r="L82">
            <v>500</v>
          </cell>
          <cell r="M82">
            <v>400</v>
          </cell>
          <cell r="N82">
            <v>200</v>
          </cell>
          <cell r="O82">
            <v>500</v>
          </cell>
          <cell r="P82">
            <v>0</v>
          </cell>
          <cell r="W82">
            <v>270.2</v>
          </cell>
          <cell r="X82">
            <v>-288.5</v>
          </cell>
          <cell r="Y82">
            <v>7.5</v>
          </cell>
          <cell r="Z82">
            <v>2.6461880088823095</v>
          </cell>
          <cell r="AD82">
            <v>0</v>
          </cell>
          <cell r="AE82">
            <v>317.39999999999998</v>
          </cell>
          <cell r="AF82">
            <v>286.2</v>
          </cell>
          <cell r="AG82">
            <v>316</v>
          </cell>
          <cell r="AH82">
            <v>240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29</v>
          </cell>
          <cell r="D83">
            <v>323</v>
          </cell>
          <cell r="E83">
            <v>307</v>
          </cell>
          <cell r="F83">
            <v>17</v>
          </cell>
          <cell r="G83">
            <v>0</v>
          </cell>
          <cell r="H83">
            <v>0.4</v>
          </cell>
          <cell r="I83" t="e">
            <v>#N/A</v>
          </cell>
          <cell r="J83">
            <v>729</v>
          </cell>
          <cell r="K83">
            <v>-422</v>
          </cell>
          <cell r="L83">
            <v>200</v>
          </cell>
          <cell r="M83">
            <v>200</v>
          </cell>
          <cell r="N83">
            <v>200</v>
          </cell>
          <cell r="O83">
            <v>200</v>
          </cell>
          <cell r="P83">
            <v>0</v>
          </cell>
          <cell r="W83">
            <v>61.4</v>
          </cell>
          <cell r="X83">
            <v>-356.5</v>
          </cell>
          <cell r="Y83">
            <v>7.5</v>
          </cell>
          <cell r="Z83">
            <v>0.27687296416938112</v>
          </cell>
          <cell r="AD83">
            <v>0</v>
          </cell>
          <cell r="AE83">
            <v>0</v>
          </cell>
          <cell r="AF83">
            <v>40</v>
          </cell>
          <cell r="AG83">
            <v>69.2</v>
          </cell>
          <cell r="AH83">
            <v>35</v>
          </cell>
          <cell r="AI83">
            <v>0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-14</v>
          </cell>
          <cell r="D84">
            <v>154</v>
          </cell>
          <cell r="E84">
            <v>126</v>
          </cell>
          <cell r="F84">
            <v>3</v>
          </cell>
          <cell r="G84">
            <v>0</v>
          </cell>
          <cell r="H84">
            <v>0.33</v>
          </cell>
          <cell r="I84">
            <v>60</v>
          </cell>
          <cell r="J84">
            <v>548</v>
          </cell>
          <cell r="K84">
            <v>-422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0</v>
          </cell>
          <cell r="W84">
            <v>25.2</v>
          </cell>
          <cell r="X84">
            <v>-214</v>
          </cell>
          <cell r="Y84">
            <v>7.5</v>
          </cell>
          <cell r="Z84">
            <v>0.11904761904761905</v>
          </cell>
          <cell r="AD84">
            <v>0</v>
          </cell>
          <cell r="AE84">
            <v>0</v>
          </cell>
          <cell r="AF84">
            <v>32.799999999999997</v>
          </cell>
          <cell r="AG84">
            <v>40</v>
          </cell>
          <cell r="AH84">
            <v>6</v>
          </cell>
          <cell r="AI84">
            <v>0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4</v>
          </cell>
          <cell r="D85">
            <v>137</v>
          </cell>
          <cell r="E85">
            <v>138</v>
          </cell>
          <cell r="F85">
            <v>-3</v>
          </cell>
          <cell r="G85">
            <v>0</v>
          </cell>
          <cell r="H85">
            <v>0.35</v>
          </cell>
          <cell r="I85" t="e">
            <v>#N/A</v>
          </cell>
          <cell r="J85">
            <v>485</v>
          </cell>
          <cell r="K85">
            <v>-347</v>
          </cell>
          <cell r="L85">
            <v>100</v>
          </cell>
          <cell r="M85">
            <v>100</v>
          </cell>
          <cell r="N85">
            <v>100</v>
          </cell>
          <cell r="O85">
            <v>100</v>
          </cell>
          <cell r="P85">
            <v>0</v>
          </cell>
          <cell r="W85">
            <v>27.6</v>
          </cell>
          <cell r="X85">
            <v>-190</v>
          </cell>
          <cell r="Y85">
            <v>7.5</v>
          </cell>
          <cell r="Z85">
            <v>-0.10869565217391304</v>
          </cell>
          <cell r="AD85">
            <v>0</v>
          </cell>
          <cell r="AE85">
            <v>0</v>
          </cell>
          <cell r="AF85">
            <v>20.8</v>
          </cell>
          <cell r="AG85">
            <v>37.799999999999997</v>
          </cell>
          <cell r="AH85">
            <v>19</v>
          </cell>
          <cell r="AI85">
            <v>0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470</v>
          </cell>
          <cell r="D86">
            <v>127</v>
          </cell>
          <cell r="E86">
            <v>234</v>
          </cell>
          <cell r="F86">
            <v>344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238</v>
          </cell>
          <cell r="K86">
            <v>-4</v>
          </cell>
          <cell r="L86">
            <v>0</v>
          </cell>
          <cell r="M86">
            <v>40</v>
          </cell>
          <cell r="N86">
            <v>0</v>
          </cell>
          <cell r="O86">
            <v>30</v>
          </cell>
          <cell r="P86">
            <v>0</v>
          </cell>
          <cell r="W86">
            <v>46.8</v>
          </cell>
          <cell r="X86">
            <v>-63</v>
          </cell>
          <cell r="Y86">
            <v>7.5000000000000009</v>
          </cell>
          <cell r="Z86">
            <v>7.350427350427351</v>
          </cell>
          <cell r="AD86">
            <v>0</v>
          </cell>
          <cell r="AE86">
            <v>71.2</v>
          </cell>
          <cell r="AF86">
            <v>54.2</v>
          </cell>
          <cell r="AG86">
            <v>45.4</v>
          </cell>
          <cell r="AH86">
            <v>16</v>
          </cell>
          <cell r="AI86" t="str">
            <v>ябокт</v>
          </cell>
        </row>
        <row r="87">
          <cell r="A87" t="str">
            <v xml:space="preserve"> 408  Ветчина Сливушка с индейкой ТМ Вязанка, 0,4кг  ПОКОМ</v>
          </cell>
          <cell r="B87" t="str">
            <v>шт</v>
          </cell>
          <cell r="C87">
            <v>278</v>
          </cell>
          <cell r="D87">
            <v>1</v>
          </cell>
          <cell r="E87">
            <v>5</v>
          </cell>
          <cell r="F87">
            <v>274</v>
          </cell>
          <cell r="G87" t="str">
            <v>н</v>
          </cell>
          <cell r="H87">
            <v>0.4</v>
          </cell>
          <cell r="I87" t="e">
            <v>#N/A</v>
          </cell>
          <cell r="J87">
            <v>66</v>
          </cell>
          <cell r="K87">
            <v>-61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W87">
            <v>1</v>
          </cell>
          <cell r="X87">
            <v>-266.5</v>
          </cell>
          <cell r="Y87">
            <v>7.5</v>
          </cell>
          <cell r="Z87">
            <v>274</v>
          </cell>
          <cell r="AD87">
            <v>0</v>
          </cell>
          <cell r="AE87">
            <v>16</v>
          </cell>
          <cell r="AF87">
            <v>12.8</v>
          </cell>
          <cell r="AG87">
            <v>16.399999999999999</v>
          </cell>
          <cell r="AH87">
            <v>0</v>
          </cell>
          <cell r="AI87" t="str">
            <v>увел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2747</v>
          </cell>
          <cell r="D88">
            <v>4562</v>
          </cell>
          <cell r="E88">
            <v>4403</v>
          </cell>
          <cell r="F88">
            <v>2783</v>
          </cell>
          <cell r="G88">
            <v>0</v>
          </cell>
          <cell r="H88">
            <v>0.35</v>
          </cell>
          <cell r="I88">
            <v>40</v>
          </cell>
          <cell r="J88">
            <v>4489</v>
          </cell>
          <cell r="K88">
            <v>-86</v>
          </cell>
          <cell r="L88">
            <v>1100</v>
          </cell>
          <cell r="M88">
            <v>900</v>
          </cell>
          <cell r="N88">
            <v>0</v>
          </cell>
          <cell r="O88">
            <v>0</v>
          </cell>
          <cell r="P88">
            <v>1000</v>
          </cell>
          <cell r="W88">
            <v>640.6</v>
          </cell>
          <cell r="X88">
            <v>-978.5</v>
          </cell>
          <cell r="Y88">
            <v>7.5</v>
          </cell>
          <cell r="Z88">
            <v>4.3443646581330002</v>
          </cell>
          <cell r="AD88">
            <v>1200</v>
          </cell>
          <cell r="AE88">
            <v>991.14</v>
          </cell>
          <cell r="AF88">
            <v>977.6</v>
          </cell>
          <cell r="AG88">
            <v>856.8</v>
          </cell>
          <cell r="AH88">
            <v>644</v>
          </cell>
          <cell r="AI88" t="str">
            <v>оконч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B89" t="str">
            <v>кг</v>
          </cell>
          <cell r="C89">
            <v>41.807000000000002</v>
          </cell>
          <cell r="E89">
            <v>0</v>
          </cell>
          <cell r="F89">
            <v>41.807000000000002</v>
          </cell>
          <cell r="G89" t="str">
            <v>нов</v>
          </cell>
          <cell r="H89">
            <v>0</v>
          </cell>
          <cell r="I89" t="e">
            <v>#N/A</v>
          </cell>
          <cell r="J89">
            <v>3.3</v>
          </cell>
          <cell r="K89">
            <v>-3.3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W89">
            <v>0</v>
          </cell>
          <cell r="X89">
            <v>-41.807000000000002</v>
          </cell>
          <cell r="Y89" t="e">
            <v>#DIV/0!</v>
          </cell>
          <cell r="Z89" t="e">
            <v>#DIV/0!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выв0609</v>
          </cell>
        </row>
        <row r="90">
          <cell r="A90" t="str">
            <v xml:space="preserve"> 412  Сосиски Баварские ТМ Стародворье 0,35 кг ПОКОМ</v>
          </cell>
          <cell r="B90" t="str">
            <v>шт</v>
          </cell>
          <cell r="C90">
            <v>5335</v>
          </cell>
          <cell r="D90">
            <v>8408</v>
          </cell>
          <cell r="E90">
            <v>10442</v>
          </cell>
          <cell r="F90">
            <v>3157</v>
          </cell>
          <cell r="G90">
            <v>0</v>
          </cell>
          <cell r="H90">
            <v>0.35</v>
          </cell>
          <cell r="I90">
            <v>45</v>
          </cell>
          <cell r="J90">
            <v>10539</v>
          </cell>
          <cell r="K90">
            <v>-97</v>
          </cell>
          <cell r="L90">
            <v>1900</v>
          </cell>
          <cell r="M90">
            <v>1500</v>
          </cell>
          <cell r="N90">
            <v>2100</v>
          </cell>
          <cell r="O90">
            <v>1000</v>
          </cell>
          <cell r="P90">
            <v>1500</v>
          </cell>
          <cell r="W90">
            <v>1248.4000000000001</v>
          </cell>
          <cell r="X90">
            <v>-1794</v>
          </cell>
          <cell r="Y90">
            <v>7.4999999999999991</v>
          </cell>
          <cell r="Z90">
            <v>2.5288369112463953</v>
          </cell>
          <cell r="AD90">
            <v>4200</v>
          </cell>
          <cell r="AE90">
            <v>1252</v>
          </cell>
          <cell r="AF90">
            <v>1187.8</v>
          </cell>
          <cell r="AG90">
            <v>1295</v>
          </cell>
          <cell r="AH90">
            <v>1140</v>
          </cell>
          <cell r="AI90" t="str">
            <v>ябокт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B91" t="str">
            <v>шт</v>
          </cell>
          <cell r="E91">
            <v>2</v>
          </cell>
          <cell r="F91">
            <v>-3</v>
          </cell>
          <cell r="G91">
            <v>0</v>
          </cell>
          <cell r="H91">
            <v>0.11</v>
          </cell>
          <cell r="I91" t="e">
            <v>#N/A</v>
          </cell>
          <cell r="J91">
            <v>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W91">
            <v>0.4</v>
          </cell>
          <cell r="Y91">
            <v>-7.5</v>
          </cell>
          <cell r="Z91">
            <v>-7.5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2</v>
          </cell>
          <cell r="AI91" t="e">
            <v>#N/A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B92" t="str">
            <v>шт</v>
          </cell>
          <cell r="C92">
            <v>29</v>
          </cell>
          <cell r="D92">
            <v>108</v>
          </cell>
          <cell r="E92">
            <v>67</v>
          </cell>
          <cell r="F92">
            <v>70</v>
          </cell>
          <cell r="G92" t="str">
            <v>лидер</v>
          </cell>
          <cell r="H92">
            <v>0.11</v>
          </cell>
          <cell r="I92">
            <v>120</v>
          </cell>
          <cell r="J92">
            <v>85</v>
          </cell>
          <cell r="K92">
            <v>-18</v>
          </cell>
          <cell r="L92">
            <v>30</v>
          </cell>
          <cell r="M92">
            <v>30</v>
          </cell>
          <cell r="N92">
            <v>30</v>
          </cell>
          <cell r="O92">
            <v>30</v>
          </cell>
          <cell r="P92">
            <v>0</v>
          </cell>
          <cell r="W92">
            <v>13.4</v>
          </cell>
          <cell r="X92">
            <v>-89.5</v>
          </cell>
          <cell r="Y92">
            <v>7.5</v>
          </cell>
          <cell r="Z92">
            <v>5.2238805970149249</v>
          </cell>
          <cell r="AD92">
            <v>0</v>
          </cell>
          <cell r="AE92">
            <v>19.399999999999999</v>
          </cell>
          <cell r="AF92">
            <v>1.8</v>
          </cell>
          <cell r="AG92">
            <v>7</v>
          </cell>
          <cell r="AH92">
            <v>26</v>
          </cell>
          <cell r="AI92">
            <v>0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B93" t="str">
            <v>шт</v>
          </cell>
          <cell r="C93">
            <v>2</v>
          </cell>
          <cell r="E93">
            <v>2</v>
          </cell>
          <cell r="G93" t="str">
            <v>лидер</v>
          </cell>
          <cell r="H93">
            <v>0.06</v>
          </cell>
          <cell r="I93">
            <v>60</v>
          </cell>
          <cell r="J93">
            <v>22</v>
          </cell>
          <cell r="K93">
            <v>-20</v>
          </cell>
          <cell r="L93">
            <v>30</v>
          </cell>
          <cell r="M93">
            <v>30</v>
          </cell>
          <cell r="N93">
            <v>30</v>
          </cell>
          <cell r="O93">
            <v>30</v>
          </cell>
          <cell r="P93">
            <v>0</v>
          </cell>
          <cell r="W93">
            <v>0.4</v>
          </cell>
          <cell r="X93">
            <v>-117</v>
          </cell>
          <cell r="Y93">
            <v>7.5</v>
          </cell>
          <cell r="Z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0.4</v>
          </cell>
          <cell r="AH93">
            <v>0</v>
          </cell>
          <cell r="AI93" t="e">
            <v>#N/A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2</v>
          </cell>
          <cell r="E94">
            <v>2</v>
          </cell>
          <cell r="G94">
            <v>0</v>
          </cell>
          <cell r="H94">
            <v>0.06</v>
          </cell>
          <cell r="I94" t="e">
            <v>#N/A</v>
          </cell>
          <cell r="J94">
            <v>22</v>
          </cell>
          <cell r="K94">
            <v>-20</v>
          </cell>
          <cell r="L94">
            <v>30</v>
          </cell>
          <cell r="M94">
            <v>30</v>
          </cell>
          <cell r="N94">
            <v>30</v>
          </cell>
          <cell r="O94">
            <v>30</v>
          </cell>
          <cell r="P94">
            <v>0</v>
          </cell>
          <cell r="W94">
            <v>0.4</v>
          </cell>
          <cell r="X94">
            <v>-117</v>
          </cell>
          <cell r="Y94">
            <v>7.5</v>
          </cell>
          <cell r="Z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0.4</v>
          </cell>
          <cell r="AH94">
            <v>0</v>
          </cell>
          <cell r="AI94" t="e">
            <v>#N/A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103</v>
          </cell>
          <cell r="D95">
            <v>5</v>
          </cell>
          <cell r="E95">
            <v>1</v>
          </cell>
          <cell r="F95">
            <v>102</v>
          </cell>
          <cell r="G95">
            <v>0</v>
          </cell>
          <cell r="H95">
            <v>0.15</v>
          </cell>
          <cell r="I95" t="e">
            <v>#N/A</v>
          </cell>
          <cell r="J95">
            <v>198</v>
          </cell>
          <cell r="K95">
            <v>-197</v>
          </cell>
          <cell r="L95">
            <v>30</v>
          </cell>
          <cell r="M95">
            <v>30</v>
          </cell>
          <cell r="N95">
            <v>30</v>
          </cell>
          <cell r="O95">
            <v>30</v>
          </cell>
          <cell r="P95">
            <v>0</v>
          </cell>
          <cell r="W95">
            <v>0.2</v>
          </cell>
          <cell r="X95">
            <v>-220.5</v>
          </cell>
          <cell r="Y95">
            <v>7.5</v>
          </cell>
          <cell r="Z95">
            <v>510</v>
          </cell>
          <cell r="AD95">
            <v>0</v>
          </cell>
          <cell r="AE95">
            <v>2.8</v>
          </cell>
          <cell r="AF95">
            <v>0.2</v>
          </cell>
          <cell r="AG95">
            <v>0</v>
          </cell>
          <cell r="AH95">
            <v>0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14</v>
          </cell>
          <cell r="D96">
            <v>1</v>
          </cell>
          <cell r="E96">
            <v>2</v>
          </cell>
          <cell r="F96">
            <v>9</v>
          </cell>
          <cell r="G96" t="str">
            <v>нов</v>
          </cell>
          <cell r="H96">
            <v>0</v>
          </cell>
          <cell r="I96" t="e">
            <v>#N/A</v>
          </cell>
          <cell r="J96">
            <v>3</v>
          </cell>
          <cell r="K96">
            <v>-1</v>
          </cell>
          <cell r="L96">
            <v>10</v>
          </cell>
          <cell r="M96">
            <v>10</v>
          </cell>
          <cell r="N96">
            <v>0</v>
          </cell>
          <cell r="O96">
            <v>0</v>
          </cell>
          <cell r="P96">
            <v>0</v>
          </cell>
          <cell r="W96">
            <v>0.4</v>
          </cell>
          <cell r="X96">
            <v>-26</v>
          </cell>
          <cell r="Y96">
            <v>7.5</v>
          </cell>
          <cell r="Z96">
            <v>22.5</v>
          </cell>
          <cell r="AD96">
            <v>0</v>
          </cell>
          <cell r="AE96">
            <v>1.6</v>
          </cell>
          <cell r="AF96">
            <v>0</v>
          </cell>
          <cell r="AG96">
            <v>3.4</v>
          </cell>
          <cell r="AH96">
            <v>0</v>
          </cell>
          <cell r="AI96">
            <v>0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231.905</v>
          </cell>
          <cell r="D97">
            <v>2244.3670000000002</v>
          </cell>
          <cell r="E97">
            <v>167.119</v>
          </cell>
          <cell r="F97">
            <v>59.072000000000003</v>
          </cell>
          <cell r="G97" t="str">
            <v>н</v>
          </cell>
          <cell r="H97">
            <v>1</v>
          </cell>
          <cell r="I97" t="e">
            <v>#N/A</v>
          </cell>
          <cell r="J97">
            <v>187.06299999999999</v>
          </cell>
          <cell r="K97">
            <v>-19.943999999999988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W97">
            <v>33.4238</v>
          </cell>
          <cell r="Y97">
            <v>1.767363375798084</v>
          </cell>
          <cell r="Z97">
            <v>1.767363375798084</v>
          </cell>
          <cell r="AD97">
            <v>0</v>
          </cell>
          <cell r="AE97">
            <v>34.361399999999996</v>
          </cell>
          <cell r="AF97">
            <v>30.064600000000002</v>
          </cell>
          <cell r="AG97">
            <v>22.9636</v>
          </cell>
          <cell r="AH97">
            <v>68.799000000000007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60.536000000000001</v>
          </cell>
          <cell r="D98">
            <v>1.3520000000000001</v>
          </cell>
          <cell r="E98">
            <v>1.3520000000000001</v>
          </cell>
          <cell r="F98">
            <v>60.536000000000001</v>
          </cell>
          <cell r="G98" t="str">
            <v>нов</v>
          </cell>
          <cell r="H98">
            <v>0</v>
          </cell>
          <cell r="I98" t="e">
            <v>#N/A</v>
          </cell>
          <cell r="J98">
            <v>1.3</v>
          </cell>
          <cell r="K98">
            <v>5.2000000000000046E-2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W98">
            <v>0.27040000000000003</v>
          </cell>
          <cell r="X98">
            <v>-58.508000000000003</v>
          </cell>
          <cell r="Y98">
            <v>7.4999999999999947</v>
          </cell>
          <cell r="Z98">
            <v>223.87573964497039</v>
          </cell>
          <cell r="AD98">
            <v>0</v>
          </cell>
          <cell r="AE98">
            <v>1.0816000000000001</v>
          </cell>
          <cell r="AF98">
            <v>1.0816000000000001</v>
          </cell>
          <cell r="AG98">
            <v>0</v>
          </cell>
          <cell r="AH98">
            <v>0</v>
          </cell>
          <cell r="AI98" t="str">
            <v>выв0609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470</v>
          </cell>
          <cell r="D99">
            <v>315</v>
          </cell>
          <cell r="E99">
            <v>609</v>
          </cell>
          <cell r="F99">
            <v>157</v>
          </cell>
          <cell r="G99">
            <v>0</v>
          </cell>
          <cell r="H99">
            <v>0.4</v>
          </cell>
          <cell r="I99" t="e">
            <v>#N/A</v>
          </cell>
          <cell r="J99">
            <v>656</v>
          </cell>
          <cell r="K99">
            <v>-47</v>
          </cell>
          <cell r="L99">
            <v>100</v>
          </cell>
          <cell r="M99">
            <v>120</v>
          </cell>
          <cell r="N99">
            <v>250</v>
          </cell>
          <cell r="O99">
            <v>250</v>
          </cell>
          <cell r="P99">
            <v>0</v>
          </cell>
          <cell r="W99">
            <v>121.8</v>
          </cell>
          <cell r="Y99">
            <v>7.2003284072249594</v>
          </cell>
          <cell r="Z99">
            <v>1.2889983579638753</v>
          </cell>
          <cell r="AD99">
            <v>0</v>
          </cell>
          <cell r="AE99">
            <v>171.8</v>
          </cell>
          <cell r="AF99">
            <v>100.6</v>
          </cell>
          <cell r="AG99">
            <v>116.4</v>
          </cell>
          <cell r="AH99">
            <v>189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37.319000000000003</v>
          </cell>
          <cell r="D100">
            <v>331.125</v>
          </cell>
          <cell r="E100">
            <v>134.83000000000001</v>
          </cell>
          <cell r="F100">
            <v>229.244</v>
          </cell>
          <cell r="G100" t="str">
            <v>н</v>
          </cell>
          <cell r="H100">
            <v>1</v>
          </cell>
          <cell r="I100" t="e">
            <v>#N/A</v>
          </cell>
          <cell r="J100">
            <v>135.453</v>
          </cell>
          <cell r="K100">
            <v>-0.62299999999999045</v>
          </cell>
          <cell r="L100">
            <v>20</v>
          </cell>
          <cell r="M100">
            <v>40</v>
          </cell>
          <cell r="N100">
            <v>0</v>
          </cell>
          <cell r="O100">
            <v>0</v>
          </cell>
          <cell r="P100">
            <v>0</v>
          </cell>
          <cell r="W100">
            <v>26.966000000000001</v>
          </cell>
          <cell r="X100">
            <v>-86.998999999999995</v>
          </cell>
          <cell r="Y100">
            <v>7.5000000000000009</v>
          </cell>
          <cell r="Z100">
            <v>8.5012237632574355</v>
          </cell>
          <cell r="AD100">
            <v>0</v>
          </cell>
          <cell r="AE100">
            <v>37.393599999999999</v>
          </cell>
          <cell r="AF100">
            <v>36.233999999999995</v>
          </cell>
          <cell r="AG100">
            <v>41.18</v>
          </cell>
          <cell r="AH100">
            <v>33.35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185</v>
          </cell>
          <cell r="D101">
            <v>240</v>
          </cell>
          <cell r="E101">
            <v>236</v>
          </cell>
          <cell r="F101">
            <v>179</v>
          </cell>
          <cell r="G101">
            <v>0</v>
          </cell>
          <cell r="H101">
            <v>0.4</v>
          </cell>
          <cell r="I101" t="e">
            <v>#N/A</v>
          </cell>
          <cell r="J101">
            <v>260</v>
          </cell>
          <cell r="K101">
            <v>-24</v>
          </cell>
          <cell r="L101">
            <v>80</v>
          </cell>
          <cell r="M101">
            <v>60</v>
          </cell>
          <cell r="N101">
            <v>100</v>
          </cell>
          <cell r="O101">
            <v>70</v>
          </cell>
          <cell r="P101">
            <v>0</v>
          </cell>
          <cell r="W101">
            <v>47.2</v>
          </cell>
          <cell r="X101">
            <v>-135</v>
          </cell>
          <cell r="Y101">
            <v>7.4999999999999991</v>
          </cell>
          <cell r="Z101">
            <v>3.7923728813559321</v>
          </cell>
          <cell r="AD101">
            <v>0</v>
          </cell>
          <cell r="AE101">
            <v>70</v>
          </cell>
          <cell r="AF101">
            <v>56.6</v>
          </cell>
          <cell r="AG101">
            <v>61</v>
          </cell>
          <cell r="AH101">
            <v>42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69.355000000000004</v>
          </cell>
          <cell r="D102">
            <v>164.578</v>
          </cell>
          <cell r="E102">
            <v>107.28700000000001</v>
          </cell>
          <cell r="F102">
            <v>120.26900000000001</v>
          </cell>
          <cell r="G102">
            <v>0</v>
          </cell>
          <cell r="H102">
            <v>1</v>
          </cell>
          <cell r="I102" t="e">
            <v>#N/A</v>
          </cell>
          <cell r="J102">
            <v>111.60299999999999</v>
          </cell>
          <cell r="K102">
            <v>-4.3159999999999883</v>
          </cell>
          <cell r="L102">
            <v>40</v>
          </cell>
          <cell r="M102">
            <v>40</v>
          </cell>
          <cell r="N102">
            <v>0</v>
          </cell>
          <cell r="O102">
            <v>60</v>
          </cell>
          <cell r="P102">
            <v>0</v>
          </cell>
          <cell r="W102">
            <v>21.4574</v>
          </cell>
          <cell r="X102">
            <v>-99.33850000000001</v>
          </cell>
          <cell r="Y102">
            <v>7.5</v>
          </cell>
          <cell r="Z102">
            <v>5.6050127228834814</v>
          </cell>
          <cell r="AD102">
            <v>0</v>
          </cell>
          <cell r="AE102">
            <v>29.871600000000001</v>
          </cell>
          <cell r="AF102">
            <v>27.72</v>
          </cell>
          <cell r="AG102">
            <v>30.564399999999999</v>
          </cell>
          <cell r="AH102">
            <v>15.95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211</v>
          </cell>
          <cell r="D103">
            <v>115</v>
          </cell>
          <cell r="E103">
            <v>118</v>
          </cell>
          <cell r="F103">
            <v>206</v>
          </cell>
          <cell r="G103" t="str">
            <v>н</v>
          </cell>
          <cell r="H103">
            <v>0.4</v>
          </cell>
          <cell r="I103" t="e">
            <v>#N/A</v>
          </cell>
          <cell r="J103">
            <v>122</v>
          </cell>
          <cell r="K103">
            <v>-4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W103">
            <v>23.6</v>
          </cell>
          <cell r="X103">
            <v>-29</v>
          </cell>
          <cell r="Y103">
            <v>7.4999999999999991</v>
          </cell>
          <cell r="Z103">
            <v>8.7288135593220328</v>
          </cell>
          <cell r="AD103">
            <v>0</v>
          </cell>
          <cell r="AE103">
            <v>45</v>
          </cell>
          <cell r="AF103">
            <v>43.2</v>
          </cell>
          <cell r="AG103">
            <v>22.8</v>
          </cell>
          <cell r="AH103">
            <v>41</v>
          </cell>
          <cell r="AI103" t="str">
            <v>увел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27</v>
          </cell>
          <cell r="D104">
            <v>259</v>
          </cell>
          <cell r="E104">
            <v>109</v>
          </cell>
          <cell r="F104">
            <v>158</v>
          </cell>
          <cell r="G104">
            <v>0</v>
          </cell>
          <cell r="H104">
            <v>0.2</v>
          </cell>
          <cell r="I104" t="e">
            <v>#N/A</v>
          </cell>
          <cell r="J104">
            <v>130</v>
          </cell>
          <cell r="K104">
            <v>-21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W104">
            <v>21.8</v>
          </cell>
          <cell r="Y104">
            <v>7.2477064220183482</v>
          </cell>
          <cell r="Z104">
            <v>7.2477064220183482</v>
          </cell>
          <cell r="AD104">
            <v>0</v>
          </cell>
          <cell r="AE104">
            <v>36.4</v>
          </cell>
          <cell r="AF104">
            <v>34.6</v>
          </cell>
          <cell r="AG104">
            <v>29.8</v>
          </cell>
          <cell r="AH104">
            <v>31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28</v>
          </cell>
          <cell r="D105">
            <v>199</v>
          </cell>
          <cell r="E105">
            <v>103</v>
          </cell>
          <cell r="F105">
            <v>110</v>
          </cell>
          <cell r="G105">
            <v>0</v>
          </cell>
          <cell r="H105">
            <v>0.2</v>
          </cell>
          <cell r="I105" t="e">
            <v>#N/A</v>
          </cell>
          <cell r="J105">
            <v>123</v>
          </cell>
          <cell r="K105">
            <v>-20</v>
          </cell>
          <cell r="L105">
            <v>0</v>
          </cell>
          <cell r="M105">
            <v>0</v>
          </cell>
          <cell r="N105">
            <v>0</v>
          </cell>
          <cell r="O105">
            <v>20</v>
          </cell>
          <cell r="P105">
            <v>0</v>
          </cell>
          <cell r="W105">
            <v>20.6</v>
          </cell>
          <cell r="Y105">
            <v>6.3106796116504853</v>
          </cell>
          <cell r="Z105">
            <v>5.3398058252427179</v>
          </cell>
          <cell r="AD105">
            <v>0</v>
          </cell>
          <cell r="AE105">
            <v>19.600000000000001</v>
          </cell>
          <cell r="AF105">
            <v>25.6</v>
          </cell>
          <cell r="AG105">
            <v>14.8</v>
          </cell>
          <cell r="AH105">
            <v>19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108</v>
          </cell>
          <cell r="D106">
            <v>261</v>
          </cell>
          <cell r="E106">
            <v>267</v>
          </cell>
          <cell r="F106">
            <v>81</v>
          </cell>
          <cell r="G106">
            <v>0</v>
          </cell>
          <cell r="H106">
            <v>0.2</v>
          </cell>
          <cell r="I106" t="e">
            <v>#N/A</v>
          </cell>
          <cell r="J106">
            <v>303</v>
          </cell>
          <cell r="K106">
            <v>-36</v>
          </cell>
          <cell r="L106">
            <v>30</v>
          </cell>
          <cell r="M106">
            <v>50</v>
          </cell>
          <cell r="N106">
            <v>150</v>
          </cell>
          <cell r="O106">
            <v>90</v>
          </cell>
          <cell r="P106">
            <v>0</v>
          </cell>
          <cell r="W106">
            <v>53.4</v>
          </cell>
          <cell r="X106">
            <v>-0.5</v>
          </cell>
          <cell r="Y106">
            <v>7.5</v>
          </cell>
          <cell r="Z106">
            <v>1.5168539325842696</v>
          </cell>
          <cell r="AD106">
            <v>0</v>
          </cell>
          <cell r="AE106">
            <v>60.6</v>
          </cell>
          <cell r="AF106">
            <v>53.2</v>
          </cell>
          <cell r="AG106">
            <v>46.6</v>
          </cell>
          <cell r="AH106">
            <v>70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204</v>
          </cell>
          <cell r="D107">
            <v>194</v>
          </cell>
          <cell r="E107">
            <v>248</v>
          </cell>
          <cell r="F107">
            <v>145</v>
          </cell>
          <cell r="G107">
            <v>0</v>
          </cell>
          <cell r="H107">
            <v>0.3</v>
          </cell>
          <cell r="I107" t="e">
            <v>#N/A</v>
          </cell>
          <cell r="J107">
            <v>256</v>
          </cell>
          <cell r="K107">
            <v>-8</v>
          </cell>
          <cell r="L107">
            <v>40</v>
          </cell>
          <cell r="M107">
            <v>50</v>
          </cell>
          <cell r="N107">
            <v>80</v>
          </cell>
          <cell r="O107">
            <v>100</v>
          </cell>
          <cell r="P107">
            <v>0</v>
          </cell>
          <cell r="W107">
            <v>49.6</v>
          </cell>
          <cell r="X107">
            <v>-43</v>
          </cell>
          <cell r="Y107">
            <v>7.5</v>
          </cell>
          <cell r="Z107">
            <v>2.9233870967741935</v>
          </cell>
          <cell r="AD107">
            <v>0</v>
          </cell>
          <cell r="AE107">
            <v>62.2</v>
          </cell>
          <cell r="AF107">
            <v>52.6</v>
          </cell>
          <cell r="AG107">
            <v>48.2</v>
          </cell>
          <cell r="AH107">
            <v>16</v>
          </cell>
          <cell r="AI107" t="str">
            <v>???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206.78899999999999</v>
          </cell>
          <cell r="D108">
            <v>287.94099999999997</v>
          </cell>
          <cell r="E108">
            <v>359.63900000000001</v>
          </cell>
          <cell r="F108">
            <v>120.349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369.44900000000001</v>
          </cell>
          <cell r="K108">
            <v>-9.8100000000000023</v>
          </cell>
          <cell r="L108">
            <v>130</v>
          </cell>
          <cell r="M108">
            <v>80</v>
          </cell>
          <cell r="N108">
            <v>150</v>
          </cell>
          <cell r="O108">
            <v>150</v>
          </cell>
          <cell r="P108">
            <v>0</v>
          </cell>
          <cell r="W108">
            <v>71.927800000000005</v>
          </cell>
          <cell r="X108">
            <v>-90.890499999999918</v>
          </cell>
          <cell r="Y108">
            <v>7.4999999999999991</v>
          </cell>
          <cell r="Z108">
            <v>1.6731917283720619</v>
          </cell>
          <cell r="AD108">
            <v>0</v>
          </cell>
          <cell r="AE108">
            <v>79.782000000000011</v>
          </cell>
          <cell r="AF108">
            <v>73.088999999999999</v>
          </cell>
          <cell r="AG108">
            <v>72.0762</v>
          </cell>
          <cell r="AH108">
            <v>50.88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4291.9290000000001</v>
          </cell>
          <cell r="D109">
            <v>1433.0450000000001</v>
          </cell>
          <cell r="E109">
            <v>4010.884</v>
          </cell>
          <cell r="F109">
            <v>1547.569</v>
          </cell>
          <cell r="G109">
            <v>0</v>
          </cell>
          <cell r="H109">
            <v>1</v>
          </cell>
          <cell r="I109" t="e">
            <v>#N/A</v>
          </cell>
          <cell r="J109">
            <v>4088.895</v>
          </cell>
          <cell r="K109">
            <v>-78.010999999999967</v>
          </cell>
          <cell r="L109">
            <v>1200</v>
          </cell>
          <cell r="M109">
            <v>1000</v>
          </cell>
          <cell r="N109">
            <v>1200</v>
          </cell>
          <cell r="O109">
            <v>1200</v>
          </cell>
          <cell r="P109">
            <v>1000</v>
          </cell>
          <cell r="W109">
            <v>802.17679999999996</v>
          </cell>
          <cell r="X109">
            <v>-1131.2430000000004</v>
          </cell>
          <cell r="Y109">
            <v>7.4999999999999991</v>
          </cell>
          <cell r="Z109">
            <v>1.9292118645166503</v>
          </cell>
          <cell r="AD109">
            <v>0</v>
          </cell>
          <cell r="AE109">
            <v>819.40560000000005</v>
          </cell>
          <cell r="AF109">
            <v>766.27099999999996</v>
          </cell>
          <cell r="AG109">
            <v>785.84219999999993</v>
          </cell>
          <cell r="AH109">
            <v>625.38099999999997</v>
          </cell>
          <cell r="AI109" t="str">
            <v>ябокт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5199.2640000000001</v>
          </cell>
          <cell r="D110">
            <v>4827.7700000000004</v>
          </cell>
          <cell r="E110">
            <v>5910.2780000000002</v>
          </cell>
          <cell r="F110">
            <v>3894.6460000000002</v>
          </cell>
          <cell r="G110">
            <v>0</v>
          </cell>
          <cell r="H110">
            <v>1</v>
          </cell>
          <cell r="I110" t="e">
            <v>#N/A</v>
          </cell>
          <cell r="J110">
            <v>5989.2209999999995</v>
          </cell>
          <cell r="K110">
            <v>-78.942999999999302</v>
          </cell>
          <cell r="L110">
            <v>1300</v>
          </cell>
          <cell r="M110">
            <v>1400</v>
          </cell>
          <cell r="N110">
            <v>0</v>
          </cell>
          <cell r="O110">
            <v>1700</v>
          </cell>
          <cell r="P110">
            <v>2000</v>
          </cell>
          <cell r="W110">
            <v>1182.0556000000001</v>
          </cell>
          <cell r="X110">
            <v>-1429.2289999999994</v>
          </cell>
          <cell r="Y110">
            <v>7.5</v>
          </cell>
          <cell r="Z110">
            <v>3.2948077907672024</v>
          </cell>
          <cell r="AD110">
            <v>0</v>
          </cell>
          <cell r="AE110">
            <v>1606.4325999999999</v>
          </cell>
          <cell r="AF110">
            <v>1566.8074000000001</v>
          </cell>
          <cell r="AG110">
            <v>1300.6507999999999</v>
          </cell>
          <cell r="AH110">
            <v>1085.576</v>
          </cell>
          <cell r="AI110" t="str">
            <v>оконч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3338.4789999999998</v>
          </cell>
          <cell r="D111">
            <v>2837.2159999999999</v>
          </cell>
          <cell r="E111">
            <v>4473</v>
          </cell>
          <cell r="F111">
            <v>1408</v>
          </cell>
          <cell r="G111">
            <v>0</v>
          </cell>
          <cell r="H111">
            <v>1</v>
          </cell>
          <cell r="I111" t="e">
            <v>#N/A</v>
          </cell>
          <cell r="J111">
            <v>3620.7959999999998</v>
          </cell>
          <cell r="K111">
            <v>852.20400000000018</v>
          </cell>
          <cell r="L111">
            <v>1300</v>
          </cell>
          <cell r="M111">
            <v>1000</v>
          </cell>
          <cell r="N111">
            <v>1600</v>
          </cell>
          <cell r="O111">
            <v>1800</v>
          </cell>
          <cell r="P111">
            <v>1000</v>
          </cell>
          <cell r="W111">
            <v>894.6</v>
          </cell>
          <cell r="X111">
            <v>-1398.5</v>
          </cell>
          <cell r="Y111">
            <v>7.5</v>
          </cell>
          <cell r="Z111">
            <v>1.5738877710708696</v>
          </cell>
          <cell r="AD111">
            <v>0</v>
          </cell>
          <cell r="AE111">
            <v>839</v>
          </cell>
          <cell r="AF111">
            <v>755.2</v>
          </cell>
          <cell r="AG111">
            <v>838.2</v>
          </cell>
          <cell r="AH111">
            <v>463.411</v>
          </cell>
          <cell r="AI111" t="str">
            <v>ябокт</v>
          </cell>
        </row>
        <row r="112">
          <cell r="A112" t="str">
            <v xml:space="preserve"> 460  Колбаса Стародворская Традиционная ВЕС ТМ Стародворье в оболочке полиамид. ПОКОМ</v>
          </cell>
          <cell r="B112" t="str">
            <v>кг</v>
          </cell>
          <cell r="C112">
            <v>187.53100000000001</v>
          </cell>
          <cell r="D112">
            <v>4.0259999999999998</v>
          </cell>
          <cell r="E112">
            <v>49.654000000000003</v>
          </cell>
          <cell r="F112">
            <v>137.87700000000001</v>
          </cell>
          <cell r="G112">
            <v>0</v>
          </cell>
          <cell r="H112">
            <v>1</v>
          </cell>
          <cell r="I112" t="e">
            <v>#N/A</v>
          </cell>
          <cell r="J112">
            <v>57.807000000000002</v>
          </cell>
          <cell r="K112">
            <v>-8.1529999999999987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W112">
            <v>9.9308000000000014</v>
          </cell>
          <cell r="X112">
            <v>-63.396000000000001</v>
          </cell>
          <cell r="Y112">
            <v>7.5</v>
          </cell>
          <cell r="Z112">
            <v>13.883775728038023</v>
          </cell>
          <cell r="AD112">
            <v>0</v>
          </cell>
          <cell r="AE112">
            <v>10.1374</v>
          </cell>
          <cell r="AF112">
            <v>14.493600000000001</v>
          </cell>
          <cell r="AG112">
            <v>12.883199999999999</v>
          </cell>
          <cell r="AH112">
            <v>17.446000000000002</v>
          </cell>
          <cell r="AI112" t="str">
            <v>увел</v>
          </cell>
        </row>
        <row r="113">
          <cell r="A113" t="str">
            <v xml:space="preserve"> 463  Колбаса Молочная Традиционнаяв оболочке полиамид.ТМ Стародворье. ВЕС ПОКОМ</v>
          </cell>
          <cell r="B113" t="str">
            <v>кг</v>
          </cell>
          <cell r="C113">
            <v>228.45500000000001</v>
          </cell>
          <cell r="D113">
            <v>2.6989999999999998</v>
          </cell>
          <cell r="E113">
            <v>29.509</v>
          </cell>
          <cell r="F113">
            <v>198.946</v>
          </cell>
          <cell r="G113">
            <v>0</v>
          </cell>
          <cell r="H113">
            <v>1</v>
          </cell>
          <cell r="I113" t="e">
            <v>#N/A</v>
          </cell>
          <cell r="J113">
            <v>31.204999999999998</v>
          </cell>
          <cell r="K113">
            <v>-1.695999999999998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W113">
            <v>5.9017999999999997</v>
          </cell>
          <cell r="X113">
            <v>-154.6825</v>
          </cell>
          <cell r="Y113">
            <v>7.4999999999999991</v>
          </cell>
          <cell r="Z113">
            <v>33.709376800298216</v>
          </cell>
          <cell r="AD113">
            <v>0</v>
          </cell>
          <cell r="AE113">
            <v>7.7543999999999995</v>
          </cell>
          <cell r="AF113">
            <v>8.5888000000000009</v>
          </cell>
          <cell r="AG113">
            <v>8.0519999999999996</v>
          </cell>
          <cell r="AH113">
            <v>4.0259999999999998</v>
          </cell>
          <cell r="AI113" t="str">
            <v>увел</v>
          </cell>
        </row>
        <row r="114">
          <cell r="A114" t="str">
            <v xml:space="preserve"> 465  Колбаса Филейная оригинальная ВЕС 0,8кг ТМ Особый рецепт в оболочке полиамид  ПОКОМ</v>
          </cell>
          <cell r="B114" t="str">
            <v>кг</v>
          </cell>
          <cell r="C114">
            <v>121.131</v>
          </cell>
          <cell r="D114">
            <v>185.499</v>
          </cell>
          <cell r="E114">
            <v>196.03299999999999</v>
          </cell>
          <cell r="F114">
            <v>104.005</v>
          </cell>
          <cell r="G114" t="str">
            <v>г</v>
          </cell>
          <cell r="H114">
            <v>1</v>
          </cell>
          <cell r="I114" t="e">
            <v>#N/A</v>
          </cell>
          <cell r="J114">
            <v>203.83199999999999</v>
          </cell>
          <cell r="K114">
            <v>-7.7990000000000066</v>
          </cell>
          <cell r="L114">
            <v>50</v>
          </cell>
          <cell r="M114">
            <v>40</v>
          </cell>
          <cell r="N114">
            <v>50</v>
          </cell>
          <cell r="O114">
            <v>80</v>
          </cell>
          <cell r="P114">
            <v>0</v>
          </cell>
          <cell r="W114">
            <v>39.206599999999995</v>
          </cell>
          <cell r="X114">
            <v>-29.955500000000029</v>
          </cell>
          <cell r="Y114">
            <v>7.5</v>
          </cell>
          <cell r="Z114">
            <v>2.6527421403539204</v>
          </cell>
          <cell r="AD114">
            <v>0</v>
          </cell>
          <cell r="AE114">
            <v>44.111399999999996</v>
          </cell>
          <cell r="AF114">
            <v>40.851600000000005</v>
          </cell>
          <cell r="AG114">
            <v>41.340800000000002</v>
          </cell>
          <cell r="AH114">
            <v>37.582000000000001</v>
          </cell>
          <cell r="AI114" t="str">
            <v>зв70</v>
          </cell>
        </row>
        <row r="115">
          <cell r="A115" t="str">
            <v xml:space="preserve"> 467  Колбаса Филейная 0,5кг ТМ Особый рецепт  ПОКОМ</v>
          </cell>
          <cell r="B115" t="str">
            <v>шт</v>
          </cell>
          <cell r="C115">
            <v>192</v>
          </cell>
          <cell r="D115">
            <v>181</v>
          </cell>
          <cell r="E115">
            <v>227</v>
          </cell>
          <cell r="F115">
            <v>141</v>
          </cell>
          <cell r="G115">
            <v>0</v>
          </cell>
          <cell r="H115">
            <v>0.5</v>
          </cell>
          <cell r="I115" t="e">
            <v>#N/A</v>
          </cell>
          <cell r="J115">
            <v>240</v>
          </cell>
          <cell r="K115">
            <v>-13</v>
          </cell>
          <cell r="L115">
            <v>50</v>
          </cell>
          <cell r="M115">
            <v>50</v>
          </cell>
          <cell r="N115">
            <v>60</v>
          </cell>
          <cell r="O115">
            <v>120</v>
          </cell>
          <cell r="P115">
            <v>0</v>
          </cell>
          <cell r="W115">
            <v>45.4</v>
          </cell>
          <cell r="X115">
            <v>-80.5</v>
          </cell>
          <cell r="Y115">
            <v>7.5</v>
          </cell>
          <cell r="Z115">
            <v>3.105726872246696</v>
          </cell>
          <cell r="AD115">
            <v>0</v>
          </cell>
          <cell r="AE115">
            <v>58.6</v>
          </cell>
          <cell r="AF115">
            <v>55.2</v>
          </cell>
          <cell r="AG115">
            <v>50.4</v>
          </cell>
          <cell r="AH115">
            <v>66</v>
          </cell>
          <cell r="AI115" t="e">
            <v>#N/A</v>
          </cell>
        </row>
        <row r="116">
          <cell r="A116" t="str">
            <v xml:space="preserve"> 468  Колбаса Стародворская Традиционная ТМ Стародворье в оболочке полиамид 0,4 кг. ПОКОМ</v>
          </cell>
          <cell r="B116" t="str">
            <v>шт</v>
          </cell>
          <cell r="C116">
            <v>742</v>
          </cell>
          <cell r="D116">
            <v>16</v>
          </cell>
          <cell r="E116">
            <v>284</v>
          </cell>
          <cell r="F116">
            <v>443</v>
          </cell>
          <cell r="G116">
            <v>0</v>
          </cell>
          <cell r="H116">
            <v>0.4</v>
          </cell>
          <cell r="I116" t="e">
            <v>#N/A</v>
          </cell>
          <cell r="J116">
            <v>315</v>
          </cell>
          <cell r="K116">
            <v>-31</v>
          </cell>
          <cell r="L116">
            <v>0</v>
          </cell>
          <cell r="M116">
            <v>0</v>
          </cell>
          <cell r="N116">
            <v>0</v>
          </cell>
          <cell r="O116">
            <v>50</v>
          </cell>
          <cell r="P116">
            <v>0</v>
          </cell>
          <cell r="W116">
            <v>56.8</v>
          </cell>
          <cell r="X116">
            <v>-67</v>
          </cell>
          <cell r="Y116">
            <v>7.5</v>
          </cell>
          <cell r="Z116">
            <v>7.7992957746478879</v>
          </cell>
          <cell r="AD116">
            <v>0</v>
          </cell>
          <cell r="AE116">
            <v>118.2</v>
          </cell>
          <cell r="AF116">
            <v>92.4</v>
          </cell>
          <cell r="AG116">
            <v>64</v>
          </cell>
          <cell r="AH116">
            <v>72</v>
          </cell>
          <cell r="AI116" t="str">
            <v>увел</v>
          </cell>
        </row>
        <row r="117">
          <cell r="A117" t="str">
            <v xml:space="preserve"> 472  Колбаса Молочная ВЕС ТМ Зареченские  ПОКОМ</v>
          </cell>
          <cell r="B117" t="str">
            <v>кг</v>
          </cell>
          <cell r="C117">
            <v>14.335000000000001</v>
          </cell>
          <cell r="D117">
            <v>29.585000000000001</v>
          </cell>
          <cell r="E117">
            <v>0</v>
          </cell>
          <cell r="F117">
            <v>19.71</v>
          </cell>
          <cell r="G117" t="str">
            <v>нов</v>
          </cell>
          <cell r="H117">
            <v>0</v>
          </cell>
          <cell r="I117" t="e">
            <v>#N/A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W117">
            <v>0</v>
          </cell>
          <cell r="X117">
            <v>-19.71</v>
          </cell>
          <cell r="Y117" t="e">
            <v>#DIV/0!</v>
          </cell>
          <cell r="Z117" t="e">
            <v>#DIV/0!</v>
          </cell>
          <cell r="AD117">
            <v>0</v>
          </cell>
          <cell r="AE117">
            <v>0.55119999999999991</v>
          </cell>
          <cell r="AF117">
            <v>0.82680000000000009</v>
          </cell>
          <cell r="AG117">
            <v>2.2047999999999996</v>
          </cell>
          <cell r="AH117">
            <v>0</v>
          </cell>
          <cell r="AI117" t="str">
            <v>выв0609</v>
          </cell>
        </row>
        <row r="118">
          <cell r="A118" t="str">
            <v xml:space="preserve"> 473  Ветчина Рубленая ВЕС ТМ Зареченские  ПОКОМ</v>
          </cell>
          <cell r="B118" t="str">
            <v>кг</v>
          </cell>
          <cell r="C118">
            <v>8.8360000000000003</v>
          </cell>
          <cell r="D118">
            <v>6.0410000000000004</v>
          </cell>
          <cell r="E118">
            <v>0</v>
          </cell>
          <cell r="G118" t="str">
            <v>нов</v>
          </cell>
          <cell r="H118">
            <v>0</v>
          </cell>
          <cell r="I118" t="e">
            <v>#N/A</v>
          </cell>
          <cell r="J118">
            <v>11.6</v>
          </cell>
          <cell r="K118">
            <v>-11.6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W118">
            <v>0</v>
          </cell>
          <cell r="Y118" t="e">
            <v>#DIV/0!</v>
          </cell>
          <cell r="Z118" t="e">
            <v>#DIV/0!</v>
          </cell>
          <cell r="AD118">
            <v>0</v>
          </cell>
          <cell r="AE118">
            <v>1.3480000000000001</v>
          </cell>
          <cell r="AF118">
            <v>1.0784</v>
          </cell>
          <cell r="AG118">
            <v>0</v>
          </cell>
          <cell r="AH118">
            <v>0</v>
          </cell>
          <cell r="AI118" t="str">
            <v>выв0609</v>
          </cell>
        </row>
        <row r="119">
          <cell r="A119" t="str">
            <v xml:space="preserve"> 474  Колбаса Молочная 0,4кг ТМ Зареченские  ПОКОМ</v>
          </cell>
          <cell r="B119" t="str">
            <v>шт</v>
          </cell>
          <cell r="C119">
            <v>8</v>
          </cell>
          <cell r="D119">
            <v>1</v>
          </cell>
          <cell r="E119">
            <v>0</v>
          </cell>
          <cell r="F119">
            <v>7</v>
          </cell>
          <cell r="G119" t="str">
            <v>выв</v>
          </cell>
          <cell r="H119">
            <v>0</v>
          </cell>
          <cell r="I119" t="e">
            <v>#N/A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W119">
            <v>0</v>
          </cell>
          <cell r="X119">
            <v>-7</v>
          </cell>
          <cell r="Y119" t="e">
            <v>#DIV/0!</v>
          </cell>
          <cell r="Z119" t="e">
            <v>#DIV/0!</v>
          </cell>
          <cell r="AD119">
            <v>0</v>
          </cell>
          <cell r="AE119">
            <v>1</v>
          </cell>
          <cell r="AF119">
            <v>0.4</v>
          </cell>
          <cell r="AG119">
            <v>0.2</v>
          </cell>
          <cell r="AH119">
            <v>0</v>
          </cell>
          <cell r="AI119" t="str">
            <v>выв2709</v>
          </cell>
        </row>
        <row r="120">
          <cell r="A120" t="str">
            <v xml:space="preserve"> 475  Колбаса Нежная 0,4кг ТМ Зареченские  ПОКОМ</v>
          </cell>
          <cell r="B120" t="str">
            <v>шт</v>
          </cell>
          <cell r="C120">
            <v>4</v>
          </cell>
          <cell r="D120">
            <v>1</v>
          </cell>
          <cell r="E120">
            <v>0</v>
          </cell>
          <cell r="F120">
            <v>5</v>
          </cell>
          <cell r="G120" t="str">
            <v>выв</v>
          </cell>
          <cell r="H120">
            <v>0</v>
          </cell>
          <cell r="I120" t="e">
            <v>#N/A</v>
          </cell>
          <cell r="J120">
            <v>2</v>
          </cell>
          <cell r="K120">
            <v>-2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W120">
            <v>0</v>
          </cell>
          <cell r="X120">
            <v>-5</v>
          </cell>
          <cell r="Y120" t="e">
            <v>#DIV/0!</v>
          </cell>
          <cell r="Z120" t="e">
            <v>#DIV/0!</v>
          </cell>
          <cell r="AD120">
            <v>0</v>
          </cell>
          <cell r="AE120">
            <v>0.8</v>
          </cell>
          <cell r="AF120">
            <v>0.6</v>
          </cell>
          <cell r="AG120">
            <v>1</v>
          </cell>
          <cell r="AH120">
            <v>0</v>
          </cell>
          <cell r="AI120" t="str">
            <v>выв2709</v>
          </cell>
        </row>
        <row r="121">
          <cell r="A121" t="str">
            <v xml:space="preserve"> 476  Колбаса Нежная со шпиком 0,4кг ТМ Зареченские  ПОКОМ</v>
          </cell>
          <cell r="B121" t="str">
            <v>шт</v>
          </cell>
          <cell r="C121">
            <v>11</v>
          </cell>
          <cell r="D121">
            <v>1</v>
          </cell>
          <cell r="E121">
            <v>0</v>
          </cell>
          <cell r="F121">
            <v>12</v>
          </cell>
          <cell r="G121" t="str">
            <v>нов</v>
          </cell>
          <cell r="H121">
            <v>0</v>
          </cell>
          <cell r="I121" t="e">
            <v>#N/A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W121">
            <v>0</v>
          </cell>
          <cell r="X121">
            <v>-12</v>
          </cell>
          <cell r="Y121" t="e">
            <v>#DIV/0!</v>
          </cell>
          <cell r="Z121" t="e">
            <v>#DIV/0!</v>
          </cell>
          <cell r="AD121">
            <v>0</v>
          </cell>
          <cell r="AE121">
            <v>0</v>
          </cell>
          <cell r="AF121">
            <v>0.8</v>
          </cell>
          <cell r="AG121">
            <v>1.8</v>
          </cell>
          <cell r="AH121">
            <v>0</v>
          </cell>
          <cell r="AI121" t="str">
            <v>выв0609</v>
          </cell>
        </row>
        <row r="122">
          <cell r="A122" t="str">
            <v xml:space="preserve"> 477  Ветчина Рубленая 0,4кг ТМ Зареченские  ПОКОМ</v>
          </cell>
          <cell r="B122" t="str">
            <v>шт</v>
          </cell>
          <cell r="C122">
            <v>7</v>
          </cell>
          <cell r="D122">
            <v>2</v>
          </cell>
          <cell r="E122">
            <v>0</v>
          </cell>
          <cell r="F122">
            <v>8</v>
          </cell>
          <cell r="G122" t="str">
            <v>нов</v>
          </cell>
          <cell r="H122">
            <v>0</v>
          </cell>
          <cell r="I122" t="e">
            <v>#N/A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W122">
            <v>0</v>
          </cell>
          <cell r="X122">
            <v>-8</v>
          </cell>
          <cell r="Y122" t="e">
            <v>#DIV/0!</v>
          </cell>
          <cell r="Z122" t="e">
            <v>#DIV/0!</v>
          </cell>
          <cell r="AD122">
            <v>0</v>
          </cell>
          <cell r="AE122">
            <v>0.8</v>
          </cell>
          <cell r="AF122">
            <v>0.8</v>
          </cell>
          <cell r="AG122">
            <v>1.4</v>
          </cell>
          <cell r="AH122">
            <v>0</v>
          </cell>
          <cell r="AI122" t="str">
            <v>выв0609</v>
          </cell>
        </row>
        <row r="123">
          <cell r="A123" t="str">
            <v xml:space="preserve"> 478  Сардельки Зареченские ВЕС ТМ Зареченские  ПОКОМ</v>
          </cell>
          <cell r="B123" t="str">
            <v>кг</v>
          </cell>
          <cell r="C123">
            <v>20.09</v>
          </cell>
          <cell r="D123">
            <v>65.078999999999994</v>
          </cell>
          <cell r="E123">
            <v>6.665</v>
          </cell>
          <cell r="F123">
            <v>-5.468</v>
          </cell>
          <cell r="G123" t="str">
            <v>выв</v>
          </cell>
          <cell r="H123">
            <v>0</v>
          </cell>
          <cell r="I123" t="e">
            <v>#N/A</v>
          </cell>
          <cell r="J123">
            <v>45.006999999999998</v>
          </cell>
          <cell r="K123">
            <v>-38.341999999999999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W123">
            <v>1.333</v>
          </cell>
          <cell r="Y123">
            <v>-4.1020255063765942</v>
          </cell>
          <cell r="Z123">
            <v>-4.1020255063765942</v>
          </cell>
          <cell r="AD123">
            <v>0</v>
          </cell>
          <cell r="AE123">
            <v>13.329400000000001</v>
          </cell>
          <cell r="AF123">
            <v>14.392199999999999</v>
          </cell>
          <cell r="AG123">
            <v>7.9980000000000002</v>
          </cell>
          <cell r="AH123">
            <v>0</v>
          </cell>
          <cell r="AI123" t="str">
            <v>выв2709</v>
          </cell>
        </row>
        <row r="124">
          <cell r="A124" t="str">
            <v xml:space="preserve"> 479  Шпикачки Зареченские ВЕС ТМ Зареченские  ПОКОМ</v>
          </cell>
          <cell r="B124" t="str">
            <v>кг</v>
          </cell>
          <cell r="C124">
            <v>15.69</v>
          </cell>
          <cell r="D124">
            <v>55.454999999999998</v>
          </cell>
          <cell r="E124">
            <v>22.678000000000001</v>
          </cell>
          <cell r="F124">
            <v>5.3360000000000003</v>
          </cell>
          <cell r="G124" t="str">
            <v>выв</v>
          </cell>
          <cell r="H124">
            <v>0</v>
          </cell>
          <cell r="I124" t="e">
            <v>#N/A</v>
          </cell>
          <cell r="J124">
            <v>28.95</v>
          </cell>
          <cell r="K124">
            <v>-6.2719999999999985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W124">
            <v>4.5356000000000005</v>
          </cell>
          <cell r="Y124">
            <v>1.1764705882352942</v>
          </cell>
          <cell r="Z124">
            <v>1.1764705882352942</v>
          </cell>
          <cell r="AD124">
            <v>0</v>
          </cell>
          <cell r="AE124">
            <v>10.9762</v>
          </cell>
          <cell r="AF124">
            <v>6.9379999999999997</v>
          </cell>
          <cell r="AG124">
            <v>12.5396</v>
          </cell>
          <cell r="AH124">
            <v>2.6680000000000001</v>
          </cell>
          <cell r="AI124" t="str">
            <v>выв2709</v>
          </cell>
        </row>
        <row r="125">
          <cell r="A125" t="str">
            <v xml:space="preserve"> 483  Колбаса Молочная Традиционная ТМ Стародворье в оболочке полиамид 0,4 кг. ПОКОМ </v>
          </cell>
          <cell r="B125" t="str">
            <v>шт</v>
          </cell>
          <cell r="C125">
            <v>778</v>
          </cell>
          <cell r="D125">
            <v>13</v>
          </cell>
          <cell r="E125">
            <v>268</v>
          </cell>
          <cell r="F125">
            <v>512</v>
          </cell>
          <cell r="G125">
            <v>0</v>
          </cell>
          <cell r="H125">
            <v>0.4</v>
          </cell>
          <cell r="I125" t="e">
            <v>#N/A</v>
          </cell>
          <cell r="J125">
            <v>282</v>
          </cell>
          <cell r="K125">
            <v>-14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W125">
            <v>53.6</v>
          </cell>
          <cell r="X125">
            <v>-110</v>
          </cell>
          <cell r="Y125">
            <v>7.5</v>
          </cell>
          <cell r="Z125">
            <v>9.5522388059701484</v>
          </cell>
          <cell r="AD125">
            <v>0</v>
          </cell>
          <cell r="AE125">
            <v>119.6</v>
          </cell>
          <cell r="AF125">
            <v>86.6</v>
          </cell>
          <cell r="AG125">
            <v>58</v>
          </cell>
          <cell r="AH125">
            <v>79</v>
          </cell>
          <cell r="AI125" t="str">
            <v>увел</v>
          </cell>
        </row>
        <row r="126">
          <cell r="A126" t="str">
            <v xml:space="preserve"> 490  Колбаса Сервелат Филейский ТМ Вязанка  0,3 кг. срез  ПОКОМ</v>
          </cell>
          <cell r="B126" t="str">
            <v>шт</v>
          </cell>
          <cell r="C126">
            <v>223</v>
          </cell>
          <cell r="D126">
            <v>168</v>
          </cell>
          <cell r="E126">
            <v>222</v>
          </cell>
          <cell r="F126">
            <v>163</v>
          </cell>
          <cell r="G126" t="str">
            <v>н</v>
          </cell>
          <cell r="H126">
            <v>0.3</v>
          </cell>
          <cell r="I126" t="e">
            <v>#N/A</v>
          </cell>
          <cell r="J126">
            <v>305</v>
          </cell>
          <cell r="K126">
            <v>-83</v>
          </cell>
          <cell r="L126">
            <v>100</v>
          </cell>
          <cell r="M126">
            <v>70</v>
          </cell>
          <cell r="N126">
            <v>60</v>
          </cell>
          <cell r="O126">
            <v>100</v>
          </cell>
          <cell r="P126">
            <v>0</v>
          </cell>
          <cell r="W126">
            <v>44.4</v>
          </cell>
          <cell r="X126">
            <v>-160</v>
          </cell>
          <cell r="Y126">
            <v>7.5</v>
          </cell>
          <cell r="Z126">
            <v>3.6711711711711712</v>
          </cell>
          <cell r="AD126">
            <v>0</v>
          </cell>
          <cell r="AE126">
            <v>57.2</v>
          </cell>
          <cell r="AF126">
            <v>49.2</v>
          </cell>
          <cell r="AG126">
            <v>59.2</v>
          </cell>
          <cell r="AH126">
            <v>45</v>
          </cell>
          <cell r="AI126" t="e">
            <v>#N/A</v>
          </cell>
        </row>
        <row r="127">
          <cell r="A127" t="str">
            <v xml:space="preserve"> 491  Колбаса Филейская Рубленая ТМ Вязанка  0,3 кг. срез.  ПОКОМ</v>
          </cell>
          <cell r="B127" t="str">
            <v>шт</v>
          </cell>
          <cell r="C127">
            <v>85</v>
          </cell>
          <cell r="D127">
            <v>398</v>
          </cell>
          <cell r="E127">
            <v>337</v>
          </cell>
          <cell r="F127">
            <v>132</v>
          </cell>
          <cell r="G127" t="str">
            <v>н</v>
          </cell>
          <cell r="H127">
            <v>0.3</v>
          </cell>
          <cell r="I127" t="e">
            <v>#N/A</v>
          </cell>
          <cell r="J127">
            <v>479</v>
          </cell>
          <cell r="K127">
            <v>-142</v>
          </cell>
          <cell r="L127">
            <v>150</v>
          </cell>
          <cell r="M127">
            <v>120</v>
          </cell>
          <cell r="N127">
            <v>100</v>
          </cell>
          <cell r="O127">
            <v>200</v>
          </cell>
          <cell r="P127">
            <v>0</v>
          </cell>
          <cell r="W127">
            <v>67.400000000000006</v>
          </cell>
          <cell r="X127">
            <v>-196.49999999999994</v>
          </cell>
          <cell r="Y127">
            <v>7.5</v>
          </cell>
          <cell r="Z127">
            <v>1.9584569732937684</v>
          </cell>
          <cell r="AD127">
            <v>0</v>
          </cell>
          <cell r="AE127">
            <v>62</v>
          </cell>
          <cell r="AF127">
            <v>63.4</v>
          </cell>
          <cell r="AG127">
            <v>87.8</v>
          </cell>
          <cell r="AH127">
            <v>73</v>
          </cell>
          <cell r="AI127" t="e">
            <v>#N/A</v>
          </cell>
        </row>
        <row r="128">
          <cell r="A128" t="str">
            <v xml:space="preserve"> 492  Колбаса Салями Филейская 0,3кг ТМ Вязанка  ПОКОМ</v>
          </cell>
          <cell r="B128" t="str">
            <v>шт</v>
          </cell>
          <cell r="C128">
            <v>127</v>
          </cell>
          <cell r="D128">
            <v>378</v>
          </cell>
          <cell r="E128">
            <v>321</v>
          </cell>
          <cell r="F128">
            <v>175</v>
          </cell>
          <cell r="G128" t="str">
            <v>н</v>
          </cell>
          <cell r="H128">
            <v>0.3</v>
          </cell>
          <cell r="I128" t="e">
            <v>#N/A</v>
          </cell>
          <cell r="J128">
            <v>458</v>
          </cell>
          <cell r="K128">
            <v>-137</v>
          </cell>
          <cell r="L128">
            <v>150</v>
          </cell>
          <cell r="M128">
            <v>150</v>
          </cell>
          <cell r="N128">
            <v>70</v>
          </cell>
          <cell r="O128">
            <v>120</v>
          </cell>
          <cell r="P128">
            <v>0</v>
          </cell>
          <cell r="W128">
            <v>64.2</v>
          </cell>
          <cell r="X128">
            <v>-183.5</v>
          </cell>
          <cell r="Y128">
            <v>7.5</v>
          </cell>
          <cell r="Z128">
            <v>2.7258566978193146</v>
          </cell>
          <cell r="AD128">
            <v>0</v>
          </cell>
          <cell r="AE128">
            <v>48.4</v>
          </cell>
          <cell r="AF128">
            <v>72.2</v>
          </cell>
          <cell r="AG128">
            <v>84.8</v>
          </cell>
          <cell r="AH128">
            <v>62</v>
          </cell>
          <cell r="AI128" t="e">
            <v>#N/A</v>
          </cell>
        </row>
        <row r="129">
          <cell r="A129" t="str">
            <v xml:space="preserve"> 493  Колбаса Салями Филейская ТМ Вязанка ВЕС  ПОКОМ</v>
          </cell>
          <cell r="B129" t="str">
            <v>кг</v>
          </cell>
          <cell r="D129">
            <v>113.502</v>
          </cell>
          <cell r="E129">
            <v>34.847000000000001</v>
          </cell>
          <cell r="F129">
            <v>65.378</v>
          </cell>
          <cell r="G129" t="str">
            <v>нов041,</v>
          </cell>
          <cell r="H129">
            <v>1</v>
          </cell>
          <cell r="I129" t="e">
            <v>#N/A</v>
          </cell>
          <cell r="J129">
            <v>53.024000000000001</v>
          </cell>
          <cell r="K129">
            <v>-18.177</v>
          </cell>
          <cell r="L129">
            <v>0</v>
          </cell>
          <cell r="M129">
            <v>0</v>
          </cell>
          <cell r="N129">
            <v>0</v>
          </cell>
          <cell r="O129">
            <v>20</v>
          </cell>
          <cell r="P129">
            <v>0</v>
          </cell>
          <cell r="W129">
            <v>6.9694000000000003</v>
          </cell>
          <cell r="X129">
            <v>-33.107500000000002</v>
          </cell>
          <cell r="Y129">
            <v>7.4999999999999991</v>
          </cell>
          <cell r="Z129">
            <v>9.3807214394352449</v>
          </cell>
          <cell r="AD129">
            <v>0</v>
          </cell>
          <cell r="AE129">
            <v>0</v>
          </cell>
          <cell r="AF129">
            <v>0</v>
          </cell>
          <cell r="AG129">
            <v>0.42000000000000004</v>
          </cell>
          <cell r="AH129">
            <v>11.307</v>
          </cell>
          <cell r="AI129" t="e">
            <v>#N/A</v>
          </cell>
        </row>
        <row r="130">
          <cell r="A130" t="str">
            <v xml:space="preserve"> 494  Колбаса Филейская Рубленая ТМ Вязанка ВЕС  ПОКОМ</v>
          </cell>
          <cell r="B130" t="str">
            <v>кг</v>
          </cell>
          <cell r="D130">
            <v>108.61799999999999</v>
          </cell>
          <cell r="E130">
            <v>36.764000000000003</v>
          </cell>
          <cell r="F130">
            <v>61.372</v>
          </cell>
          <cell r="G130" t="str">
            <v>нов041,</v>
          </cell>
          <cell r="H130">
            <v>1</v>
          </cell>
          <cell r="I130" t="e">
            <v>#N/A</v>
          </cell>
          <cell r="J130">
            <v>50.033999999999999</v>
          </cell>
          <cell r="K130">
            <v>-13.269999999999996</v>
          </cell>
          <cell r="L130">
            <v>0</v>
          </cell>
          <cell r="M130">
            <v>0</v>
          </cell>
          <cell r="N130">
            <v>0</v>
          </cell>
          <cell r="O130">
            <v>20</v>
          </cell>
          <cell r="P130">
            <v>0</v>
          </cell>
          <cell r="W130">
            <v>7.3528000000000002</v>
          </cell>
          <cell r="X130">
            <v>-26.225999999999999</v>
          </cell>
          <cell r="Y130">
            <v>7.5</v>
          </cell>
          <cell r="Z130">
            <v>8.3467522576433471</v>
          </cell>
          <cell r="AD130">
            <v>0</v>
          </cell>
          <cell r="AE130">
            <v>0</v>
          </cell>
          <cell r="AF130">
            <v>0</v>
          </cell>
          <cell r="AG130">
            <v>0.27999999999999997</v>
          </cell>
          <cell r="AH130">
            <v>12.707000000000001</v>
          </cell>
          <cell r="AI130" t="e">
            <v>#N/A</v>
          </cell>
        </row>
        <row r="131">
          <cell r="A131" t="str">
            <v xml:space="preserve"> 495  Колбаса Сочинка по-европейски с сочной грудинкой 0,3кг ТМ Стародворье  ПОКОМ</v>
          </cell>
          <cell r="B131" t="str">
            <v>шт</v>
          </cell>
          <cell r="D131">
            <v>314</v>
          </cell>
          <cell r="E131">
            <v>292</v>
          </cell>
          <cell r="F131">
            <v>4</v>
          </cell>
          <cell r="G131" t="str">
            <v>нов041,</v>
          </cell>
          <cell r="H131">
            <v>0.3</v>
          </cell>
          <cell r="I131" t="e">
            <v>#N/A</v>
          </cell>
          <cell r="J131">
            <v>468</v>
          </cell>
          <cell r="K131">
            <v>-176</v>
          </cell>
          <cell r="L131">
            <v>0</v>
          </cell>
          <cell r="M131">
            <v>0</v>
          </cell>
          <cell r="N131">
            <v>100</v>
          </cell>
          <cell r="O131">
            <v>200</v>
          </cell>
          <cell r="P131">
            <v>0</v>
          </cell>
          <cell r="W131">
            <v>58.4</v>
          </cell>
          <cell r="Y131">
            <v>5.2054794520547949</v>
          </cell>
          <cell r="Z131">
            <v>6.8493150684931503E-2</v>
          </cell>
          <cell r="AD131">
            <v>0</v>
          </cell>
          <cell r="AE131">
            <v>0</v>
          </cell>
          <cell r="AF131">
            <v>0</v>
          </cell>
          <cell r="AG131">
            <v>8</v>
          </cell>
          <cell r="AH131">
            <v>0</v>
          </cell>
          <cell r="AI131" t="e">
            <v>#N/A</v>
          </cell>
        </row>
        <row r="132">
          <cell r="A132" t="str">
            <v xml:space="preserve"> 496  Колбаса Сочинка по-фински с сочным окроком 0,3кг ТМ Стародворье  ПОКОМ</v>
          </cell>
          <cell r="B132" t="str">
            <v>шт</v>
          </cell>
          <cell r="D132">
            <v>326</v>
          </cell>
          <cell r="E132">
            <v>296</v>
          </cell>
          <cell r="G132" t="str">
            <v>нов041,</v>
          </cell>
          <cell r="H132">
            <v>0.3</v>
          </cell>
          <cell r="I132" t="e">
            <v>#N/A</v>
          </cell>
          <cell r="J132">
            <v>429</v>
          </cell>
          <cell r="K132">
            <v>-133</v>
          </cell>
          <cell r="L132">
            <v>0</v>
          </cell>
          <cell r="M132">
            <v>0</v>
          </cell>
          <cell r="N132">
            <v>100</v>
          </cell>
          <cell r="O132">
            <v>200</v>
          </cell>
          <cell r="P132">
            <v>0</v>
          </cell>
          <cell r="W132">
            <v>59.2</v>
          </cell>
          <cell r="Y132">
            <v>5.0675675675675675</v>
          </cell>
          <cell r="Z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7.4</v>
          </cell>
          <cell r="AH132">
            <v>0</v>
          </cell>
          <cell r="AI132" t="e">
            <v>#N/A</v>
          </cell>
        </row>
        <row r="133">
          <cell r="A133" t="str">
            <v xml:space="preserve"> 497  Колбаса Сочинка зернистая с сочной грудинкой 0,3кг ТМ Стародворье  ПОКОМ</v>
          </cell>
          <cell r="B133" t="str">
            <v>шт</v>
          </cell>
          <cell r="D133">
            <v>319</v>
          </cell>
          <cell r="E133">
            <v>295</v>
          </cell>
          <cell r="F133">
            <v>1</v>
          </cell>
          <cell r="G133" t="str">
            <v>нов041,</v>
          </cell>
          <cell r="H133">
            <v>0.3</v>
          </cell>
          <cell r="I133" t="e">
            <v>#N/A</v>
          </cell>
          <cell r="J133">
            <v>520</v>
          </cell>
          <cell r="K133">
            <v>-225</v>
          </cell>
          <cell r="L133">
            <v>0</v>
          </cell>
          <cell r="M133">
            <v>0</v>
          </cell>
          <cell r="N133">
            <v>100</v>
          </cell>
          <cell r="O133">
            <v>200</v>
          </cell>
          <cell r="P133">
            <v>0</v>
          </cell>
          <cell r="W133">
            <v>59</v>
          </cell>
          <cell r="Y133">
            <v>5.101694915254237</v>
          </cell>
          <cell r="Z133">
            <v>1.6949152542372881E-2</v>
          </cell>
          <cell r="AD133">
            <v>0</v>
          </cell>
          <cell r="AE133">
            <v>0</v>
          </cell>
          <cell r="AF133">
            <v>0</v>
          </cell>
          <cell r="AG133">
            <v>9.4</v>
          </cell>
          <cell r="AH133">
            <v>1</v>
          </cell>
          <cell r="AI133" t="e">
            <v>#N/A</v>
          </cell>
        </row>
        <row r="134">
          <cell r="A134" t="str">
            <v xml:space="preserve"> 498  Колбаса Сочинка рубленая с сочным окороком 0,3кг ТМ Стародворье  ПОКОМ</v>
          </cell>
          <cell r="B134" t="str">
            <v>шт</v>
          </cell>
          <cell r="D134">
            <v>406</v>
          </cell>
          <cell r="E134">
            <v>296</v>
          </cell>
          <cell r="F134">
            <v>7</v>
          </cell>
          <cell r="G134" t="str">
            <v>нов041,</v>
          </cell>
          <cell r="H134">
            <v>0.3</v>
          </cell>
          <cell r="I134" t="e">
            <v>#N/A</v>
          </cell>
          <cell r="J134">
            <v>492</v>
          </cell>
          <cell r="K134">
            <v>-196</v>
          </cell>
          <cell r="L134">
            <v>0</v>
          </cell>
          <cell r="M134">
            <v>0</v>
          </cell>
          <cell r="N134">
            <v>100</v>
          </cell>
          <cell r="O134">
            <v>200</v>
          </cell>
          <cell r="P134">
            <v>0</v>
          </cell>
          <cell r="W134">
            <v>59.2</v>
          </cell>
          <cell r="Y134">
            <v>5.1858108108108105</v>
          </cell>
          <cell r="Z134">
            <v>0.11824324324324324</v>
          </cell>
          <cell r="AD134">
            <v>0</v>
          </cell>
          <cell r="AE134">
            <v>0</v>
          </cell>
          <cell r="AF134">
            <v>0</v>
          </cell>
          <cell r="AG134">
            <v>7.2</v>
          </cell>
          <cell r="AH134">
            <v>1</v>
          </cell>
          <cell r="AI134" t="e">
            <v>#N/A</v>
          </cell>
        </row>
        <row r="135">
          <cell r="A135" t="str">
            <v xml:space="preserve"> 499  Сардельки Дугушки со сливочным маслом ВЕС ТМ Стародворье ТС Дугушка  ПОКОМ</v>
          </cell>
          <cell r="B135" t="str">
            <v>кг</v>
          </cell>
          <cell r="D135">
            <v>410.61700000000002</v>
          </cell>
          <cell r="E135">
            <v>256.959</v>
          </cell>
          <cell r="F135">
            <v>141.17699999999999</v>
          </cell>
          <cell r="G135" t="str">
            <v>нов041,</v>
          </cell>
          <cell r="H135">
            <v>1</v>
          </cell>
          <cell r="I135" t="e">
            <v>#N/A</v>
          </cell>
          <cell r="J135">
            <v>291.51400000000001</v>
          </cell>
          <cell r="K135">
            <v>-34.555000000000007</v>
          </cell>
          <cell r="L135">
            <v>0</v>
          </cell>
          <cell r="M135">
            <v>0</v>
          </cell>
          <cell r="N135">
            <v>30</v>
          </cell>
          <cell r="O135">
            <v>50</v>
          </cell>
          <cell r="P135">
            <v>0</v>
          </cell>
          <cell r="W135">
            <v>51.391800000000003</v>
          </cell>
          <cell r="Y135">
            <v>4.3037410637494693</v>
          </cell>
          <cell r="Z135">
            <v>2.7470724901638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83.718000000000004</v>
          </cell>
          <cell r="AI135" t="e">
            <v>#N/A</v>
          </cell>
        </row>
        <row r="136">
          <cell r="A136" t="str">
            <v>БОНУС_ 457  Колбаса Молочная ТМ Особый рецепт ВЕС большой батон  ПОКОМ</v>
          </cell>
          <cell r="B136" t="str">
            <v>кг</v>
          </cell>
          <cell r="C136">
            <v>-170.001</v>
          </cell>
          <cell r="D136">
            <v>32.549999999999997</v>
          </cell>
          <cell r="E136">
            <v>928.60400000000004</v>
          </cell>
          <cell r="F136">
            <v>-1098.9860000000001</v>
          </cell>
          <cell r="G136" t="str">
            <v>ак</v>
          </cell>
          <cell r="H136">
            <v>0</v>
          </cell>
          <cell r="I136" t="e">
            <v>#N/A</v>
          </cell>
          <cell r="J136">
            <v>967.81299999999999</v>
          </cell>
          <cell r="K136">
            <v>-39.208999999999946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W136">
            <v>185.7208</v>
          </cell>
          <cell r="Y136">
            <v>-5.917409358564039</v>
          </cell>
          <cell r="Z136">
            <v>-5.917409358564039</v>
          </cell>
          <cell r="AD136">
            <v>0</v>
          </cell>
          <cell r="AE136">
            <v>174.202</v>
          </cell>
          <cell r="AF136">
            <v>192.989</v>
          </cell>
          <cell r="AG136">
            <v>171.52159999999998</v>
          </cell>
          <cell r="AH136">
            <v>152.447</v>
          </cell>
          <cell r="AI136" t="e">
            <v>#N/A</v>
          </cell>
        </row>
        <row r="137">
          <cell r="A137" t="str">
            <v>БОНУС_273  Сосиски Сочинки с сочной грудинкой, МГС 0.4кг,   ПОКОМ</v>
          </cell>
          <cell r="B137" t="str">
            <v>шт</v>
          </cell>
          <cell r="C137">
            <v>-275</v>
          </cell>
          <cell r="D137">
            <v>15</v>
          </cell>
          <cell r="E137">
            <v>1168</v>
          </cell>
          <cell r="F137">
            <v>-1443</v>
          </cell>
          <cell r="G137" t="str">
            <v>ак</v>
          </cell>
          <cell r="H137">
            <v>0</v>
          </cell>
          <cell r="I137">
            <v>0</v>
          </cell>
          <cell r="J137">
            <v>1189</v>
          </cell>
          <cell r="K137">
            <v>-21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W137">
            <v>233.6</v>
          </cell>
          <cell r="Y137">
            <v>-6.1772260273972606</v>
          </cell>
          <cell r="Z137">
            <v>-6.1772260273972606</v>
          </cell>
          <cell r="AD137">
            <v>0</v>
          </cell>
          <cell r="AE137">
            <v>246.6</v>
          </cell>
          <cell r="AF137">
            <v>229.8</v>
          </cell>
          <cell r="AG137">
            <v>230.6</v>
          </cell>
          <cell r="AH137">
            <v>233</v>
          </cell>
          <cell r="AI137" t="e">
            <v>#N/A</v>
          </cell>
        </row>
        <row r="138">
          <cell r="A138" t="str">
            <v>БОНУС_Колбаса вареная Филейская ТМ Вязанка. ВЕС  ПОКОМ</v>
          </cell>
          <cell r="B138" t="str">
            <v>кг</v>
          </cell>
          <cell r="C138">
            <v>-54.145000000000003</v>
          </cell>
          <cell r="D138">
            <v>23.193000000000001</v>
          </cell>
          <cell r="E138">
            <v>356.3</v>
          </cell>
          <cell r="F138">
            <v>-404.99</v>
          </cell>
          <cell r="G138" t="str">
            <v>ак</v>
          </cell>
          <cell r="H138">
            <v>0</v>
          </cell>
          <cell r="I138" t="e">
            <v>#N/A</v>
          </cell>
          <cell r="J138">
            <v>366.137</v>
          </cell>
          <cell r="K138">
            <v>-9.8369999999999891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W138">
            <v>71.260000000000005</v>
          </cell>
          <cell r="Y138">
            <v>-5.6832725231546446</v>
          </cell>
          <cell r="Z138">
            <v>-5.6832725231546446</v>
          </cell>
          <cell r="AD138">
            <v>0</v>
          </cell>
          <cell r="AE138">
            <v>77.48060000000001</v>
          </cell>
          <cell r="AF138">
            <v>70.991200000000006</v>
          </cell>
          <cell r="AG138">
            <v>76.958799999999997</v>
          </cell>
          <cell r="AH138">
            <v>54.389000000000003</v>
          </cell>
          <cell r="AI138" t="e">
            <v>#N/A</v>
          </cell>
        </row>
        <row r="139">
          <cell r="A139" t="str">
            <v>БОНУС_Колбаса Сервелат Филедворский, фиброуз, в/у 0,35 кг срез,  ПОКОМ</v>
          </cell>
          <cell r="B139" t="str">
            <v>шт</v>
          </cell>
          <cell r="C139">
            <v>-128</v>
          </cell>
          <cell r="D139">
            <v>12</v>
          </cell>
          <cell r="E139">
            <v>403</v>
          </cell>
          <cell r="F139">
            <v>-531</v>
          </cell>
          <cell r="G139" t="str">
            <v>ак</v>
          </cell>
          <cell r="H139">
            <v>0</v>
          </cell>
          <cell r="I139">
            <v>0</v>
          </cell>
          <cell r="J139">
            <v>419</v>
          </cell>
          <cell r="K139">
            <v>-16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W139">
            <v>80.599999999999994</v>
          </cell>
          <cell r="Y139">
            <v>-6.5880893300248147</v>
          </cell>
          <cell r="Z139">
            <v>-6.5880893300248147</v>
          </cell>
          <cell r="AD139">
            <v>0</v>
          </cell>
          <cell r="AE139">
            <v>92.4</v>
          </cell>
          <cell r="AF139">
            <v>84.6</v>
          </cell>
          <cell r="AG139">
            <v>97</v>
          </cell>
          <cell r="AH139">
            <v>105</v>
          </cell>
          <cell r="AI13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05.10.2024 - 11.10.2024</v>
          </cell>
          <cell r="D2"/>
        </row>
        <row r="3">
          <cell r="A3" t="str">
            <v>Отбор:</v>
          </cell>
          <cell r="B3"/>
          <cell r="C3" t="str">
            <v>Организация Не в группе из списка "ООО "Останкино-новый стан..."</v>
          </cell>
          <cell r="D3"/>
        </row>
        <row r="5">
          <cell r="A5" t="str">
            <v>Номенклатура</v>
          </cell>
          <cell r="B5"/>
          <cell r="C5"/>
          <cell r="D5" t="str">
            <v>кол-во</v>
          </cell>
          <cell r="E5"/>
          <cell r="F5"/>
        </row>
        <row r="6">
          <cell r="A6"/>
          <cell r="B6"/>
          <cell r="C6"/>
          <cell r="D6" t="str">
            <v>Заказано</v>
          </cell>
          <cell r="E6"/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B7"/>
          <cell r="C7"/>
          <cell r="D7"/>
          <cell r="E7"/>
          <cell r="F7">
            <v>1</v>
          </cell>
        </row>
        <row r="8">
          <cell r="A8" t="str">
            <v xml:space="preserve"> 005  Колбаса Докторская ГОСТ, Вязанка вектор,ВЕС. ПОКОМ</v>
          </cell>
          <cell r="B8"/>
          <cell r="C8"/>
          <cell r="D8">
            <v>15.6</v>
          </cell>
          <cell r="E8"/>
          <cell r="F8">
            <v>498.834</v>
          </cell>
        </row>
        <row r="9">
          <cell r="A9" t="str">
            <v xml:space="preserve"> 015  Сосиски Венские, Вязанка ВЕС. ПОКОМ</v>
          </cell>
          <cell r="B9"/>
          <cell r="C9"/>
          <cell r="D9"/>
          <cell r="E9"/>
          <cell r="F9">
            <v>1.4</v>
          </cell>
        </row>
        <row r="10">
          <cell r="A10" t="str">
            <v xml:space="preserve"> 016  Сосиски Вязанка Молочные, Вязанка вискофан  ВЕС.ПОКОМ</v>
          </cell>
          <cell r="B10"/>
          <cell r="C10"/>
          <cell r="D10">
            <v>23.8</v>
          </cell>
          <cell r="E10"/>
          <cell r="F10">
            <v>626.47299999999996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B11"/>
          <cell r="C11"/>
          <cell r="D11">
            <v>13.3</v>
          </cell>
          <cell r="E11"/>
          <cell r="F11">
            <v>1200.27</v>
          </cell>
        </row>
        <row r="12">
          <cell r="A12" t="str">
            <v xml:space="preserve"> 018  Сосиски Рубленые, Вязанка вискофан  ВЕС.ПОКОМ</v>
          </cell>
          <cell r="B12"/>
          <cell r="C12"/>
          <cell r="D12"/>
          <cell r="E12"/>
          <cell r="F12">
            <v>191.268</v>
          </cell>
        </row>
        <row r="13">
          <cell r="A13" t="str">
            <v xml:space="preserve"> 022  Колбаса Вязанка со шпиком, вектор 0,5кг, ПОКОМ</v>
          </cell>
          <cell r="B13"/>
          <cell r="C13"/>
          <cell r="D13">
            <v>4</v>
          </cell>
          <cell r="E13"/>
          <cell r="F13">
            <v>246</v>
          </cell>
        </row>
        <row r="14">
          <cell r="A14" t="str">
            <v xml:space="preserve"> 023  Колбаса Докторская ГОСТ, Вязанка вектор, 0,4 кг, ПОКОМ</v>
          </cell>
          <cell r="B14"/>
          <cell r="C14"/>
          <cell r="D14">
            <v>646</v>
          </cell>
          <cell r="E14"/>
          <cell r="F14">
            <v>2479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/>
          <cell r="C15"/>
          <cell r="D15">
            <v>1143</v>
          </cell>
          <cell r="E15"/>
          <cell r="F15">
            <v>3661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/>
          <cell r="C16"/>
          <cell r="D16">
            <v>1458</v>
          </cell>
          <cell r="E16"/>
          <cell r="F16">
            <v>5454</v>
          </cell>
        </row>
        <row r="17">
          <cell r="A17" t="str">
            <v xml:space="preserve"> 034  Сосиски Рубленые, Вязанка вискофан МГС, 0.5кг, ПОКОМ</v>
          </cell>
          <cell r="B17"/>
          <cell r="C17"/>
          <cell r="D17">
            <v>3</v>
          </cell>
          <cell r="E17"/>
          <cell r="F17">
            <v>238</v>
          </cell>
        </row>
        <row r="18">
          <cell r="A18" t="str">
            <v xml:space="preserve"> 043  Ветчина Нежная ТМ Особый рецепт, п/а, 0,4кг    ПОКОМ</v>
          </cell>
          <cell r="B18"/>
          <cell r="C18"/>
          <cell r="D18">
            <v>1</v>
          </cell>
          <cell r="E18"/>
          <cell r="F18">
            <v>92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/>
          <cell r="C19"/>
          <cell r="D19">
            <v>4</v>
          </cell>
          <cell r="E19"/>
          <cell r="F19">
            <v>248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/>
          <cell r="C20"/>
          <cell r="D20">
            <v>3</v>
          </cell>
          <cell r="E20"/>
          <cell r="F20">
            <v>378</v>
          </cell>
        </row>
        <row r="21">
          <cell r="A21" t="str">
            <v xml:space="preserve"> 083  Колбаса Швейцарская 0,17 кг., ШТ., сырокопченая   ПОКОМ</v>
          </cell>
          <cell r="B21"/>
          <cell r="C21"/>
          <cell r="D21">
            <v>33</v>
          </cell>
          <cell r="E21"/>
          <cell r="F21">
            <v>1307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/>
          <cell r="C22"/>
          <cell r="D22">
            <v>12</v>
          </cell>
          <cell r="E22"/>
          <cell r="F22">
            <v>916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B23"/>
          <cell r="C23"/>
          <cell r="D23">
            <v>681</v>
          </cell>
          <cell r="E23"/>
          <cell r="F23">
            <v>863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B24"/>
          <cell r="C24"/>
          <cell r="D24">
            <v>42</v>
          </cell>
          <cell r="E24"/>
          <cell r="F24">
            <v>508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B25"/>
          <cell r="C25"/>
          <cell r="D25">
            <v>9</v>
          </cell>
          <cell r="E25"/>
          <cell r="F25">
            <v>853</v>
          </cell>
        </row>
        <row r="26">
          <cell r="A26" t="str">
            <v xml:space="preserve"> 200  Ветчина Дугушка ТМ Стародворье, вектор в/у    ПОКОМ</v>
          </cell>
          <cell r="B26"/>
          <cell r="C26"/>
          <cell r="D26">
            <v>1.6</v>
          </cell>
          <cell r="E26"/>
          <cell r="F26">
            <v>406.40699999999998</v>
          </cell>
        </row>
        <row r="27">
          <cell r="A27" t="str">
            <v xml:space="preserve"> 201  Ветчина Нежная ТМ Особый рецепт, (2,5кг), ПОКОМ</v>
          </cell>
          <cell r="B27"/>
          <cell r="C27"/>
          <cell r="D27">
            <v>95</v>
          </cell>
          <cell r="E27"/>
          <cell r="F27">
            <v>4297.33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B28"/>
          <cell r="C28"/>
          <cell r="D28">
            <v>2.5</v>
          </cell>
          <cell r="E28"/>
          <cell r="F28">
            <v>355.38</v>
          </cell>
        </row>
        <row r="29">
          <cell r="A29" t="str">
            <v xml:space="preserve"> 229  Колбаса Молочная Дугушка, в/у, ВЕС, ТМ Стародворье   ПОКОМ</v>
          </cell>
          <cell r="B29"/>
          <cell r="C29"/>
          <cell r="D29">
            <v>4.8</v>
          </cell>
          <cell r="E29"/>
          <cell r="F29">
            <v>497.28300000000002</v>
          </cell>
        </row>
        <row r="30">
          <cell r="A30" t="str">
            <v xml:space="preserve"> 230  Колбаса Молочная Особая ТМ Особый рецепт, п/а, ВЕС. ПОКОМ</v>
          </cell>
          <cell r="B30"/>
          <cell r="C30"/>
          <cell r="D30"/>
          <cell r="E30"/>
          <cell r="F30">
            <v>2.5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B31"/>
          <cell r="C31"/>
          <cell r="D31"/>
          <cell r="E31"/>
          <cell r="F31">
            <v>10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B32"/>
          <cell r="C32"/>
          <cell r="D32">
            <v>2.4</v>
          </cell>
          <cell r="E32"/>
          <cell r="F32">
            <v>207.10400000000001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B33"/>
          <cell r="C33"/>
          <cell r="D33">
            <v>1.6</v>
          </cell>
          <cell r="E33"/>
          <cell r="F33">
            <v>239.184</v>
          </cell>
        </row>
        <row r="34">
          <cell r="A34" t="str">
            <v xml:space="preserve"> 240  Колбаса Салями охотничья, ВЕС. ПОКОМ</v>
          </cell>
          <cell r="B34"/>
          <cell r="C34"/>
          <cell r="D34"/>
          <cell r="E34"/>
          <cell r="F34">
            <v>42.69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B35"/>
          <cell r="C35"/>
          <cell r="D35">
            <v>4.05</v>
          </cell>
          <cell r="E35"/>
          <cell r="F35">
            <v>443.98099999999999</v>
          </cell>
        </row>
        <row r="36">
          <cell r="A36" t="str">
            <v xml:space="preserve"> 247  Сардельки Нежные, ВЕС.  ПОКОМ</v>
          </cell>
          <cell r="B36"/>
          <cell r="C36"/>
          <cell r="D36">
            <v>2.8</v>
          </cell>
          <cell r="E36"/>
          <cell r="F36">
            <v>167.54400000000001</v>
          </cell>
        </row>
        <row r="37">
          <cell r="A37" t="str">
            <v xml:space="preserve"> 248  Сардельки Сочные ТМ Особый рецепт,   ПОКОМ</v>
          </cell>
          <cell r="B37"/>
          <cell r="C37"/>
          <cell r="D37">
            <v>2.6</v>
          </cell>
          <cell r="E37"/>
          <cell r="F37">
            <v>192.89699999999999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B38"/>
          <cell r="C38"/>
          <cell r="D38">
            <v>33.299999999999997</v>
          </cell>
          <cell r="E38"/>
          <cell r="F38">
            <v>1459.944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B39"/>
          <cell r="C39"/>
          <cell r="D39"/>
          <cell r="E39"/>
          <cell r="F39">
            <v>218.465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B40"/>
          <cell r="C40"/>
          <cell r="D40">
            <v>2.6</v>
          </cell>
          <cell r="E40"/>
          <cell r="F40">
            <v>161.816</v>
          </cell>
        </row>
        <row r="41">
          <cell r="A41" t="str">
            <v xml:space="preserve"> 263  Шпикачки Стародворские, ВЕС.  ПОКОМ</v>
          </cell>
          <cell r="B41"/>
          <cell r="C41"/>
          <cell r="D41">
            <v>1.3</v>
          </cell>
          <cell r="E41"/>
          <cell r="F41">
            <v>85.052999999999997</v>
          </cell>
        </row>
        <row r="42">
          <cell r="A42" t="str">
            <v xml:space="preserve"> 265  Колбаса Балыкбургская, ВЕС, ТМ Баварушка  ПОКОМ</v>
          </cell>
          <cell r="B42"/>
          <cell r="C42"/>
          <cell r="D42">
            <v>1.4</v>
          </cell>
          <cell r="E42"/>
          <cell r="F42">
            <v>162.91800000000001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B43"/>
          <cell r="C43"/>
          <cell r="D43">
            <v>1.4</v>
          </cell>
          <cell r="E43"/>
          <cell r="F43">
            <v>146.95500000000001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B44"/>
          <cell r="C44"/>
          <cell r="D44"/>
          <cell r="E44"/>
          <cell r="F44">
            <v>126.919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B45"/>
          <cell r="C45"/>
          <cell r="D45">
            <v>18</v>
          </cell>
          <cell r="E45"/>
          <cell r="F45">
            <v>1832</v>
          </cell>
        </row>
        <row r="46">
          <cell r="A46" t="str">
            <v xml:space="preserve"> 273  Сосиски Сочинки с сочной грудинкой, МГС 0.4кг,   ПОКОМ</v>
          </cell>
          <cell r="B46"/>
          <cell r="C46"/>
          <cell r="D46">
            <v>600</v>
          </cell>
          <cell r="E46"/>
          <cell r="F46">
            <v>2931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/>
          <cell r="C47"/>
          <cell r="D47">
            <v>4705</v>
          </cell>
          <cell r="E47"/>
          <cell r="F47">
            <v>7975</v>
          </cell>
        </row>
        <row r="48">
          <cell r="A48" t="str">
            <v xml:space="preserve"> 283  Сосиски Сочинки, ВЕС, ТМ Стародворье ПОКОМ</v>
          </cell>
          <cell r="B48"/>
          <cell r="C48"/>
          <cell r="D48"/>
          <cell r="E48"/>
          <cell r="F48">
            <v>615.00800000000004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B49"/>
          <cell r="C49"/>
          <cell r="D49">
            <v>6</v>
          </cell>
          <cell r="E49"/>
          <cell r="F49">
            <v>606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B50"/>
          <cell r="C50"/>
          <cell r="D50">
            <v>18</v>
          </cell>
          <cell r="E50"/>
          <cell r="F50">
            <v>1183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B51"/>
          <cell r="C51"/>
          <cell r="D51">
            <v>2.1</v>
          </cell>
          <cell r="E51"/>
          <cell r="F51">
            <v>189.44900000000001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B52"/>
          <cell r="C52"/>
          <cell r="D52">
            <v>12</v>
          </cell>
          <cell r="E52"/>
          <cell r="F52">
            <v>1761</v>
          </cell>
        </row>
        <row r="53">
          <cell r="A53" t="str">
            <v xml:space="preserve"> 302  Сосиски Сочинки по-баварски,  0.4кг, ТМ Стародворье  ПОКОМ</v>
          </cell>
          <cell r="B53"/>
          <cell r="C53"/>
          <cell r="D53">
            <v>54</v>
          </cell>
          <cell r="E53"/>
          <cell r="F53">
            <v>2814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B54"/>
          <cell r="C54"/>
          <cell r="D54">
            <v>1.7</v>
          </cell>
          <cell r="E54"/>
          <cell r="F54">
            <v>74.769000000000005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B55"/>
          <cell r="C55"/>
          <cell r="D55">
            <v>2.1</v>
          </cell>
          <cell r="E55"/>
          <cell r="F55">
            <v>166.852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B56"/>
          <cell r="C56"/>
          <cell r="D56">
            <v>25</v>
          </cell>
          <cell r="E56"/>
          <cell r="F56">
            <v>1398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B57"/>
          <cell r="C57"/>
          <cell r="D57">
            <v>34</v>
          </cell>
          <cell r="E57"/>
          <cell r="F57">
            <v>2007</v>
          </cell>
        </row>
        <row r="58">
          <cell r="A58" t="str">
            <v xml:space="preserve"> 309  Сосиски Сочинки с сыром 0,4 кг ТМ Стародворье  ПОКОМ</v>
          </cell>
          <cell r="B58"/>
          <cell r="C58"/>
          <cell r="D58">
            <v>11</v>
          </cell>
          <cell r="E58"/>
          <cell r="F58">
            <v>1282</v>
          </cell>
        </row>
        <row r="59">
          <cell r="A59" t="str">
            <v xml:space="preserve"> 312  Ветчина Филейская ВЕС ТМ  Вязанка ТС Столичная  ПОКОМ</v>
          </cell>
          <cell r="B59"/>
          <cell r="C59"/>
          <cell r="D59">
            <v>2.7</v>
          </cell>
          <cell r="E59"/>
          <cell r="F59">
            <v>360.76400000000001</v>
          </cell>
        </row>
        <row r="60">
          <cell r="A60" t="str">
            <v xml:space="preserve"> 315  Колбаса вареная Молокуша ТМ Вязанка ВЕС, ПОКОМ</v>
          </cell>
          <cell r="B60"/>
          <cell r="C60"/>
          <cell r="D60">
            <v>28.5</v>
          </cell>
          <cell r="E60"/>
          <cell r="F60">
            <v>796.45600000000002</v>
          </cell>
        </row>
        <row r="61">
          <cell r="A61" t="str">
            <v xml:space="preserve"> 316  Колбаса Нежная ТМ Зареченские ВЕС  ПОКОМ</v>
          </cell>
          <cell r="B61"/>
          <cell r="C61"/>
          <cell r="D61"/>
          <cell r="E61"/>
          <cell r="F61">
            <v>134.25800000000001</v>
          </cell>
        </row>
        <row r="62">
          <cell r="A62" t="str">
            <v xml:space="preserve"> 317 Колбаса Сервелат Рижский ТМ Зареченские, ВЕС  ПОКОМ</v>
          </cell>
          <cell r="B62"/>
          <cell r="C62"/>
          <cell r="D62"/>
          <cell r="E62"/>
          <cell r="F62">
            <v>29.792999999999999</v>
          </cell>
        </row>
        <row r="63">
          <cell r="A63" t="str">
            <v xml:space="preserve"> 318  Сосиски Датские ТМ Зареченские, ВЕС  ПОКОМ</v>
          </cell>
          <cell r="B63"/>
          <cell r="C63"/>
          <cell r="D63">
            <v>62.4</v>
          </cell>
          <cell r="E63"/>
          <cell r="F63">
            <v>2884.0920000000001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B64"/>
          <cell r="C64"/>
          <cell r="D64">
            <v>1866</v>
          </cell>
          <cell r="E64"/>
          <cell r="F64">
            <v>5010</v>
          </cell>
        </row>
        <row r="65">
          <cell r="A65" t="str">
            <v xml:space="preserve"> 320  Ветчина Нежная ТМ Зареченские,большой батон, ВЕС ПОКОМ</v>
          </cell>
          <cell r="B65"/>
          <cell r="C65"/>
          <cell r="D65"/>
          <cell r="E65"/>
          <cell r="F65">
            <v>4.0999999999999996</v>
          </cell>
        </row>
        <row r="66">
          <cell r="A66" t="str">
            <v xml:space="preserve"> 321  Колбаса Сервелат Пражский ТМ Зареченские, ВЕС ПОКОМ</v>
          </cell>
          <cell r="B66"/>
          <cell r="C66"/>
          <cell r="D66"/>
          <cell r="E66"/>
          <cell r="F66">
            <v>4.9619999999999997</v>
          </cell>
        </row>
        <row r="67">
          <cell r="A67" t="str">
            <v xml:space="preserve"> 322  Колбаса вареная Молокуша 0,45кг ТМ Вязанка  ПОКОМ</v>
          </cell>
          <cell r="B67"/>
          <cell r="C67"/>
          <cell r="D67">
            <v>2226</v>
          </cell>
          <cell r="E67"/>
          <cell r="F67">
            <v>4440</v>
          </cell>
        </row>
        <row r="68">
          <cell r="A68" t="str">
            <v xml:space="preserve"> 324  Ветчина Филейская ТМ Вязанка Столичная 0,45 кг ПОКОМ</v>
          </cell>
          <cell r="B68"/>
          <cell r="C68"/>
          <cell r="D68">
            <v>65</v>
          </cell>
          <cell r="E68"/>
          <cell r="F68">
            <v>1122</v>
          </cell>
        </row>
        <row r="69">
          <cell r="A69" t="str">
            <v xml:space="preserve"> 328  Сардельки Сочинки Стародворье ТМ  0,4 кг ПОКОМ</v>
          </cell>
          <cell r="B69"/>
          <cell r="C69"/>
          <cell r="D69">
            <v>12</v>
          </cell>
          <cell r="E69"/>
          <cell r="F69">
            <v>671</v>
          </cell>
        </row>
        <row r="70">
          <cell r="A70" t="str">
            <v xml:space="preserve"> 329  Сардельки Сочинки с сыром Стародворье ТМ, 0,4 кг. ПОКОМ</v>
          </cell>
          <cell r="B70"/>
          <cell r="C70"/>
          <cell r="D70">
            <v>10</v>
          </cell>
          <cell r="E70"/>
          <cell r="F70">
            <v>520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B71"/>
          <cell r="C71"/>
          <cell r="D71">
            <v>13.4</v>
          </cell>
          <cell r="E71"/>
          <cell r="F71">
            <v>716.66</v>
          </cell>
        </row>
        <row r="72">
          <cell r="A72" t="str">
            <v xml:space="preserve"> 334  Паштет Любительский ТМ Стародворье ламистер 0,1 кг  ПОКОМ</v>
          </cell>
          <cell r="B72"/>
          <cell r="C72"/>
          <cell r="D72">
            <v>6</v>
          </cell>
          <cell r="E72"/>
          <cell r="F72">
            <v>359</v>
          </cell>
        </row>
        <row r="73">
          <cell r="A73" t="str">
            <v xml:space="preserve"> 335  Колбаса Сливушка ТМ Вязанка. ВЕС.  ПОКОМ </v>
          </cell>
          <cell r="B73"/>
          <cell r="C73"/>
          <cell r="D73">
            <v>2.6</v>
          </cell>
          <cell r="E73"/>
          <cell r="F73">
            <v>210.75899999999999</v>
          </cell>
        </row>
        <row r="74">
          <cell r="A74" t="str">
            <v xml:space="preserve"> 342 Сосиски Сочинки Молочные ТМ Стародворье 0,4 кг ПОКОМ</v>
          </cell>
          <cell r="B74"/>
          <cell r="C74"/>
          <cell r="D74">
            <v>1833</v>
          </cell>
          <cell r="E74"/>
          <cell r="F74">
            <v>4516</v>
          </cell>
        </row>
        <row r="75">
          <cell r="A75" t="str">
            <v xml:space="preserve"> 343 Сосиски Сочинки Сливочные ТМ Стародворье  0,4 кг</v>
          </cell>
          <cell r="B75"/>
          <cell r="C75"/>
          <cell r="D75">
            <v>57</v>
          </cell>
          <cell r="E75"/>
          <cell r="F75">
            <v>2429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B76"/>
          <cell r="C76"/>
          <cell r="D76">
            <v>3.8</v>
          </cell>
          <cell r="E76"/>
          <cell r="F76">
            <v>416.46300000000002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B77"/>
          <cell r="C77"/>
          <cell r="D77">
            <v>2.4</v>
          </cell>
          <cell r="E77"/>
          <cell r="F77">
            <v>298.63499999999999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B78"/>
          <cell r="C78"/>
          <cell r="D78">
            <v>9.3000000000000007</v>
          </cell>
          <cell r="E78"/>
          <cell r="F78">
            <v>580.74900000000002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B79"/>
          <cell r="C79"/>
          <cell r="D79">
            <v>1.6</v>
          </cell>
          <cell r="E79"/>
          <cell r="F79">
            <v>435.601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B80"/>
          <cell r="C80"/>
          <cell r="D80">
            <v>2</v>
          </cell>
          <cell r="E80"/>
          <cell r="F80">
            <v>139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B81"/>
          <cell r="C81"/>
          <cell r="D81">
            <v>6</v>
          </cell>
          <cell r="E81"/>
          <cell r="F81">
            <v>245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B82"/>
          <cell r="C82"/>
          <cell r="D82">
            <v>18</v>
          </cell>
          <cell r="E82"/>
          <cell r="F82">
            <v>400</v>
          </cell>
        </row>
        <row r="83">
          <cell r="A83" t="str">
            <v xml:space="preserve"> 364  Сардельки Филейские Вязанка ВЕС NDX ТМ Вязанка  ПОКОМ</v>
          </cell>
          <cell r="B83"/>
          <cell r="C83"/>
          <cell r="D83">
            <v>3.7109999999999999</v>
          </cell>
          <cell r="E83"/>
          <cell r="F83">
            <v>189.94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B84"/>
          <cell r="C84"/>
          <cell r="D84">
            <v>25</v>
          </cell>
          <cell r="E84"/>
          <cell r="F84">
            <v>590</v>
          </cell>
        </row>
        <row r="85">
          <cell r="A85" t="str">
            <v xml:space="preserve"> 377  Колбаса Молочная Дугушка 0,6кг ТМ Стародворье  ПОКОМ</v>
          </cell>
          <cell r="B85"/>
          <cell r="C85"/>
          <cell r="D85">
            <v>18</v>
          </cell>
          <cell r="E85"/>
          <cell r="F85">
            <v>695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B86"/>
          <cell r="C86"/>
          <cell r="D86"/>
          <cell r="E86"/>
          <cell r="F86">
            <v>4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B87"/>
          <cell r="C87"/>
          <cell r="D87">
            <v>25</v>
          </cell>
          <cell r="E87"/>
          <cell r="F87">
            <v>1353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B88"/>
          <cell r="C88"/>
          <cell r="D88">
            <v>12</v>
          </cell>
          <cell r="E88"/>
          <cell r="F88">
            <v>659</v>
          </cell>
        </row>
        <row r="89">
          <cell r="A89" t="str">
            <v xml:space="preserve"> 388  Сосиски Восточные Халяль ТМ Вязанка 0,33 кг АК. ПОКОМ</v>
          </cell>
          <cell r="B89"/>
          <cell r="C89"/>
          <cell r="D89">
            <v>18</v>
          </cell>
          <cell r="E89"/>
          <cell r="F89">
            <v>542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B90"/>
          <cell r="C90"/>
          <cell r="D90">
            <v>6</v>
          </cell>
          <cell r="E90"/>
          <cell r="F90">
            <v>446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B91"/>
          <cell r="C91"/>
          <cell r="D91">
            <v>30</v>
          </cell>
          <cell r="E91"/>
          <cell r="F91">
            <v>343</v>
          </cell>
        </row>
        <row r="92">
          <cell r="A92" t="str">
            <v xml:space="preserve"> 408  Ветчина Сливушка с индейкой ТМ Вязанка, 0,4кг  ПОКОМ</v>
          </cell>
          <cell r="B92"/>
          <cell r="C92"/>
          <cell r="D92">
            <v>3</v>
          </cell>
          <cell r="E92"/>
          <cell r="F92">
            <v>83</v>
          </cell>
        </row>
        <row r="93">
          <cell r="A93" t="str">
            <v xml:space="preserve"> 410  Сосиски Баварские с сыром ТМ Стародворье 0,35 кг. ПОКОМ</v>
          </cell>
          <cell r="B93"/>
          <cell r="C93"/>
          <cell r="D93">
            <v>1257</v>
          </cell>
          <cell r="E93"/>
          <cell r="F93">
            <v>4393</v>
          </cell>
        </row>
        <row r="94">
          <cell r="A94" t="str">
            <v xml:space="preserve"> 411  Колбаса Муромская ТМ Зареченские в оболочке полиамид ВЕС ПОКОМ</v>
          </cell>
          <cell r="B94"/>
          <cell r="C94"/>
          <cell r="D94"/>
          <cell r="E94"/>
          <cell r="F94">
            <v>1.3</v>
          </cell>
        </row>
        <row r="95">
          <cell r="A95" t="str">
            <v xml:space="preserve"> 412  Сосиски Баварские ТМ Стародворье 0,35 кг ПОКОМ</v>
          </cell>
          <cell r="B95"/>
          <cell r="C95"/>
          <cell r="D95">
            <v>4337</v>
          </cell>
          <cell r="E95"/>
          <cell r="F95">
            <v>10590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B96"/>
          <cell r="C96"/>
          <cell r="D96"/>
          <cell r="E96"/>
          <cell r="F96">
            <v>3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B97"/>
          <cell r="C97"/>
          <cell r="D97"/>
          <cell r="E97"/>
          <cell r="F97">
            <v>78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B98"/>
          <cell r="C98"/>
          <cell r="D98"/>
          <cell r="E98"/>
          <cell r="F98">
            <v>6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B99"/>
          <cell r="C99"/>
          <cell r="D99"/>
          <cell r="E99"/>
          <cell r="F99">
            <v>6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B100"/>
          <cell r="C100"/>
          <cell r="D100"/>
          <cell r="E100"/>
          <cell r="F100">
            <v>6</v>
          </cell>
        </row>
        <row r="101">
          <cell r="A101" t="str">
            <v xml:space="preserve"> 422  Деликатесы Бекон Балыкбургский ТМ Баварушка  0,15 кг.ПОКОМ</v>
          </cell>
          <cell r="B101"/>
          <cell r="C101"/>
          <cell r="D101"/>
          <cell r="E101"/>
          <cell r="F101">
            <v>159</v>
          </cell>
        </row>
        <row r="102">
          <cell r="A102" t="str">
            <v xml:space="preserve"> 423  Колбаса Сервелат Рижский ТМ Зареченские ТС Зареченские продукты, 0,28 кг срез ПОКОМ</v>
          </cell>
          <cell r="B102"/>
          <cell r="C102"/>
          <cell r="D102"/>
          <cell r="E102"/>
          <cell r="F102">
            <v>1</v>
          </cell>
        </row>
        <row r="103">
          <cell r="A103" t="str">
            <v xml:space="preserve"> 427  Колбаса Филедворская ТМ Стародворье в оболочке полиамид. ВЕС ПОКОМ</v>
          </cell>
          <cell r="B103"/>
          <cell r="C103"/>
          <cell r="D103"/>
          <cell r="E103"/>
          <cell r="F103">
            <v>195.81299999999999</v>
          </cell>
        </row>
        <row r="104">
          <cell r="A104" t="str">
            <v xml:space="preserve"> 429  Колбаса Нежная со шпиком.ТС Зареченские продукты в оболочке полиамид ВЕС ПОКОМ</v>
          </cell>
          <cell r="B104"/>
          <cell r="C104"/>
          <cell r="D104"/>
          <cell r="E104"/>
          <cell r="F104">
            <v>3.9</v>
          </cell>
        </row>
        <row r="105">
          <cell r="A105" t="str">
            <v xml:space="preserve"> 430  Колбаса Стародворская с окороком 0,4 кг. ТМ Стародворье в оболочке полиамид  ПОКОМ</v>
          </cell>
          <cell r="B105"/>
          <cell r="C105"/>
          <cell r="D105">
            <v>9</v>
          </cell>
          <cell r="E105"/>
          <cell r="F105">
            <v>665</v>
          </cell>
        </row>
        <row r="106">
          <cell r="A106" t="str">
            <v xml:space="preserve"> 431  Колбаса Стародворская с окороком в оболочке полиамид ТМ Стародворье ВЕС ПОКОМ</v>
          </cell>
          <cell r="B106"/>
          <cell r="C106"/>
          <cell r="D106">
            <v>1.3</v>
          </cell>
          <cell r="E106"/>
          <cell r="F106">
            <v>136.654</v>
          </cell>
        </row>
        <row r="107">
          <cell r="A107" t="str">
            <v xml:space="preserve"> 435  Колбаса Молочная Стародворская  с молоком в оболочке полиамид 0,4 кг.ТМ Стародворье ПОКОМ</v>
          </cell>
          <cell r="B107"/>
          <cell r="C107"/>
          <cell r="D107">
            <v>10</v>
          </cell>
          <cell r="E107"/>
          <cell r="F107">
            <v>274</v>
          </cell>
        </row>
        <row r="108">
          <cell r="A108" t="str">
            <v xml:space="preserve"> 436  Колбаса Молочная стародворская с молоком, ВЕС, ТМ Стародворье  ПОКОМ</v>
          </cell>
          <cell r="B108"/>
          <cell r="C108"/>
          <cell r="D108"/>
          <cell r="E108"/>
          <cell r="F108">
            <v>109.303</v>
          </cell>
        </row>
        <row r="109">
          <cell r="A109" t="str">
            <v xml:space="preserve"> 438  Колбаса Филедворская 0,4 кг. ТМ Стародворье  ПОКОМ</v>
          </cell>
          <cell r="B109"/>
          <cell r="C109"/>
          <cell r="D109">
            <v>1</v>
          </cell>
          <cell r="E109"/>
          <cell r="F109">
            <v>130</v>
          </cell>
        </row>
        <row r="110">
          <cell r="A110" t="str">
            <v xml:space="preserve"> 445  Колбаса Краковюрст ТМ Баварушка рубленая в оболочке черева в в.у 0,2 кг ПОКОМ</v>
          </cell>
          <cell r="B110"/>
          <cell r="C110"/>
          <cell r="D110">
            <v>5</v>
          </cell>
          <cell r="E110"/>
          <cell r="F110">
            <v>133</v>
          </cell>
        </row>
        <row r="111">
          <cell r="A111" t="str">
            <v xml:space="preserve"> 446  Колбаса Краковюрст ТМ Баварушка с душистым чесноком в оболочке черева в в.у 0,2 кг. ПОКОМ</v>
          </cell>
          <cell r="B111"/>
          <cell r="C111"/>
          <cell r="D111">
            <v>1</v>
          </cell>
          <cell r="E111"/>
          <cell r="F111">
            <v>114</v>
          </cell>
        </row>
        <row r="112">
          <cell r="A112" t="str">
            <v xml:space="preserve"> 447  Колбаски Краковюрст ТМ Баварушка с изысканными пряностями в оболочке NDX в в.у 0,2 кг. ПОКОМ </v>
          </cell>
          <cell r="B112"/>
          <cell r="C112"/>
          <cell r="D112">
            <v>11</v>
          </cell>
          <cell r="E112"/>
          <cell r="F112">
            <v>326</v>
          </cell>
        </row>
        <row r="113">
          <cell r="A113" t="str">
            <v xml:space="preserve"> 448  Сосиски Сливушки по-венски ТМ Вязанка. 0,3 кг ПОКОМ</v>
          </cell>
          <cell r="B113"/>
          <cell r="C113"/>
          <cell r="D113">
            <v>13</v>
          </cell>
          <cell r="E113"/>
          <cell r="F113">
            <v>281</v>
          </cell>
        </row>
        <row r="114">
          <cell r="A114" t="str">
            <v xml:space="preserve"> 449  Колбаса Дугушка Стародворская ВЕС ТС Дугушка ПОКОМ</v>
          </cell>
          <cell r="B114"/>
          <cell r="C114"/>
          <cell r="D114">
            <v>2.4</v>
          </cell>
          <cell r="E114"/>
          <cell r="F114">
            <v>362.09500000000003</v>
          </cell>
        </row>
        <row r="115">
          <cell r="A115" t="str">
            <v xml:space="preserve"> 452  Колбаса Со шпиком ВЕС большой батон ТМ Особый рецепт  ПОКОМ</v>
          </cell>
          <cell r="B115"/>
          <cell r="C115"/>
          <cell r="D115">
            <v>85</v>
          </cell>
          <cell r="E115"/>
          <cell r="F115">
            <v>4045.9079999999999</v>
          </cell>
        </row>
        <row r="116">
          <cell r="A116" t="str">
            <v xml:space="preserve"> 456  Колбаса Филейная ТМ Особый рецепт ВЕС большой батон  ПОКОМ</v>
          </cell>
          <cell r="B116"/>
          <cell r="C116"/>
          <cell r="D116">
            <v>35.1</v>
          </cell>
          <cell r="E116"/>
          <cell r="F116">
            <v>5766.5529999999999</v>
          </cell>
        </row>
        <row r="117">
          <cell r="A117" t="str">
            <v xml:space="preserve"> 457  Колбаса Молочная ТМ Особый рецепт ВЕС большой батон  ПОКОМ</v>
          </cell>
          <cell r="B117"/>
          <cell r="C117"/>
          <cell r="D117">
            <v>120</v>
          </cell>
          <cell r="E117"/>
          <cell r="F117">
            <v>3895.42</v>
          </cell>
        </row>
        <row r="118">
          <cell r="A118" t="str">
            <v xml:space="preserve"> 460  Колбаса Стародворская Традиционная ВЕС ТМ Стародворье в оболочке полиамид. ПОКОМ</v>
          </cell>
          <cell r="B118"/>
          <cell r="C118"/>
          <cell r="D118"/>
          <cell r="E118"/>
          <cell r="F118">
            <v>65.608000000000004</v>
          </cell>
        </row>
        <row r="119">
          <cell r="A119" t="str">
            <v xml:space="preserve"> 463  Колбаса Молочная Традиционнаяв оболочке полиамид.ТМ Стародворье. ВЕС ПОКОМ</v>
          </cell>
          <cell r="B119"/>
          <cell r="C119"/>
          <cell r="D119">
            <v>1.3</v>
          </cell>
          <cell r="E119"/>
          <cell r="F119">
            <v>27.202999999999999</v>
          </cell>
        </row>
        <row r="120">
          <cell r="A120" t="str">
            <v xml:space="preserve"> 465  Колбаса Филейная оригинальная ВЕС 0,8кг ТМ Особый рецепт в оболочке полиамид  ПОКОМ</v>
          </cell>
          <cell r="B120"/>
          <cell r="C120"/>
          <cell r="D120"/>
          <cell r="E120"/>
          <cell r="F120">
            <v>198.726</v>
          </cell>
        </row>
        <row r="121">
          <cell r="A121" t="str">
            <v xml:space="preserve"> 467  Колбаса Филейная 0,5кг ТМ Особый рецепт  ПОКОМ</v>
          </cell>
          <cell r="B121"/>
          <cell r="C121"/>
          <cell r="D121">
            <v>1</v>
          </cell>
          <cell r="E121"/>
          <cell r="F121">
            <v>232</v>
          </cell>
        </row>
        <row r="122">
          <cell r="A122" t="str">
            <v xml:space="preserve"> 468  Колбаса Стародворская Традиционная ТМ Стародворье в оболочке полиамид 0,4 кг. ПОКОМ</v>
          </cell>
          <cell r="B122"/>
          <cell r="C122"/>
          <cell r="D122">
            <v>3</v>
          </cell>
          <cell r="E122"/>
          <cell r="F122">
            <v>303</v>
          </cell>
        </row>
        <row r="123">
          <cell r="A123" t="str">
            <v xml:space="preserve"> 473  Ветчина Рубленая ВЕС ТМ Зареченские  ПОКОМ</v>
          </cell>
          <cell r="B123"/>
          <cell r="C123"/>
          <cell r="D123"/>
          <cell r="E123"/>
          <cell r="F123">
            <v>9</v>
          </cell>
        </row>
        <row r="124">
          <cell r="A124" t="str">
            <v xml:space="preserve"> 475  Колбаса Нежная 0,4кг ТМ Зареченские  ПОКОМ</v>
          </cell>
          <cell r="B124"/>
          <cell r="C124"/>
          <cell r="D124"/>
          <cell r="E124"/>
          <cell r="F124">
            <v>2</v>
          </cell>
        </row>
        <row r="125">
          <cell r="A125" t="str">
            <v xml:space="preserve"> 478  Сардельки Зареченские ВЕС ТМ Зареченские  ПОКОМ</v>
          </cell>
          <cell r="B125"/>
          <cell r="C125"/>
          <cell r="D125"/>
          <cell r="E125"/>
          <cell r="F125">
            <v>33.055999999999997</v>
          </cell>
        </row>
        <row r="126">
          <cell r="A126" t="str">
            <v xml:space="preserve"> 479  Шпикачки Зареченские ВЕС ТМ Зареченские  ПОКОМ</v>
          </cell>
          <cell r="B126"/>
          <cell r="C126"/>
          <cell r="D126"/>
          <cell r="E126"/>
          <cell r="F126">
            <v>17.05</v>
          </cell>
        </row>
        <row r="127">
          <cell r="A127" t="str">
            <v xml:space="preserve"> 483  Колбаса Молочная Традиционная ТМ Стародворье в оболочке полиамид 0,4 кг. ПОКОМ </v>
          </cell>
          <cell r="B127"/>
          <cell r="C127"/>
          <cell r="D127">
            <v>3</v>
          </cell>
          <cell r="E127"/>
          <cell r="F127">
            <v>283</v>
          </cell>
        </row>
        <row r="128">
          <cell r="A128" t="str">
            <v xml:space="preserve"> 490  Колбаса Сервелат Филейский ТМ Вязанка  0,3 кг. срез  ПОКОМ</v>
          </cell>
          <cell r="B128"/>
          <cell r="C128"/>
          <cell r="D128">
            <v>13</v>
          </cell>
          <cell r="E128"/>
          <cell r="F128">
            <v>288</v>
          </cell>
        </row>
        <row r="129">
          <cell r="A129" t="str">
            <v xml:space="preserve"> 491  Колбаса Филейская Рубленая ТМ Вязанка  0,3 кг. срез.  ПОКОМ</v>
          </cell>
          <cell r="B129"/>
          <cell r="C129"/>
          <cell r="D129">
            <v>12</v>
          </cell>
          <cell r="E129"/>
          <cell r="F129">
            <v>454</v>
          </cell>
        </row>
        <row r="130">
          <cell r="A130" t="str">
            <v xml:space="preserve"> 492  Колбаса Салями Филейская 0,3кг ТМ Вязанка  ПОКОМ</v>
          </cell>
          <cell r="B130"/>
          <cell r="C130"/>
          <cell r="D130">
            <v>10</v>
          </cell>
          <cell r="E130"/>
          <cell r="F130">
            <v>421</v>
          </cell>
        </row>
        <row r="131">
          <cell r="A131" t="str">
            <v xml:space="preserve"> 493  Колбаса Салями Филейская ТМ Вязанка ВЕС  ПОКОМ</v>
          </cell>
          <cell r="B131"/>
          <cell r="C131"/>
          <cell r="D131"/>
          <cell r="E131"/>
          <cell r="F131">
            <v>54.424999999999997</v>
          </cell>
        </row>
        <row r="132">
          <cell r="A132" t="str">
            <v xml:space="preserve"> 494  Колбаса Филейская Рубленая ТМ Вязанка ВЕС  ПОКОМ</v>
          </cell>
          <cell r="B132"/>
          <cell r="C132"/>
          <cell r="D132"/>
          <cell r="E132"/>
          <cell r="F132">
            <v>52.134999999999998</v>
          </cell>
        </row>
        <row r="133">
          <cell r="A133" t="str">
            <v xml:space="preserve"> 495  Колбаса Сочинка по-европейски с сочной грудинкой 0,3кг ТМ Стародворье  ПОКОМ</v>
          </cell>
          <cell r="B133"/>
          <cell r="C133"/>
          <cell r="D133">
            <v>3</v>
          </cell>
          <cell r="E133"/>
          <cell r="F133">
            <v>442</v>
          </cell>
        </row>
        <row r="134">
          <cell r="A134" t="str">
            <v xml:space="preserve"> 496  Колбаса Сочинка по-фински с сочным окроком 0,3кг ТМ Стародворье  ПОКОМ</v>
          </cell>
          <cell r="B134"/>
          <cell r="C134"/>
          <cell r="D134">
            <v>2</v>
          </cell>
          <cell r="E134"/>
          <cell r="F134">
            <v>401</v>
          </cell>
        </row>
        <row r="135">
          <cell r="A135" t="str">
            <v xml:space="preserve"> 497  Колбаса Сочинка зернистая с сочной грудинкой 0,3кг ТМ Стародворье  ПОКОМ</v>
          </cell>
          <cell r="B135"/>
          <cell r="C135"/>
          <cell r="D135">
            <v>2</v>
          </cell>
          <cell r="E135"/>
          <cell r="F135">
            <v>486</v>
          </cell>
        </row>
        <row r="136">
          <cell r="A136" t="str">
            <v xml:space="preserve"> 498  Колбаса Сочинка рубленая с сочным окороком 0,3кг ТМ Стародворье  ПОКОМ</v>
          </cell>
          <cell r="B136"/>
          <cell r="C136"/>
          <cell r="D136">
            <v>3</v>
          </cell>
          <cell r="E136"/>
          <cell r="F136">
            <v>474</v>
          </cell>
        </row>
        <row r="137">
          <cell r="A137" t="str">
            <v xml:space="preserve"> 499  Сардельки Дугушки со сливочным маслом ВЕС ТМ Стародворье ТС Дугушка  ПОКОМ</v>
          </cell>
          <cell r="B137"/>
          <cell r="C137"/>
          <cell r="D137">
            <v>2.6</v>
          </cell>
          <cell r="E137"/>
          <cell r="F137">
            <v>375.166</v>
          </cell>
        </row>
        <row r="138">
          <cell r="A138" t="str">
            <v>0999 НАБОР ДЛЯ ПИЦЦЫ с/к в/у  ОСТАНКИНО</v>
          </cell>
          <cell r="B138"/>
          <cell r="C138"/>
          <cell r="D138">
            <v>30.2</v>
          </cell>
          <cell r="E138"/>
          <cell r="F138">
            <v>30.2</v>
          </cell>
        </row>
        <row r="139">
          <cell r="A139" t="str">
            <v>3215 ВЕТЧ.МЯСНАЯ Папа может п/о 0.4кг 8шт.    ОСТАНКИНО</v>
          </cell>
          <cell r="B139"/>
          <cell r="C139"/>
          <cell r="D139">
            <v>330</v>
          </cell>
          <cell r="E139"/>
          <cell r="F139">
            <v>330</v>
          </cell>
        </row>
        <row r="140">
          <cell r="A140" t="str">
            <v>3684 ПРЕСИЖН с/к в/у 1/250 8шт.   ОСТАНКИНО</v>
          </cell>
          <cell r="B140"/>
          <cell r="C140"/>
          <cell r="D140">
            <v>111</v>
          </cell>
          <cell r="E140"/>
          <cell r="F140">
            <v>111</v>
          </cell>
        </row>
        <row r="141">
          <cell r="A141" t="str">
            <v>3812 СОЧНЫЕ сос п/о мгс 2*2  ОСТАНКИНО</v>
          </cell>
          <cell r="B141"/>
          <cell r="C141"/>
          <cell r="D141">
            <v>1706.9</v>
          </cell>
          <cell r="E141"/>
          <cell r="F141">
            <v>1706.9</v>
          </cell>
        </row>
        <row r="142">
          <cell r="A142" t="str">
            <v>4063 МЯСНАЯ Папа может вар п/о_Л   ОСТАНКИНО</v>
          </cell>
          <cell r="B142"/>
          <cell r="C142"/>
          <cell r="D142">
            <v>1935.9</v>
          </cell>
          <cell r="E142"/>
          <cell r="F142">
            <v>1935.9</v>
          </cell>
        </row>
        <row r="143">
          <cell r="A143" t="str">
            <v>4117 ЭКСТРА Папа может с/к в/у_Л   ОСТАНКИНО</v>
          </cell>
          <cell r="B143"/>
          <cell r="C143"/>
          <cell r="D143">
            <v>48.1</v>
          </cell>
          <cell r="E143"/>
          <cell r="F143">
            <v>48.1</v>
          </cell>
        </row>
        <row r="144">
          <cell r="A144" t="str">
            <v>4555 Докторская ГОСТ вар п/о ОСТАНКИНО</v>
          </cell>
          <cell r="B144"/>
          <cell r="C144"/>
          <cell r="D144">
            <v>37.6</v>
          </cell>
          <cell r="E144"/>
          <cell r="F144">
            <v>37.6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B145"/>
          <cell r="C145"/>
          <cell r="D145">
            <v>117.75</v>
          </cell>
          <cell r="E145"/>
          <cell r="F145">
            <v>117.75</v>
          </cell>
        </row>
        <row r="146">
          <cell r="A146" t="str">
            <v>4691 ШЕЙКА КОПЧЕНАЯ к/в мл/к в/у 300*6  ОСТАНКИНО</v>
          </cell>
          <cell r="B146"/>
          <cell r="C146"/>
          <cell r="D146">
            <v>73</v>
          </cell>
          <cell r="E146"/>
          <cell r="F146">
            <v>73</v>
          </cell>
        </row>
        <row r="147">
          <cell r="A147" t="str">
            <v>4786 КОЛБ.СНЭКИ Папа может в/к мгс 1/70_5  ОСТАНКИНО</v>
          </cell>
          <cell r="B147"/>
          <cell r="C147"/>
          <cell r="D147">
            <v>172</v>
          </cell>
          <cell r="E147"/>
          <cell r="F147">
            <v>172</v>
          </cell>
        </row>
        <row r="148">
          <cell r="A148" t="str">
            <v>4813 ФИЛЕЙНАЯ Папа может вар п/о_Л   ОСТАНКИНО</v>
          </cell>
          <cell r="B148"/>
          <cell r="C148"/>
          <cell r="D148">
            <v>509</v>
          </cell>
          <cell r="E148"/>
          <cell r="F148">
            <v>509</v>
          </cell>
        </row>
        <row r="149">
          <cell r="A149" t="str">
            <v>4903 КРАКОВСКАЯ п/к н/о мгс_30с  ОСТАНКИНО</v>
          </cell>
          <cell r="B149"/>
          <cell r="C149"/>
          <cell r="D149">
            <v>15.6</v>
          </cell>
          <cell r="E149"/>
          <cell r="F149">
            <v>15.6</v>
          </cell>
        </row>
        <row r="150">
          <cell r="A150" t="str">
            <v>4993 САЛЯМИ ИТАЛЬЯНСКАЯ с/к в/у 1/250*8_120c ОСТАНКИНО</v>
          </cell>
          <cell r="B150"/>
          <cell r="C150"/>
          <cell r="D150">
            <v>620</v>
          </cell>
          <cell r="E150"/>
          <cell r="F150">
            <v>620</v>
          </cell>
        </row>
        <row r="151">
          <cell r="A151" t="str">
            <v>5246 ДОКТОРСКАЯ ПРЕМИУМ вар б/о мгс_30с ОСТАНКИНО</v>
          </cell>
          <cell r="B151"/>
          <cell r="C151"/>
          <cell r="D151">
            <v>35.6</v>
          </cell>
          <cell r="E151"/>
          <cell r="F151">
            <v>35.6</v>
          </cell>
        </row>
        <row r="152">
          <cell r="A152" t="str">
            <v>5341 СЕРВЕЛАТ ОХОТНИЧИЙ в/к в/у  ОСТАНКИНО</v>
          </cell>
          <cell r="B152"/>
          <cell r="C152"/>
          <cell r="D152">
            <v>619.5</v>
          </cell>
          <cell r="E152"/>
          <cell r="F152">
            <v>619.5</v>
          </cell>
        </row>
        <row r="153">
          <cell r="A153" t="str">
            <v>5483 ЭКСТРА Папа может с/к в/у 1/250 8шт.   ОСТАНКИНО</v>
          </cell>
          <cell r="B153"/>
          <cell r="C153"/>
          <cell r="D153">
            <v>1034</v>
          </cell>
          <cell r="E153"/>
          <cell r="F153">
            <v>1034</v>
          </cell>
        </row>
        <row r="154">
          <cell r="A154" t="str">
            <v>5544 Сервелат Финский в/к в/у_45с НОВАЯ ОСТАНКИНО</v>
          </cell>
          <cell r="B154"/>
          <cell r="C154"/>
          <cell r="D154">
            <v>1310.1400000000001</v>
          </cell>
          <cell r="E154"/>
          <cell r="F154">
            <v>1310.1400000000001</v>
          </cell>
        </row>
        <row r="155">
          <cell r="A155" t="str">
            <v>5679 САЛЯМИ ИТАЛЬЯНСКАЯ с/к в/у 1/150_60с ОСТАНКИНО</v>
          </cell>
          <cell r="B155"/>
          <cell r="C155"/>
          <cell r="D155">
            <v>411</v>
          </cell>
          <cell r="E155"/>
          <cell r="F155">
            <v>411</v>
          </cell>
        </row>
        <row r="156">
          <cell r="A156" t="str">
            <v>5682 САЛЯМИ МЕЛКОЗЕРНЕНАЯ с/к в/у 1/120_60с   ОСТАНКИНО</v>
          </cell>
          <cell r="B156"/>
          <cell r="C156"/>
          <cell r="D156">
            <v>2472</v>
          </cell>
          <cell r="E156"/>
          <cell r="F156">
            <v>2472</v>
          </cell>
        </row>
        <row r="157">
          <cell r="A157" t="str">
            <v>5698 СЫТНЫЕ Папа может сар б/о мгс 1*3_Маяк  ОСТАНКИНО</v>
          </cell>
          <cell r="B157"/>
          <cell r="C157"/>
          <cell r="D157">
            <v>213.4</v>
          </cell>
          <cell r="E157"/>
          <cell r="F157">
            <v>213.4</v>
          </cell>
        </row>
        <row r="158">
          <cell r="A158" t="str">
            <v>5706 АРОМАТНАЯ Папа может с/к в/у 1/250 8шт.  ОСТАНКИНО</v>
          </cell>
          <cell r="B158"/>
          <cell r="C158"/>
          <cell r="D158">
            <v>1000</v>
          </cell>
          <cell r="E158"/>
          <cell r="F158">
            <v>1000</v>
          </cell>
        </row>
        <row r="159">
          <cell r="A159" t="str">
            <v>5708 ПОСОЛЬСКАЯ Папа может с/к в/у ОСТАНКИНО</v>
          </cell>
          <cell r="B159"/>
          <cell r="C159"/>
          <cell r="D159">
            <v>65.596000000000004</v>
          </cell>
          <cell r="E159"/>
          <cell r="F159">
            <v>65.596000000000004</v>
          </cell>
        </row>
        <row r="160">
          <cell r="A160" t="str">
            <v>5820 СЛИВОЧНЫЕ Папа может сос п/о мгс 2*2_45с   ОСТАНКИНО</v>
          </cell>
          <cell r="B160"/>
          <cell r="C160"/>
          <cell r="D160">
            <v>141</v>
          </cell>
          <cell r="E160"/>
          <cell r="F160">
            <v>141</v>
          </cell>
        </row>
        <row r="161">
          <cell r="A161" t="str">
            <v>5851 ЭКСТРА Папа может вар п/о   ОСТАНКИНО</v>
          </cell>
          <cell r="B161"/>
          <cell r="C161"/>
          <cell r="D161">
            <v>348.25</v>
          </cell>
          <cell r="E161"/>
          <cell r="F161">
            <v>348.25</v>
          </cell>
        </row>
        <row r="162">
          <cell r="A162" t="str">
            <v>5931 ОХОТНИЧЬЯ Папа может с/к в/у 1/220 8шт.   ОСТАНКИНО</v>
          </cell>
          <cell r="B162"/>
          <cell r="C162"/>
          <cell r="D162">
            <v>1023</v>
          </cell>
          <cell r="E162"/>
          <cell r="F162">
            <v>1023</v>
          </cell>
        </row>
        <row r="163">
          <cell r="A163" t="str">
            <v>6004 РАГУ СВИНОЕ 1кг 8шт.зам_120с ОСТАНКИНО</v>
          </cell>
          <cell r="B163"/>
          <cell r="C163"/>
          <cell r="D163">
            <v>56</v>
          </cell>
          <cell r="E163"/>
          <cell r="F163">
            <v>56</v>
          </cell>
        </row>
        <row r="164">
          <cell r="A164" t="str">
            <v>6113 СОЧНЫЕ сос п/о мгс 1*6_Ашан  ОСТАНКИНО</v>
          </cell>
          <cell r="B164"/>
          <cell r="C164"/>
          <cell r="D164">
            <v>1804.8</v>
          </cell>
          <cell r="E164"/>
          <cell r="F164">
            <v>1804.8</v>
          </cell>
        </row>
        <row r="165">
          <cell r="A165" t="str">
            <v>6158 ВРЕМЯ ОЛИВЬЕ Папа может вар п/о 0.4кг   ОСТАНКИНО</v>
          </cell>
          <cell r="B165"/>
          <cell r="C165"/>
          <cell r="D165">
            <v>44</v>
          </cell>
          <cell r="E165"/>
          <cell r="F165">
            <v>44</v>
          </cell>
        </row>
        <row r="166">
          <cell r="A166" t="str">
            <v>6200 ГРУДИНКА ПРЕМИУМ к/в мл/к в/у 0.3кг  ОСТАНКИНО</v>
          </cell>
          <cell r="B166"/>
          <cell r="C166"/>
          <cell r="D166">
            <v>191</v>
          </cell>
          <cell r="E166"/>
          <cell r="F166">
            <v>191</v>
          </cell>
        </row>
        <row r="167">
          <cell r="A167" t="str">
            <v>6206 СВИНИНА ПО-ДОМАШНЕМУ к/в мл/к в/у 0.3кг  ОСТАНКИНО</v>
          </cell>
          <cell r="B167"/>
          <cell r="C167"/>
          <cell r="D167">
            <v>534</v>
          </cell>
          <cell r="E167"/>
          <cell r="F167">
            <v>534</v>
          </cell>
        </row>
        <row r="168">
          <cell r="A168" t="str">
            <v>6221 НЕАПОЛИТАНСКИЙ ДУЭТ с/к с/н мгс 1/90  ОСТАНКИНО</v>
          </cell>
          <cell r="B168"/>
          <cell r="C168"/>
          <cell r="D168">
            <v>408</v>
          </cell>
          <cell r="E168"/>
          <cell r="F168">
            <v>408</v>
          </cell>
        </row>
        <row r="169">
          <cell r="A169" t="str">
            <v>6222 ИТАЛЬЯНСКОЕ АССОРТИ с/в с/н мгс 1/90 ОСТАНКИНО</v>
          </cell>
          <cell r="B169"/>
          <cell r="C169"/>
          <cell r="D169">
            <v>146</v>
          </cell>
          <cell r="E169"/>
          <cell r="F169">
            <v>146</v>
          </cell>
        </row>
        <row r="170">
          <cell r="A170" t="str">
            <v>6228 МЯСНОЕ АССОРТИ к/з с/н мгс 1/90 10шт.  ОСТАНКИНО</v>
          </cell>
          <cell r="B170"/>
          <cell r="C170"/>
          <cell r="D170">
            <v>559</v>
          </cell>
          <cell r="E170"/>
          <cell r="F170">
            <v>559</v>
          </cell>
        </row>
        <row r="171">
          <cell r="A171" t="str">
            <v>6247 ДОМАШНЯЯ Папа может вар п/о 0,4кг 8шт.  ОСТАНКИНО</v>
          </cell>
          <cell r="B171"/>
          <cell r="C171"/>
          <cell r="D171">
            <v>262</v>
          </cell>
          <cell r="E171"/>
          <cell r="F171">
            <v>262</v>
          </cell>
        </row>
        <row r="172">
          <cell r="A172" t="str">
            <v>6253 МОЛОЧНЫЕ Коровино сос п/о мгс 1.5*6  ОСТАНКИНО</v>
          </cell>
          <cell r="B172"/>
          <cell r="C172"/>
          <cell r="D172">
            <v>55.5</v>
          </cell>
          <cell r="E172"/>
          <cell r="F172">
            <v>55.5</v>
          </cell>
        </row>
        <row r="173">
          <cell r="A173" t="str">
            <v>6268 ГОВЯЖЬЯ Папа может вар п/о 0,4кг 8 шт.  ОСТАНКИНО</v>
          </cell>
          <cell r="B173"/>
          <cell r="C173"/>
          <cell r="D173">
            <v>407</v>
          </cell>
          <cell r="E173"/>
          <cell r="F173">
            <v>407</v>
          </cell>
        </row>
        <row r="174">
          <cell r="A174" t="str">
            <v>6279 КОРЕЙКА ПО-ОСТ.к/в в/с с/н в/у 1/150_45с  ОСТАНКИНО</v>
          </cell>
          <cell r="B174"/>
          <cell r="C174"/>
          <cell r="D174">
            <v>168</v>
          </cell>
          <cell r="E174"/>
          <cell r="F174">
            <v>168</v>
          </cell>
        </row>
        <row r="175">
          <cell r="A175" t="str">
            <v>6303 МЯСНЫЕ Папа может сос п/о мгс 1.5*3  ОСТАНКИНО</v>
          </cell>
          <cell r="B175"/>
          <cell r="C175"/>
          <cell r="D175">
            <v>460.3</v>
          </cell>
          <cell r="E175"/>
          <cell r="F175">
            <v>460.3</v>
          </cell>
        </row>
        <row r="176">
          <cell r="A176" t="str">
            <v>6324 ДОКТОРСКАЯ ГОСТ вар п/о 0.4кг 8шт.  ОСТАНКИНО</v>
          </cell>
          <cell r="B176"/>
          <cell r="C176"/>
          <cell r="D176">
            <v>567</v>
          </cell>
          <cell r="E176"/>
          <cell r="F176">
            <v>567</v>
          </cell>
        </row>
        <row r="177">
          <cell r="A177" t="str">
            <v>6325 ДОКТОРСКАЯ ПРЕМИУМ вар п/о 0.4кг 8шт.  ОСТАНКИНО</v>
          </cell>
          <cell r="B177"/>
          <cell r="C177"/>
          <cell r="D177">
            <v>642</v>
          </cell>
          <cell r="E177"/>
          <cell r="F177">
            <v>642</v>
          </cell>
        </row>
        <row r="178">
          <cell r="A178" t="str">
            <v>6329 КЛАССИЧЕСКАЯ Папа может вар п/о 0.4кг  ОСТАНКИНО</v>
          </cell>
          <cell r="B178"/>
          <cell r="C178"/>
          <cell r="D178">
            <v>1</v>
          </cell>
          <cell r="E178"/>
          <cell r="F178">
            <v>1</v>
          </cell>
        </row>
        <row r="179">
          <cell r="A179" t="str">
            <v>6333 МЯСНАЯ Папа может вар п/о 0.4кг 8шт.  ОСТАНКИНО</v>
          </cell>
          <cell r="B179"/>
          <cell r="C179"/>
          <cell r="D179">
            <v>6732</v>
          </cell>
          <cell r="E179"/>
          <cell r="F179">
            <v>6732</v>
          </cell>
        </row>
        <row r="180">
          <cell r="A180" t="str">
            <v>6340 ДОМАШНИЙ РЕЦЕПТ Коровино 0.5кг 8шт.  ОСТАНКИНО</v>
          </cell>
          <cell r="B180"/>
          <cell r="C180"/>
          <cell r="D180">
            <v>1375</v>
          </cell>
          <cell r="E180"/>
          <cell r="F180">
            <v>1375</v>
          </cell>
        </row>
        <row r="181">
          <cell r="A181" t="str">
            <v>6341 ДОМАШНИЙ РЕЦЕПТ СО ШПИКОМ Коровино 0.5кг  ОСТАНКИНО</v>
          </cell>
          <cell r="B181"/>
          <cell r="C181"/>
          <cell r="D181">
            <v>162</v>
          </cell>
          <cell r="E181"/>
          <cell r="F181">
            <v>162</v>
          </cell>
        </row>
        <row r="182">
          <cell r="A182" t="str">
            <v>6353 ЭКСТРА Папа может вар п/о 0.4кг 8шт.  ОСТАНКИНО</v>
          </cell>
          <cell r="B182"/>
          <cell r="C182"/>
          <cell r="D182">
            <v>3419</v>
          </cell>
          <cell r="E182"/>
          <cell r="F182">
            <v>3419</v>
          </cell>
        </row>
        <row r="183">
          <cell r="A183" t="str">
            <v>6392 ФИЛЕЙНАЯ Папа может вар п/о 0.4кг. ОСТАНКИНО</v>
          </cell>
          <cell r="B183"/>
          <cell r="C183"/>
          <cell r="D183">
            <v>6357</v>
          </cell>
          <cell r="E183"/>
          <cell r="F183">
            <v>6357</v>
          </cell>
        </row>
        <row r="184">
          <cell r="A184" t="str">
            <v>6415 БАЛЫКОВАЯ Коровино п/к в/у 0.84кг 6шт.  ОСТАНКИНО</v>
          </cell>
          <cell r="B184"/>
          <cell r="C184"/>
          <cell r="D184">
            <v>125</v>
          </cell>
          <cell r="E184"/>
          <cell r="F184">
            <v>125</v>
          </cell>
        </row>
        <row r="185">
          <cell r="A185" t="str">
            <v>6426 КЛАССИЧЕСКАЯ ПМ вар п/о 0.3кг 8шт.  ОСТАНКИНО</v>
          </cell>
          <cell r="B185"/>
          <cell r="C185"/>
          <cell r="D185">
            <v>1989</v>
          </cell>
          <cell r="E185"/>
          <cell r="F185">
            <v>1989</v>
          </cell>
        </row>
        <row r="186">
          <cell r="A186" t="str">
            <v>6448 СВИНИНА МАДЕРА с/к с/н в/у 1/100 10шт.   ОСТАНКИНО</v>
          </cell>
          <cell r="B186"/>
          <cell r="C186"/>
          <cell r="D186">
            <v>219</v>
          </cell>
          <cell r="E186"/>
          <cell r="F186">
            <v>219</v>
          </cell>
        </row>
        <row r="187">
          <cell r="A187" t="str">
            <v>6453 ЭКСТРА Папа может с/к с/н в/у 1/100 14шт.   ОСТАНКИНО</v>
          </cell>
          <cell r="B187"/>
          <cell r="C187"/>
          <cell r="D187">
            <v>2019</v>
          </cell>
          <cell r="E187"/>
          <cell r="F187">
            <v>2019</v>
          </cell>
        </row>
        <row r="188">
          <cell r="A188" t="str">
            <v>6454 АРОМАТНАЯ с/к с/н в/у 1/100 14шт.  ОСТАНКИНО</v>
          </cell>
          <cell r="B188"/>
          <cell r="C188"/>
          <cell r="D188">
            <v>1581</v>
          </cell>
          <cell r="E188"/>
          <cell r="F188">
            <v>1581</v>
          </cell>
        </row>
        <row r="189">
          <cell r="A189" t="str">
            <v>6459 СЕРВЕЛАТ ШВЕЙЦАРСК. в/к с/н в/у 1/100*10  ОСТАНКИНО</v>
          </cell>
          <cell r="B189"/>
          <cell r="C189"/>
          <cell r="D189">
            <v>253</v>
          </cell>
          <cell r="E189"/>
          <cell r="F189">
            <v>253</v>
          </cell>
        </row>
        <row r="190">
          <cell r="A190" t="str">
            <v>6470 ВЕТЧ.МРАМОРНАЯ в/у_45с  ОСТАНКИНО</v>
          </cell>
          <cell r="B190"/>
          <cell r="C190"/>
          <cell r="D190">
            <v>70.283000000000001</v>
          </cell>
          <cell r="E190"/>
          <cell r="F190">
            <v>70.283000000000001</v>
          </cell>
        </row>
        <row r="191">
          <cell r="A191" t="str">
            <v>6492 ШПИК С ЧЕСНОК.И ПЕРЦЕМ к/в в/у 0.3кг_45c  ОСТАНКИНО</v>
          </cell>
          <cell r="B191"/>
          <cell r="C191"/>
          <cell r="D191">
            <v>225</v>
          </cell>
          <cell r="E191"/>
          <cell r="F191">
            <v>226</v>
          </cell>
        </row>
        <row r="192">
          <cell r="A192" t="str">
            <v>6495 ВЕТЧ.МРАМОРНАЯ в/у срез 0.3кг 6шт_45с  ОСТАНКИНО</v>
          </cell>
          <cell r="B192"/>
          <cell r="C192"/>
          <cell r="D192">
            <v>651</v>
          </cell>
          <cell r="E192"/>
          <cell r="F192">
            <v>655</v>
          </cell>
        </row>
        <row r="193">
          <cell r="A193" t="str">
            <v>6527 ШПИКАЧКИ СОЧНЫЕ ПМ сар б/о мгс 1*3 45с ОСТАНКИНО</v>
          </cell>
          <cell r="B193"/>
          <cell r="C193"/>
          <cell r="D193">
            <v>515.1</v>
          </cell>
          <cell r="E193"/>
          <cell r="F193">
            <v>515.1</v>
          </cell>
        </row>
        <row r="194">
          <cell r="A194" t="str">
            <v>6586 МРАМОРНАЯ И БАЛЫКОВАЯ в/к с/н мгс 1/90 ОСТАНКИНО</v>
          </cell>
          <cell r="B194"/>
          <cell r="C194"/>
          <cell r="D194">
            <v>332</v>
          </cell>
          <cell r="E194"/>
          <cell r="F194">
            <v>332</v>
          </cell>
        </row>
        <row r="195">
          <cell r="A195" t="str">
            <v>6666 БОЯНСКАЯ Папа может п/к в/у 0,28кг 8 шт. ОСТАНКИНО</v>
          </cell>
          <cell r="B195"/>
          <cell r="C195"/>
          <cell r="D195">
            <v>1544</v>
          </cell>
          <cell r="E195"/>
          <cell r="F195">
            <v>1544</v>
          </cell>
        </row>
        <row r="196">
          <cell r="A196" t="str">
            <v>6683 СЕРВЕЛАТ ЗЕРНИСТЫЙ ПМ в/к в/у 0,35кг  ОСТАНКИНО</v>
          </cell>
          <cell r="B196"/>
          <cell r="C196"/>
          <cell r="D196">
            <v>3426</v>
          </cell>
          <cell r="E196"/>
          <cell r="F196">
            <v>3426</v>
          </cell>
        </row>
        <row r="197">
          <cell r="A197" t="str">
            <v>6684 СЕРВЕЛАТ КАРЕЛЬСКИЙ ПМ в/к в/у 0.28кг  ОСТАНКИНО</v>
          </cell>
          <cell r="B197"/>
          <cell r="C197"/>
          <cell r="D197">
            <v>3010</v>
          </cell>
          <cell r="E197"/>
          <cell r="F197">
            <v>3010</v>
          </cell>
        </row>
        <row r="198">
          <cell r="A198" t="str">
            <v>6689 СЕРВЕЛАТ ОХОТНИЧИЙ ПМ в/к в/у 0,35кг 8шт  ОСТАНКИНО</v>
          </cell>
          <cell r="B198"/>
          <cell r="C198"/>
          <cell r="D198">
            <v>5070</v>
          </cell>
          <cell r="E198"/>
          <cell r="F198">
            <v>5070</v>
          </cell>
        </row>
        <row r="199">
          <cell r="A199" t="str">
            <v>6697 СЕРВЕЛАТ ФИНСКИЙ ПМ в/к в/у 0,35кг 8шт.  ОСТАНКИНО</v>
          </cell>
          <cell r="B199"/>
          <cell r="C199"/>
          <cell r="D199">
            <v>5850</v>
          </cell>
          <cell r="E199"/>
          <cell r="F199">
            <v>5866</v>
          </cell>
        </row>
        <row r="200">
          <cell r="A200" t="str">
            <v>6713 СОЧНЫЙ ГРИЛЬ ПМ сос п/о мгс 0.41кг 8шт.  ОСТАНКИНО</v>
          </cell>
          <cell r="B200"/>
          <cell r="C200"/>
          <cell r="D200">
            <v>1734</v>
          </cell>
          <cell r="E200"/>
          <cell r="F200">
            <v>1734</v>
          </cell>
        </row>
        <row r="201">
          <cell r="A201" t="str">
            <v>6722 СОЧНЫЕ ПМ сос п/о мгс 0,41кг 10шт.  ОСТАНКИНО</v>
          </cell>
          <cell r="B201"/>
          <cell r="C201"/>
          <cell r="D201">
            <v>7204</v>
          </cell>
          <cell r="E201"/>
          <cell r="F201">
            <v>7224</v>
          </cell>
        </row>
        <row r="202">
          <cell r="A202" t="str">
            <v>6726 СЛИВОЧНЫЕ ПМ сос п/о мгс 0.41кг 10шт.  ОСТАНКИНО</v>
          </cell>
          <cell r="B202"/>
          <cell r="C202"/>
          <cell r="D202">
            <v>3599</v>
          </cell>
          <cell r="E202"/>
          <cell r="F202">
            <v>3599</v>
          </cell>
        </row>
        <row r="203">
          <cell r="A203" t="str">
            <v>6747 РУССКАЯ ПРЕМИУМ ПМ вар ф/о в/у  ОСТАНКИНО</v>
          </cell>
          <cell r="B203"/>
          <cell r="C203"/>
          <cell r="D203">
            <v>34.5</v>
          </cell>
          <cell r="E203"/>
          <cell r="F203">
            <v>34.5</v>
          </cell>
        </row>
        <row r="204">
          <cell r="A204" t="str">
            <v>6762 СЛИВОЧНЫЕ сос ц/о мгс 0.41кг 8шт.  ОСТАНКИНО</v>
          </cell>
          <cell r="B204"/>
          <cell r="C204"/>
          <cell r="D204">
            <v>435</v>
          </cell>
          <cell r="E204"/>
          <cell r="F204">
            <v>435</v>
          </cell>
        </row>
        <row r="205">
          <cell r="A205" t="str">
            <v>6764 СЛИВОЧНЫЕ сос ц/о мгс 1*4  ОСТАНКИНО</v>
          </cell>
          <cell r="B205"/>
          <cell r="C205"/>
          <cell r="D205">
            <v>30.1</v>
          </cell>
          <cell r="E205"/>
          <cell r="F205">
            <v>30.1</v>
          </cell>
        </row>
        <row r="206">
          <cell r="A206" t="str">
            <v>6765 РУБЛЕНЫЕ сос ц/о мгс 0.36кг 6шт.  ОСТАНКИНО</v>
          </cell>
          <cell r="B206"/>
          <cell r="C206"/>
          <cell r="D206">
            <v>980</v>
          </cell>
          <cell r="E206"/>
          <cell r="F206">
            <v>980</v>
          </cell>
        </row>
        <row r="207">
          <cell r="A207" t="str">
            <v>6767 РУБЛЕНЫЕ сос ц/о мгс 1*4  ОСТАНКИНО</v>
          </cell>
          <cell r="B207"/>
          <cell r="C207"/>
          <cell r="D207">
            <v>67</v>
          </cell>
          <cell r="E207"/>
          <cell r="F207">
            <v>67</v>
          </cell>
        </row>
        <row r="208">
          <cell r="A208" t="str">
            <v>6768 С СЫРОМ сос ц/о мгс 0.41кг 6шт.  ОСТАНКИНО</v>
          </cell>
          <cell r="B208"/>
          <cell r="C208"/>
          <cell r="D208">
            <v>200</v>
          </cell>
          <cell r="E208"/>
          <cell r="F208">
            <v>200</v>
          </cell>
        </row>
        <row r="209">
          <cell r="A209" t="str">
            <v>6770 ИСПАНСКИЕ сос ц/о мгс 0.41кг 6шт.  ОСТАНКИНО</v>
          </cell>
          <cell r="B209"/>
          <cell r="C209"/>
          <cell r="D209">
            <v>111</v>
          </cell>
          <cell r="E209"/>
          <cell r="F209">
            <v>111</v>
          </cell>
        </row>
        <row r="210">
          <cell r="A210" t="str">
            <v>6773 САЛЯМИ Папа может п/к в/у 0,28кг 8шт.  ОСТАНКИНО</v>
          </cell>
          <cell r="B210"/>
          <cell r="C210"/>
          <cell r="D210">
            <v>654</v>
          </cell>
          <cell r="E210"/>
          <cell r="F210">
            <v>654</v>
          </cell>
        </row>
        <row r="211">
          <cell r="A211" t="str">
            <v>6777 МЯСНЫЕ С ГОВЯДИНОЙ ПМ сос п/о мгс 0.4кг  ОСТАНКИНО</v>
          </cell>
          <cell r="B211"/>
          <cell r="C211"/>
          <cell r="D211">
            <v>1114</v>
          </cell>
          <cell r="E211"/>
          <cell r="F211">
            <v>1114</v>
          </cell>
        </row>
        <row r="212">
          <cell r="A212" t="str">
            <v>6785 ВЕНСКАЯ САЛЯМИ п/к в/у 0.33кг 8шт.  ОСТАНКИНО</v>
          </cell>
          <cell r="B212"/>
          <cell r="C212"/>
          <cell r="D212">
            <v>571</v>
          </cell>
          <cell r="E212"/>
          <cell r="F212">
            <v>571</v>
          </cell>
        </row>
        <row r="213">
          <cell r="A213" t="str">
            <v>6787 СЕРВЕЛАТ КРЕМЛЕВСКИЙ в/к в/у 0,33кг 8шт.  ОСТАНКИНО</v>
          </cell>
          <cell r="B213"/>
          <cell r="C213"/>
          <cell r="D213">
            <v>486</v>
          </cell>
          <cell r="E213"/>
          <cell r="F213">
            <v>486</v>
          </cell>
        </row>
        <row r="214">
          <cell r="A214" t="str">
            <v>6791 СЕРВЕЛАТ ПРЕМИУМ в/к в/у 0,33кг 8шт.  ОСТАНКИНО</v>
          </cell>
          <cell r="B214"/>
          <cell r="C214"/>
          <cell r="D214">
            <v>254</v>
          </cell>
          <cell r="E214"/>
          <cell r="F214">
            <v>254</v>
          </cell>
        </row>
        <row r="215">
          <cell r="A215" t="str">
            <v>6793 БАЛЫКОВАЯ в/к в/у 0,33кг 8шт.  ОСТАНКИНО</v>
          </cell>
          <cell r="B215"/>
          <cell r="C215"/>
          <cell r="D215">
            <v>912</v>
          </cell>
          <cell r="E215"/>
          <cell r="F215">
            <v>916</v>
          </cell>
        </row>
        <row r="216">
          <cell r="A216" t="str">
            <v>6794 БАЛЫКОВАЯ в/к в/у  ОСТАНКИНО</v>
          </cell>
          <cell r="B216"/>
          <cell r="C216"/>
          <cell r="D216">
            <v>15.2</v>
          </cell>
          <cell r="E216"/>
          <cell r="F216">
            <v>15.2</v>
          </cell>
        </row>
        <row r="217">
          <cell r="A217" t="str">
            <v>6795 ОСТАНКИНСКАЯ в/к в/у 0,33кг 8шт.  ОСТАНКИНО</v>
          </cell>
          <cell r="B217"/>
          <cell r="C217"/>
          <cell r="D217">
            <v>191</v>
          </cell>
          <cell r="E217"/>
          <cell r="F217">
            <v>191</v>
          </cell>
        </row>
        <row r="218">
          <cell r="A218" t="str">
            <v>6801 ОСТАНКИНСКАЯ вар п/о 0.4кг 8шт.  ОСТАНКИНО</v>
          </cell>
          <cell r="B218"/>
          <cell r="C218"/>
          <cell r="D218">
            <v>256</v>
          </cell>
          <cell r="E218"/>
          <cell r="F218">
            <v>256</v>
          </cell>
        </row>
        <row r="219">
          <cell r="A219" t="str">
            <v>6802 ОСТАНКИНСКАЯ вар п/о  ОСТАНКИНО</v>
          </cell>
          <cell r="B219"/>
          <cell r="C219"/>
          <cell r="D219">
            <v>25.3</v>
          </cell>
          <cell r="E219"/>
          <cell r="F219">
            <v>25.3</v>
          </cell>
        </row>
        <row r="220">
          <cell r="A220" t="str">
            <v>6807 СЕРВЕЛАТ ЕВРОПЕЙСКИЙ в/к в/у 0,33кг 8шт.  ОСТАНКИНО</v>
          </cell>
          <cell r="B220"/>
          <cell r="C220"/>
          <cell r="D220">
            <v>169</v>
          </cell>
          <cell r="E220"/>
          <cell r="F220">
            <v>169</v>
          </cell>
        </row>
        <row r="221">
          <cell r="A221" t="str">
            <v>6829 МОЛОЧНЫЕ КЛАССИЧЕСКИЕ сос п/о мгс 2*4_С  ОСТАНКИНО</v>
          </cell>
          <cell r="B221"/>
          <cell r="C221"/>
          <cell r="D221">
            <v>452.5</v>
          </cell>
          <cell r="E221"/>
          <cell r="F221">
            <v>452.5</v>
          </cell>
        </row>
        <row r="222">
          <cell r="A222" t="str">
            <v>6834 ПОСОЛЬСКАЯ ПМ с/к с/н в/у 1/100 10шт.  ОСТАНКИНО</v>
          </cell>
          <cell r="B222"/>
          <cell r="C222"/>
          <cell r="D222">
            <v>314</v>
          </cell>
          <cell r="E222"/>
          <cell r="F222">
            <v>314</v>
          </cell>
        </row>
        <row r="223">
          <cell r="A223" t="str">
            <v>6837 ФИЛЕЙНЫЕ Папа Может сос ц/о мгс 0.4кг  ОСТАНКИНО</v>
          </cell>
          <cell r="B223"/>
          <cell r="C223"/>
          <cell r="D223">
            <v>1203</v>
          </cell>
          <cell r="E223"/>
          <cell r="F223">
            <v>1203</v>
          </cell>
        </row>
        <row r="224">
          <cell r="A224" t="str">
            <v>6839 ДОКТОРСКАЯ ГОСТ вар б/о срез 0.4кг 8шт.  ОСТАНКИНО</v>
          </cell>
          <cell r="B224"/>
          <cell r="C224"/>
          <cell r="D224">
            <v>14</v>
          </cell>
          <cell r="E224"/>
          <cell r="F224">
            <v>14</v>
          </cell>
        </row>
        <row r="225">
          <cell r="A225" t="str">
            <v>6842 ДЫМОВИЦА ИЗ ОКОРОКА к/в мл/к в/у 0,3кг  ОСТАНКИНО</v>
          </cell>
          <cell r="B225"/>
          <cell r="C225"/>
          <cell r="D225">
            <v>38</v>
          </cell>
          <cell r="E225"/>
          <cell r="F225">
            <v>38</v>
          </cell>
        </row>
        <row r="226">
          <cell r="A226" t="str">
            <v>6852 МОЛОЧНЫЕ ПРЕМИУМ ПМ сос п/о в/ у 1/350  ОСТАНКИНО</v>
          </cell>
          <cell r="B226"/>
          <cell r="C226"/>
          <cell r="D226">
            <v>2859</v>
          </cell>
          <cell r="E226"/>
          <cell r="F226">
            <v>2859</v>
          </cell>
        </row>
        <row r="227">
          <cell r="A227" t="str">
            <v>6853 МОЛОЧНЫЕ ПРЕМИУМ ПМ сос п/о мгс 1*6  ОСТАНКИНО</v>
          </cell>
          <cell r="B227"/>
          <cell r="C227"/>
          <cell r="D227">
            <v>321.10000000000002</v>
          </cell>
          <cell r="E227"/>
          <cell r="F227">
            <v>321.10000000000002</v>
          </cell>
        </row>
        <row r="228">
          <cell r="A228" t="str">
            <v>6854 МОЛОЧНЫЕ ПРЕМИУМ ПМ сос п/о мгс 0.6кг  ОСТАНКИНО</v>
          </cell>
          <cell r="B228"/>
          <cell r="C228"/>
          <cell r="D228">
            <v>455</v>
          </cell>
          <cell r="E228"/>
          <cell r="F228">
            <v>455</v>
          </cell>
        </row>
        <row r="229">
          <cell r="A229" t="str">
            <v>6861 ДОМАШНИЙ РЕЦЕПТ Коровино вар п/о  ОСТАНКИНО</v>
          </cell>
          <cell r="B229"/>
          <cell r="C229"/>
          <cell r="D229">
            <v>493.5</v>
          </cell>
          <cell r="E229"/>
          <cell r="F229">
            <v>493.5</v>
          </cell>
        </row>
        <row r="230">
          <cell r="A230" t="str">
            <v>6862 ДОМАШНИЙ РЕЦЕПТ СО ШПИК. Коровино вар п/о  ОСТАНКИНО</v>
          </cell>
          <cell r="B230"/>
          <cell r="C230"/>
          <cell r="D230">
            <v>128.6</v>
          </cell>
          <cell r="E230"/>
          <cell r="F230">
            <v>128.6</v>
          </cell>
        </row>
        <row r="231">
          <cell r="A231" t="str">
            <v>6865 ВЕТЧ.НЕЖНАЯ Коровино п/о  ОСТАНКИНО</v>
          </cell>
          <cell r="B231"/>
          <cell r="C231"/>
          <cell r="D231">
            <v>176.4</v>
          </cell>
          <cell r="E231"/>
          <cell r="F231">
            <v>176.4</v>
          </cell>
        </row>
        <row r="232">
          <cell r="A232" t="str">
            <v>6869 С ГОВЯДИНОЙ СН сос п/о мгс 1кг 6шт.  ОСТАНКИНО</v>
          </cell>
          <cell r="B232"/>
          <cell r="C232"/>
          <cell r="D232">
            <v>123</v>
          </cell>
          <cell r="E232"/>
          <cell r="F232">
            <v>123</v>
          </cell>
        </row>
        <row r="233">
          <cell r="A233" t="str">
            <v>6870 С ГОВЯДИНОЙ СН сос п/о мгс 1*6  ОСТАНКИНО</v>
          </cell>
          <cell r="B233"/>
          <cell r="C233"/>
          <cell r="D233">
            <v>10</v>
          </cell>
          <cell r="E233"/>
          <cell r="F233">
            <v>10</v>
          </cell>
        </row>
        <row r="234">
          <cell r="A234" t="str">
            <v>6909 ДЛЯ ДЕТЕЙ сос п/о мгс 0.33кг 8шт.  ОСТАНКИНО</v>
          </cell>
          <cell r="B234"/>
          <cell r="C234"/>
          <cell r="D234">
            <v>688</v>
          </cell>
          <cell r="E234"/>
          <cell r="F234">
            <v>693</v>
          </cell>
        </row>
        <row r="235">
          <cell r="A235" t="str">
            <v>6919 БЕКОН с/к с/н в/у 1/180 10шт.  ОСТАНКИНО</v>
          </cell>
          <cell r="B235"/>
          <cell r="C235"/>
          <cell r="D235">
            <v>491</v>
          </cell>
          <cell r="E235"/>
          <cell r="F235">
            <v>491</v>
          </cell>
        </row>
        <row r="236">
          <cell r="A236" t="str">
            <v>6921 БЕКОН Папа может с/к с/н в/у 1/140 10шт  ОСТАНКИНО</v>
          </cell>
          <cell r="B236"/>
          <cell r="C236"/>
          <cell r="D236">
            <v>563</v>
          </cell>
          <cell r="E236"/>
          <cell r="F236">
            <v>563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B237"/>
          <cell r="C237"/>
          <cell r="D237">
            <v>319</v>
          </cell>
          <cell r="E237"/>
          <cell r="F237">
            <v>319</v>
          </cell>
        </row>
        <row r="238">
          <cell r="A238" t="str">
            <v>Балык свиной с/к "Эликатессе" 0,10 кг.шт. нарезка (лоток с ср.защ.атм.)  СПК</v>
          </cell>
          <cell r="B238"/>
          <cell r="C238"/>
          <cell r="D238">
            <v>480</v>
          </cell>
          <cell r="E238"/>
          <cell r="F238">
            <v>480</v>
          </cell>
        </row>
        <row r="239">
          <cell r="A239" t="str">
            <v>БОНУС ДОМАШНИЙ РЕЦЕПТ Коровино 0.5кг 8шт. (6305)</v>
          </cell>
          <cell r="B239"/>
          <cell r="C239"/>
          <cell r="D239">
            <v>59</v>
          </cell>
          <cell r="E239"/>
          <cell r="F239">
            <v>59</v>
          </cell>
        </row>
        <row r="240">
          <cell r="A240" t="str">
            <v>БОНУС ДОМАШНИЙ РЕЦЕПТ Коровино вар п/о (5324)</v>
          </cell>
          <cell r="B240"/>
          <cell r="C240"/>
          <cell r="D240">
            <v>58</v>
          </cell>
          <cell r="E240"/>
          <cell r="F240">
            <v>58</v>
          </cell>
        </row>
        <row r="241">
          <cell r="A241" t="str">
            <v>БОНУС СОЧНЫЕ сос п/о мгс 0.41кг_UZ (6087)  ОСТАНКИНО</v>
          </cell>
          <cell r="B241"/>
          <cell r="C241"/>
          <cell r="D241">
            <v>183</v>
          </cell>
          <cell r="E241"/>
          <cell r="F241">
            <v>183</v>
          </cell>
        </row>
        <row r="242">
          <cell r="A242" t="str">
            <v>БОНУС СОЧНЫЕ сос п/о мгс 1*6_UZ (6088)  ОСТАНКИНО</v>
          </cell>
          <cell r="B242"/>
          <cell r="C242"/>
          <cell r="D242">
            <v>351</v>
          </cell>
          <cell r="E242"/>
          <cell r="F242">
            <v>351</v>
          </cell>
        </row>
        <row r="243">
          <cell r="A243" t="str">
            <v>БОНУС_ 457  Колбаса Молочная ТМ Особый рецепт ВЕС большой батон  ПОКОМ</v>
          </cell>
          <cell r="B243"/>
          <cell r="C243"/>
          <cell r="D243"/>
          <cell r="E243"/>
          <cell r="F243">
            <v>937.81299999999999</v>
          </cell>
        </row>
        <row r="244">
          <cell r="A244" t="str">
            <v>БОНУС_273  Сосиски Сочинки с сочной грудинкой, МГС 0.4кг,   ПОКОМ</v>
          </cell>
          <cell r="B244"/>
          <cell r="C244"/>
          <cell r="D244"/>
          <cell r="E244"/>
          <cell r="F244">
            <v>1174</v>
          </cell>
        </row>
        <row r="245">
          <cell r="A245" t="str">
            <v>БОНУС_305  Колбаса Сервелат Мясорубский с мелкорубленным окороком в/у  ТМ Стародворье ВЕС   ПОКОМ</v>
          </cell>
          <cell r="B245"/>
          <cell r="C245"/>
          <cell r="D245"/>
          <cell r="E245"/>
          <cell r="F245">
            <v>1.4</v>
          </cell>
        </row>
        <row r="246">
          <cell r="A246" t="str">
            <v>БОНУС_Колбаса вареная Филейская ТМ Вязанка. ВЕС  ПОКОМ</v>
          </cell>
          <cell r="B246"/>
          <cell r="C246"/>
          <cell r="D246"/>
          <cell r="E246"/>
          <cell r="F246">
            <v>346.601</v>
          </cell>
        </row>
        <row r="247">
          <cell r="A247" t="str">
            <v>БОНУС_Колбаса Сервелат Филедворский, фиброуз, в/у 0,35 кг срез,  ПОКОМ</v>
          </cell>
          <cell r="B247"/>
          <cell r="C247"/>
          <cell r="D247"/>
          <cell r="E247"/>
          <cell r="F247">
            <v>405</v>
          </cell>
        </row>
        <row r="248">
          <cell r="A248" t="str">
            <v>БОНУС_Пельмени Бульмени с говядиной и свининой Наваристые 2,7кг Горячая штучка ВЕС  ПОКОМ</v>
          </cell>
          <cell r="B248"/>
          <cell r="C248"/>
          <cell r="D248"/>
          <cell r="E248"/>
          <cell r="F248">
            <v>140.40100000000001</v>
          </cell>
        </row>
        <row r="249">
          <cell r="A249" t="str">
            <v>БОНУС_Пельмени Отборные из свинины и говядины 0,9 кг ТМ Стародворье ТС Медвежье ушко  ПОКОМ</v>
          </cell>
          <cell r="B249"/>
          <cell r="C249"/>
          <cell r="D249"/>
          <cell r="E249"/>
          <cell r="F249">
            <v>322</v>
          </cell>
        </row>
        <row r="250">
          <cell r="A250" t="str">
            <v>Бутербродная вареная 0,47 кг шт.  СПК</v>
          </cell>
          <cell r="B250"/>
          <cell r="C250"/>
          <cell r="D250">
            <v>93</v>
          </cell>
          <cell r="E250"/>
          <cell r="F250">
            <v>93</v>
          </cell>
        </row>
        <row r="251">
          <cell r="A251" t="str">
            <v>Вацлавская п/к (черева) 390 гр.шт. термоус.пак  СПК</v>
          </cell>
          <cell r="B251"/>
          <cell r="C251"/>
          <cell r="D251">
            <v>86</v>
          </cell>
          <cell r="E251"/>
          <cell r="F251">
            <v>86</v>
          </cell>
        </row>
        <row r="252">
          <cell r="A252" t="str">
            <v>Гауда 45% тм Папа Может, брус (2шт)  ОСТАНКИНО</v>
          </cell>
          <cell r="B252"/>
          <cell r="C252"/>
          <cell r="D252">
            <v>3.5</v>
          </cell>
          <cell r="E252"/>
          <cell r="F252">
            <v>3.5</v>
          </cell>
        </row>
        <row r="253">
          <cell r="A253" t="str">
            <v>Готовые чебупели острые с мясом Горячая штучка 0,3 кг зам  ПОКОМ</v>
          </cell>
          <cell r="B253"/>
          <cell r="C253"/>
          <cell r="D253">
            <v>6</v>
          </cell>
          <cell r="E253"/>
          <cell r="F253">
            <v>453</v>
          </cell>
        </row>
        <row r="254">
          <cell r="A254" t="str">
            <v>Готовые чебупели с ветчиной и сыром Горячая штучка 0,3кг зам  ПОКОМ</v>
          </cell>
          <cell r="B254"/>
          <cell r="C254"/>
          <cell r="D254">
            <v>1230</v>
          </cell>
          <cell r="E254"/>
          <cell r="F254">
            <v>2703</v>
          </cell>
        </row>
        <row r="255">
          <cell r="A255" t="str">
            <v>Готовые чебупели сочные с мясом ТМ Горячая штучка  0,3кг зам  ПОКОМ</v>
          </cell>
          <cell r="B255"/>
          <cell r="C255"/>
          <cell r="D255">
            <v>2417</v>
          </cell>
          <cell r="E255"/>
          <cell r="F255">
            <v>3892</v>
          </cell>
        </row>
        <row r="256">
          <cell r="A256" t="str">
            <v>Готовые чебуреки с мясом ТМ Горячая штучка 0,09 кг флоу-пак ПОКОМ</v>
          </cell>
          <cell r="B256"/>
          <cell r="C256"/>
          <cell r="D256">
            <v>24</v>
          </cell>
          <cell r="E256"/>
          <cell r="F256">
            <v>342</v>
          </cell>
        </row>
        <row r="257">
          <cell r="A257" t="str">
            <v>Готовые чебуреки со свининой и говядиной Гор.шт.0,36 кг зам.  ПОКОМ</v>
          </cell>
          <cell r="B257"/>
          <cell r="C257"/>
          <cell r="D257">
            <v>2</v>
          </cell>
          <cell r="E257"/>
          <cell r="F257">
            <v>2</v>
          </cell>
        </row>
        <row r="258">
          <cell r="A258" t="str">
            <v>Гуцульская с/к "КолбасГрад" 160 гр.шт. термоус. пак  СПК</v>
          </cell>
          <cell r="B258"/>
          <cell r="C258"/>
          <cell r="D258">
            <v>130</v>
          </cell>
          <cell r="E258"/>
          <cell r="F258">
            <v>130</v>
          </cell>
        </row>
        <row r="259">
          <cell r="A259" t="str">
            <v>Дельгаро с/в "Эликатессе" 140 гр.шт.  СПК</v>
          </cell>
          <cell r="B259"/>
          <cell r="C259"/>
          <cell r="D259">
            <v>84</v>
          </cell>
          <cell r="E259"/>
          <cell r="F259">
            <v>84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B260"/>
          <cell r="C260"/>
          <cell r="D260">
            <v>312</v>
          </cell>
          <cell r="E260"/>
          <cell r="F260">
            <v>312</v>
          </cell>
        </row>
        <row r="261">
          <cell r="A261" t="str">
            <v>Докторская вареная в/с  СПК</v>
          </cell>
          <cell r="B261"/>
          <cell r="C261"/>
          <cell r="D261">
            <v>13.4</v>
          </cell>
          <cell r="E261"/>
          <cell r="F261">
            <v>13.4</v>
          </cell>
        </row>
        <row r="262">
          <cell r="A262" t="str">
            <v>Докторская вареная в/с 0,47 кг шт.  СПК</v>
          </cell>
          <cell r="B262"/>
          <cell r="C262"/>
          <cell r="D262">
            <v>106</v>
          </cell>
          <cell r="E262"/>
          <cell r="F262">
            <v>106</v>
          </cell>
        </row>
        <row r="263">
          <cell r="A263" t="str">
            <v>Докторская вареная термоус.пак. "Высокий вкус"  СПК</v>
          </cell>
          <cell r="B263"/>
          <cell r="C263"/>
          <cell r="D263">
            <v>109.056</v>
          </cell>
          <cell r="E263"/>
          <cell r="F263">
            <v>109.056</v>
          </cell>
        </row>
        <row r="264">
          <cell r="A264" t="str">
            <v>Каша гречневая с говядиной "СПК" ж/б 0,340 кг.шт. термоус. пл. ЧМК  СПК</v>
          </cell>
          <cell r="B264"/>
          <cell r="C264"/>
          <cell r="D264">
            <v>26</v>
          </cell>
          <cell r="E264"/>
          <cell r="F264">
            <v>26</v>
          </cell>
        </row>
        <row r="265">
          <cell r="A265" t="str">
            <v>Каша перловая с говядиной "СПК" ж/б 0,340 кг.шт. термоус. пл. ЧМК СПК</v>
          </cell>
          <cell r="B265"/>
          <cell r="C265"/>
          <cell r="D265">
            <v>28</v>
          </cell>
          <cell r="E265"/>
          <cell r="F265">
            <v>28</v>
          </cell>
        </row>
        <row r="266">
          <cell r="A266" t="str">
            <v>Классическая вареная 400 гр.шт.  СПК</v>
          </cell>
          <cell r="B266"/>
          <cell r="C266"/>
          <cell r="D266">
            <v>1</v>
          </cell>
          <cell r="E266"/>
          <cell r="F266">
            <v>1</v>
          </cell>
        </row>
        <row r="267">
          <cell r="A267" t="str">
            <v>Колбаски ПодПивасики оригинальные с/к 0,10 кг.шт. термофор.пак.  СПК</v>
          </cell>
          <cell r="B267"/>
          <cell r="C267"/>
          <cell r="D267">
            <v>1256</v>
          </cell>
          <cell r="E267"/>
          <cell r="F267">
            <v>1256</v>
          </cell>
        </row>
        <row r="268">
          <cell r="A268" t="str">
            <v>Колбаски ПодПивасики острые с/к 0,10 кг.шт. термофор.пак.  СПК</v>
          </cell>
          <cell r="B268"/>
          <cell r="C268"/>
          <cell r="D268">
            <v>1003</v>
          </cell>
          <cell r="E268"/>
          <cell r="F268">
            <v>1003</v>
          </cell>
        </row>
        <row r="269">
          <cell r="A269" t="str">
            <v>Колбаски ПодПивасики с сыром с/к 100 гр.шт. (в ср.защ.атм.)  СПК</v>
          </cell>
          <cell r="B269"/>
          <cell r="C269"/>
          <cell r="D269">
            <v>241</v>
          </cell>
          <cell r="E269"/>
          <cell r="F269">
            <v>241</v>
          </cell>
        </row>
        <row r="270">
          <cell r="A270" t="str">
            <v>Консервы говядина тушеная "СПК" ж/б 0,338 кг.шт. термоус. пл. ЧМК  СПК</v>
          </cell>
          <cell r="B270"/>
          <cell r="C270"/>
          <cell r="D270">
            <v>54</v>
          </cell>
          <cell r="E270"/>
          <cell r="F270">
            <v>54</v>
          </cell>
        </row>
        <row r="271">
          <cell r="A271" t="str">
            <v>Круггетсы с сырным соусом ТМ Горячая штучка 0,25 кг зам  ПОКОМ</v>
          </cell>
          <cell r="B271"/>
          <cell r="C271"/>
          <cell r="D271">
            <v>5</v>
          </cell>
          <cell r="E271"/>
          <cell r="F271">
            <v>597</v>
          </cell>
        </row>
        <row r="272">
          <cell r="A272" t="str">
            <v>Круггетсы сочные ТМ Горячая штучка ТС Круггетсы 0,25 кг зам  ПОКОМ</v>
          </cell>
          <cell r="B272"/>
          <cell r="C272"/>
          <cell r="D272">
            <v>1221</v>
          </cell>
          <cell r="E272"/>
          <cell r="F272">
            <v>2531</v>
          </cell>
        </row>
        <row r="273">
          <cell r="A273" t="str">
            <v>Ла Фаворте с/в "Эликатессе" 140 гр.шт.  СПК</v>
          </cell>
          <cell r="B273"/>
          <cell r="C273"/>
          <cell r="D273">
            <v>116</v>
          </cell>
          <cell r="E273"/>
          <cell r="F273">
            <v>116</v>
          </cell>
        </row>
        <row r="274">
          <cell r="A274" t="str">
            <v>Ливерная Печеночная "Просто выгодно" 0,3 кг.шт.  СПК</v>
          </cell>
          <cell r="B274"/>
          <cell r="C274"/>
          <cell r="D274">
            <v>235</v>
          </cell>
          <cell r="E274"/>
          <cell r="F274">
            <v>235</v>
          </cell>
        </row>
        <row r="275">
          <cell r="A275" t="str">
            <v>Любительская вареная термоус.пак. "Высокий вкус"  СПК</v>
          </cell>
          <cell r="B275"/>
          <cell r="C275"/>
          <cell r="D275">
            <v>112.5</v>
          </cell>
          <cell r="E275"/>
          <cell r="F275">
            <v>112.5</v>
          </cell>
        </row>
        <row r="276">
          <cell r="A276" t="str">
            <v>Мини-пицца с ветчиной и сыром 0,3кг ТМ Зареченские  ПОКОМ</v>
          </cell>
          <cell r="B276"/>
          <cell r="C276"/>
          <cell r="D276"/>
          <cell r="E276"/>
          <cell r="F276">
            <v>25</v>
          </cell>
        </row>
        <row r="277">
          <cell r="A277" t="str">
            <v>Мини-сосиски в тесте 0,3кг ТМ Зареченские  ПОКОМ</v>
          </cell>
          <cell r="B277"/>
          <cell r="C277"/>
          <cell r="D277">
            <v>1</v>
          </cell>
          <cell r="E277"/>
          <cell r="F277">
            <v>1</v>
          </cell>
        </row>
        <row r="278">
          <cell r="A278" t="str">
            <v>Мини-сосиски в тесте 3,7кг ВЕС заморож. ТМ Зареченские  ПОКОМ</v>
          </cell>
          <cell r="B278"/>
          <cell r="C278"/>
          <cell r="D278"/>
          <cell r="E278"/>
          <cell r="F278">
            <v>284.20100000000002</v>
          </cell>
        </row>
        <row r="279">
          <cell r="A279" t="str">
            <v>Мини-чебуречки с мясом ВЕС 5,5кг ТМ Зареченские  ПОКОМ</v>
          </cell>
          <cell r="B279"/>
          <cell r="C279"/>
          <cell r="D279"/>
          <cell r="E279"/>
          <cell r="F279">
            <v>207.5</v>
          </cell>
        </row>
        <row r="280">
          <cell r="A280" t="str">
            <v>Мини-чебуречки с сыром и ветчиной 0,3кг ТМ Зареченские  ПОКОМ</v>
          </cell>
          <cell r="B280"/>
          <cell r="C280"/>
          <cell r="D280">
            <v>1</v>
          </cell>
          <cell r="E280"/>
          <cell r="F280">
            <v>39</v>
          </cell>
        </row>
        <row r="281">
          <cell r="A281" t="str">
            <v>Мини-шарики с курочкой и сыром ТМ Зареченские ВЕС  ПОКОМ</v>
          </cell>
          <cell r="B281"/>
          <cell r="C281"/>
          <cell r="D281"/>
          <cell r="E281"/>
          <cell r="F281">
            <v>191.7</v>
          </cell>
        </row>
        <row r="282">
          <cell r="A282" t="str">
            <v>Мусульманская вареная "Просто выгодно"  СПК</v>
          </cell>
          <cell r="B282"/>
          <cell r="C282"/>
          <cell r="D282">
            <v>21</v>
          </cell>
          <cell r="E282"/>
          <cell r="F282">
            <v>21</v>
          </cell>
        </row>
        <row r="283">
          <cell r="A283" t="str">
            <v>Мусульманская п/к "Просто выгодно" термофор.пак.  СПК</v>
          </cell>
          <cell r="B283"/>
          <cell r="C283"/>
          <cell r="D283">
            <v>5.5</v>
          </cell>
          <cell r="E283"/>
          <cell r="F283">
            <v>5.5</v>
          </cell>
        </row>
        <row r="284">
          <cell r="A284" t="str">
            <v>Наггетсы из печи 0,25кг ТМ Вязанка ТС Няняггетсы Сливушки замор.  ПОКОМ</v>
          </cell>
          <cell r="B284"/>
          <cell r="C284"/>
          <cell r="D284">
            <v>146</v>
          </cell>
          <cell r="E284"/>
          <cell r="F284">
            <v>2892</v>
          </cell>
        </row>
        <row r="285">
          <cell r="A285" t="str">
            <v>Наггетсы Нагетосы Сочная курочка в хрустящей панировке 0,25кг ТМ Горячая штучка   ПОКОМ</v>
          </cell>
          <cell r="B285"/>
          <cell r="C285"/>
          <cell r="D285">
            <v>1</v>
          </cell>
          <cell r="E285"/>
          <cell r="F285">
            <v>1</v>
          </cell>
        </row>
        <row r="286">
          <cell r="A286" t="str">
            <v>Наггетсы Нагетосы Сочная курочка ТМ Горячая штучка 0,25 кг зам  ПОКОМ</v>
          </cell>
          <cell r="B286"/>
          <cell r="C286"/>
          <cell r="D286">
            <v>76</v>
          </cell>
          <cell r="E286"/>
          <cell r="F286">
            <v>1832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B287"/>
          <cell r="C287"/>
          <cell r="D287">
            <v>84</v>
          </cell>
          <cell r="E287"/>
          <cell r="F287">
            <v>1881</v>
          </cell>
        </row>
        <row r="288">
          <cell r="A288" t="str">
            <v>Наггетсы с куриным филе и сыром ТМ Вязанка 0,25 кг ПОКОМ</v>
          </cell>
          <cell r="B288"/>
          <cell r="C288"/>
          <cell r="D288">
            <v>14</v>
          </cell>
          <cell r="E288"/>
          <cell r="F288">
            <v>742</v>
          </cell>
        </row>
        <row r="289">
          <cell r="A289" t="str">
            <v>Наггетсы Хрустящие 0,3кг ТМ Зареченские  ПОКОМ</v>
          </cell>
          <cell r="B289"/>
          <cell r="C289"/>
          <cell r="D289"/>
          <cell r="E289"/>
          <cell r="F289">
            <v>94</v>
          </cell>
        </row>
        <row r="290">
          <cell r="A290" t="str">
            <v>Наггетсы Хрустящие ТМ Зареченские. ВЕС ПОКОМ</v>
          </cell>
          <cell r="B290"/>
          <cell r="C290"/>
          <cell r="D290">
            <v>6</v>
          </cell>
          <cell r="E290"/>
          <cell r="F290">
            <v>698.00199999999995</v>
          </cell>
        </row>
        <row r="291">
          <cell r="A291" t="str">
            <v>Оригинальная с перцем с/к  СПК</v>
          </cell>
          <cell r="B291"/>
          <cell r="C291"/>
          <cell r="D291">
            <v>133.75</v>
          </cell>
          <cell r="E291"/>
          <cell r="F291">
            <v>133.75</v>
          </cell>
        </row>
        <row r="292">
          <cell r="A292" t="str">
            <v>Особая вареная  СПК</v>
          </cell>
          <cell r="B292"/>
          <cell r="C292"/>
          <cell r="D292">
            <v>2.5</v>
          </cell>
          <cell r="E292"/>
          <cell r="F292">
            <v>2.5</v>
          </cell>
        </row>
        <row r="293">
          <cell r="A293" t="str">
            <v>Пельмени Grandmeni со сливочным маслом Горячая штучка 0,75 кг ПОКОМ</v>
          </cell>
          <cell r="B293"/>
          <cell r="C293"/>
          <cell r="D293">
            <v>8</v>
          </cell>
          <cell r="E293"/>
          <cell r="F293">
            <v>338</v>
          </cell>
        </row>
        <row r="294">
          <cell r="A294" t="str">
            <v>Пельмени Бигбули #МЕГАВКУСИЩЕ с сочной грудинкой 0,43 кг  ПОКОМ</v>
          </cell>
          <cell r="B294"/>
          <cell r="C294"/>
          <cell r="D294"/>
          <cell r="E294"/>
          <cell r="F294">
            <v>69</v>
          </cell>
        </row>
        <row r="295">
          <cell r="A295" t="str">
            <v>Пельмени Бигбули #МЕГАВКУСИЩЕ с сочной грудинкой 0,9 кг  ПОКОМ</v>
          </cell>
          <cell r="B295"/>
          <cell r="C295"/>
          <cell r="D295">
            <v>48</v>
          </cell>
          <cell r="E295"/>
          <cell r="F295">
            <v>1002</v>
          </cell>
        </row>
        <row r="296">
          <cell r="A296" t="str">
            <v>Пельмени Бигбули с мясом, Горячая штучка 0,43кг  ПОКОМ</v>
          </cell>
          <cell r="B296"/>
          <cell r="C296"/>
          <cell r="D296">
            <v>1</v>
          </cell>
          <cell r="E296"/>
          <cell r="F296">
            <v>179</v>
          </cell>
        </row>
        <row r="297">
          <cell r="A297" t="str">
            <v>Пельмени Бигбули с мясом, Горячая штучка 0,9кг  ПОКОМ</v>
          </cell>
          <cell r="B297"/>
          <cell r="C297"/>
          <cell r="D297">
            <v>1</v>
          </cell>
          <cell r="E297"/>
          <cell r="F297">
            <v>314</v>
          </cell>
        </row>
        <row r="298">
          <cell r="A298" t="str">
            <v>Пельмени Бигбули со сливоч.маслом (Мегамаслище) ТМ БУЛЬМЕНИ сфера 0,43. замор. ПОКОМ</v>
          </cell>
          <cell r="B298"/>
          <cell r="C298"/>
          <cell r="D298">
            <v>41</v>
          </cell>
          <cell r="E298"/>
          <cell r="F298">
            <v>930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  <cell r="B299"/>
          <cell r="C299"/>
          <cell r="D299">
            <v>2</v>
          </cell>
          <cell r="E299"/>
          <cell r="F299">
            <v>223</v>
          </cell>
        </row>
        <row r="300">
          <cell r="A300" t="str">
            <v>Пельмени Бульмени Жюльен Горячая штучка 0,43  ПОКОМ</v>
          </cell>
          <cell r="B300"/>
          <cell r="C300"/>
          <cell r="D300">
            <v>1</v>
          </cell>
          <cell r="E300"/>
          <cell r="F300">
            <v>1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B301"/>
          <cell r="C301"/>
          <cell r="D301"/>
          <cell r="E301"/>
          <cell r="F301">
            <v>266</v>
          </cell>
        </row>
        <row r="302">
          <cell r="A302" t="str">
            <v>Пельмени Бульмени с говядиной и свининой Горячая шт. 0,9 кг  ПОКОМ</v>
          </cell>
          <cell r="B302"/>
          <cell r="C302"/>
          <cell r="D302">
            <v>224</v>
          </cell>
          <cell r="E302"/>
          <cell r="F302">
            <v>2096</v>
          </cell>
        </row>
        <row r="303">
          <cell r="A303" t="str">
            <v>Пельмени Бульмени с говядиной и свининой Горячая штучка 0,43  ПОКОМ</v>
          </cell>
          <cell r="B303"/>
          <cell r="C303"/>
          <cell r="D303">
            <v>21</v>
          </cell>
          <cell r="E303"/>
          <cell r="F303">
            <v>1213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B304"/>
          <cell r="C304"/>
          <cell r="D304">
            <v>2.7</v>
          </cell>
          <cell r="E304"/>
          <cell r="F304">
            <v>274.50200000000001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B305"/>
          <cell r="C305"/>
          <cell r="D305">
            <v>15</v>
          </cell>
          <cell r="E305"/>
          <cell r="F305">
            <v>1238</v>
          </cell>
        </row>
        <row r="306">
          <cell r="A306" t="str">
            <v>Пельмени Бульмени со сливочным маслом Горячая штучка 0,9 кг  ПОКОМ</v>
          </cell>
          <cell r="B306"/>
          <cell r="C306"/>
          <cell r="D306">
            <v>574</v>
          </cell>
          <cell r="E306"/>
          <cell r="F306">
            <v>3084</v>
          </cell>
        </row>
        <row r="307">
          <cell r="A307" t="str">
            <v>Пельмени Бульмени со сливочным маслом ТМ Горячая шт. 0,43 кг  ПОКОМ</v>
          </cell>
          <cell r="B307"/>
          <cell r="C307"/>
          <cell r="D307">
            <v>8</v>
          </cell>
          <cell r="E307"/>
          <cell r="F307">
            <v>1161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B308"/>
          <cell r="C308"/>
          <cell r="D308"/>
          <cell r="E308"/>
          <cell r="F308">
            <v>22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B309"/>
          <cell r="C309"/>
          <cell r="D309"/>
          <cell r="E309"/>
          <cell r="F309">
            <v>45</v>
          </cell>
        </row>
        <row r="310">
          <cell r="A310" t="str">
            <v>Пельмени Жемчужные сфера 1,0кг ТМ Зареченские  ПОКОМ</v>
          </cell>
          <cell r="B310"/>
          <cell r="C310"/>
          <cell r="D310"/>
          <cell r="E310"/>
          <cell r="F310">
            <v>24</v>
          </cell>
        </row>
        <row r="311">
          <cell r="A311" t="str">
            <v>Пельмени Медвежьи ушки с фермерскими сливками 0,7кг  ПОКОМ</v>
          </cell>
          <cell r="B311"/>
          <cell r="C311"/>
          <cell r="D311">
            <v>2</v>
          </cell>
          <cell r="E311"/>
          <cell r="F311">
            <v>206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B312"/>
          <cell r="C312"/>
          <cell r="D312">
            <v>5</v>
          </cell>
          <cell r="E312"/>
          <cell r="F312">
            <v>182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B313"/>
          <cell r="C313"/>
          <cell r="D313"/>
          <cell r="E313"/>
          <cell r="F313">
            <v>79</v>
          </cell>
        </row>
        <row r="314">
          <cell r="A314" t="str">
            <v>Пельмени Мясорубские ТМ Стародворье фоупак равиоли 0,7 кг  ПОКОМ</v>
          </cell>
          <cell r="B314"/>
          <cell r="C314"/>
          <cell r="D314">
            <v>21</v>
          </cell>
          <cell r="E314"/>
          <cell r="F314">
            <v>1174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B315"/>
          <cell r="C315"/>
          <cell r="D315"/>
          <cell r="E315"/>
          <cell r="F315">
            <v>177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B316"/>
          <cell r="C316"/>
          <cell r="D316">
            <v>5</v>
          </cell>
          <cell r="E316"/>
          <cell r="F316">
            <v>622.29999999999995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B317"/>
          <cell r="C317"/>
          <cell r="D317"/>
          <cell r="E317"/>
          <cell r="F317">
            <v>569</v>
          </cell>
        </row>
        <row r="318">
          <cell r="A318" t="str">
            <v>Пельмени Сочные сфера 0,8 кг ТМ Стародворье  ПОКОМ</v>
          </cell>
          <cell r="B318"/>
          <cell r="C318"/>
          <cell r="D318"/>
          <cell r="E318"/>
          <cell r="F318">
            <v>76</v>
          </cell>
        </row>
        <row r="319">
          <cell r="A319" t="str">
            <v>Пельмени Татарские 0,4кг ТМ Особый рецепт  ПОКОМ</v>
          </cell>
          <cell r="B319"/>
          <cell r="C319"/>
          <cell r="D319"/>
          <cell r="E319"/>
          <cell r="F319">
            <v>67</v>
          </cell>
        </row>
        <row r="320">
          <cell r="A320" t="str">
            <v>Пипперони с/к "Эликатессе" 0,10 кг.шт.  СПК</v>
          </cell>
          <cell r="B320"/>
          <cell r="C320"/>
          <cell r="D320">
            <v>15</v>
          </cell>
          <cell r="E320"/>
          <cell r="F320">
            <v>15</v>
          </cell>
        </row>
        <row r="321">
          <cell r="A321" t="str">
            <v>Пирожки с мясом 0,3кг ТМ Зареченские  ПОКОМ</v>
          </cell>
          <cell r="B321"/>
          <cell r="C321"/>
          <cell r="D321">
            <v>1</v>
          </cell>
          <cell r="E321"/>
          <cell r="F321">
            <v>1</v>
          </cell>
        </row>
        <row r="322">
          <cell r="A322" t="str">
            <v>Пирожки с мясом 3,7кг ВЕС ТМ Зареченские  ПОКОМ</v>
          </cell>
          <cell r="B322"/>
          <cell r="C322"/>
          <cell r="D322"/>
          <cell r="E322"/>
          <cell r="F322">
            <v>240.51300000000001</v>
          </cell>
        </row>
        <row r="323">
          <cell r="A323" t="str">
            <v>Пирожки с мясом, картофелем и грибами 0,3кг ТМ Зареченские  ПОКОМ</v>
          </cell>
          <cell r="B323"/>
          <cell r="C323"/>
          <cell r="D323">
            <v>4</v>
          </cell>
          <cell r="E323"/>
          <cell r="F323">
            <v>24</v>
          </cell>
        </row>
        <row r="324">
          <cell r="A324" t="str">
            <v>Пирожки с яблоком и грушей 0,3кг ТМ Зареченские  ПОКОМ</v>
          </cell>
          <cell r="B324"/>
          <cell r="C324"/>
          <cell r="D324"/>
          <cell r="E324"/>
          <cell r="F324">
            <v>4</v>
          </cell>
        </row>
        <row r="325">
          <cell r="A325" t="str">
            <v>Пирожки с яблоком и грушей ВЕС ТМ Зареченские  ПОКОМ</v>
          </cell>
          <cell r="B325"/>
          <cell r="C325"/>
          <cell r="D325"/>
          <cell r="E325"/>
          <cell r="F325">
            <v>25.210999999999999</v>
          </cell>
        </row>
        <row r="326">
          <cell r="A326" t="str">
            <v>Плавленый сыр "Шоколадный" 30% 180 гр ТМ "ПАПА МОЖЕТ"  ОСТАНКИНО</v>
          </cell>
          <cell r="B326"/>
          <cell r="C326"/>
          <cell r="D326">
            <v>26</v>
          </cell>
          <cell r="E326"/>
          <cell r="F326">
            <v>26</v>
          </cell>
        </row>
        <row r="327">
          <cell r="A327" t="str">
            <v>Плавленый Сыр 45% "С ветчиной" СТМ "ПапаМожет" 180гр  ОСТАНКИНО</v>
          </cell>
          <cell r="B327"/>
          <cell r="C327"/>
          <cell r="D327">
            <v>46</v>
          </cell>
          <cell r="E327"/>
          <cell r="F327">
            <v>46</v>
          </cell>
        </row>
        <row r="328">
          <cell r="A328" t="str">
            <v>Плавленый Сыр 45% "С грибами" СТМ "ПапаМожет 180гр  ОСТАНКИНО</v>
          </cell>
          <cell r="B328"/>
          <cell r="C328"/>
          <cell r="D328">
            <v>34</v>
          </cell>
          <cell r="E328"/>
          <cell r="F328">
            <v>34</v>
          </cell>
        </row>
        <row r="329">
          <cell r="A329" t="str">
            <v>Плавленый Сыр колбасный копченый 40% СТМ "ПапаМожет" 400 гр  ОСТАНКИНО</v>
          </cell>
          <cell r="B329"/>
          <cell r="C329"/>
          <cell r="D329">
            <v>2</v>
          </cell>
          <cell r="E329"/>
          <cell r="F329">
            <v>2</v>
          </cell>
        </row>
        <row r="330">
          <cell r="A330" t="str">
            <v>Покровская вареная 0,47 кг шт.  СПК</v>
          </cell>
          <cell r="B330"/>
          <cell r="C330"/>
          <cell r="D330">
            <v>50</v>
          </cell>
          <cell r="E330"/>
          <cell r="F330">
            <v>50</v>
          </cell>
        </row>
        <row r="331">
          <cell r="A331" t="str">
            <v>Продукт колбасный с сыром копченый Коровино 400 гр  ОСТАНКИНО</v>
          </cell>
          <cell r="B331"/>
          <cell r="C331"/>
          <cell r="D331">
            <v>9</v>
          </cell>
          <cell r="E331"/>
          <cell r="F331">
            <v>9</v>
          </cell>
        </row>
        <row r="332">
          <cell r="A332" t="str">
            <v>Ричеза с/к 230 гр.шт.  СПК</v>
          </cell>
          <cell r="B332"/>
          <cell r="C332"/>
          <cell r="D332">
            <v>212</v>
          </cell>
          <cell r="E332"/>
          <cell r="F332">
            <v>212</v>
          </cell>
        </row>
        <row r="333">
          <cell r="A333" t="str">
            <v>Сальчетти с/к 230 гр.шт.  СПК</v>
          </cell>
          <cell r="B333"/>
          <cell r="C333"/>
          <cell r="D333">
            <v>473</v>
          </cell>
          <cell r="E333"/>
          <cell r="F333">
            <v>473</v>
          </cell>
        </row>
        <row r="334">
          <cell r="A334" t="str">
            <v>Салями с перчиком с/к "КолбасГрад" 160 гр.шт. термоус. пак.  СПК</v>
          </cell>
          <cell r="B334"/>
          <cell r="C334"/>
          <cell r="D334">
            <v>105</v>
          </cell>
          <cell r="E334"/>
          <cell r="F334">
            <v>105</v>
          </cell>
        </row>
        <row r="335">
          <cell r="A335" t="str">
            <v>Салями Трюфель с/в "Эликатессе" 0,16 кг.шт.  СПК</v>
          </cell>
          <cell r="B335"/>
          <cell r="C335"/>
          <cell r="D335">
            <v>128</v>
          </cell>
          <cell r="E335"/>
          <cell r="F335">
            <v>128</v>
          </cell>
        </row>
        <row r="336">
          <cell r="A336" t="str">
            <v>Сардельки "Докторские" (черева) ( в ср.защ.атм.) 1.0 кг. "Высокий вкус"  СПК</v>
          </cell>
          <cell r="B336"/>
          <cell r="C336"/>
          <cell r="D336">
            <v>178.5</v>
          </cell>
          <cell r="E336"/>
          <cell r="F336">
            <v>178.5</v>
          </cell>
        </row>
        <row r="337">
          <cell r="A337" t="str">
            <v>Сардельки "Необыкновенные" (в ср.защ.атм.)  СПК</v>
          </cell>
          <cell r="B337"/>
          <cell r="C337"/>
          <cell r="D337">
            <v>13.513</v>
          </cell>
          <cell r="E337"/>
          <cell r="F337">
            <v>13.513</v>
          </cell>
        </row>
        <row r="338">
          <cell r="A338" t="str">
            <v>Сардельки из говядины (черева) (в ср.защ.атм.) "Высокий вкус"  СПК</v>
          </cell>
          <cell r="B338"/>
          <cell r="C338"/>
          <cell r="D338">
            <v>107.22799999999999</v>
          </cell>
          <cell r="E338"/>
          <cell r="F338">
            <v>107.22799999999999</v>
          </cell>
        </row>
        <row r="339">
          <cell r="A339" t="str">
            <v>Семейная с чесночком Экстра вареная  СПК</v>
          </cell>
          <cell r="B339"/>
          <cell r="C339"/>
          <cell r="D339">
            <v>18</v>
          </cell>
          <cell r="E339"/>
          <cell r="F339">
            <v>18</v>
          </cell>
        </row>
        <row r="340">
          <cell r="A340" t="str">
            <v>Семейная с чесночком Экстра вареная 0,5 кг.шт.  СПК</v>
          </cell>
          <cell r="B340"/>
          <cell r="C340"/>
          <cell r="D340">
            <v>8</v>
          </cell>
          <cell r="E340"/>
          <cell r="F340">
            <v>8</v>
          </cell>
        </row>
        <row r="341">
          <cell r="A341" t="str">
            <v>Сервелат Европейский в/к, в/с 0,38 кг.шт.термофор.пак  СПК</v>
          </cell>
          <cell r="B341"/>
          <cell r="C341"/>
          <cell r="D341">
            <v>168</v>
          </cell>
          <cell r="E341"/>
          <cell r="F341">
            <v>168</v>
          </cell>
        </row>
        <row r="342">
          <cell r="A342" t="str">
            <v>Сервелат мелкозернистый в/к 0,5 кг.шт. термоус.пак. "Высокий вкус"  СПК</v>
          </cell>
          <cell r="B342"/>
          <cell r="C342"/>
          <cell r="D342">
            <v>124</v>
          </cell>
          <cell r="E342"/>
          <cell r="F342">
            <v>124</v>
          </cell>
        </row>
        <row r="343">
          <cell r="A343" t="str">
            <v>Сервелат Финский в/к 0,38 кг.шт. термофор.пак.  СПК</v>
          </cell>
          <cell r="B343"/>
          <cell r="C343"/>
          <cell r="D343">
            <v>88</v>
          </cell>
          <cell r="E343"/>
          <cell r="F343">
            <v>88</v>
          </cell>
        </row>
        <row r="344">
          <cell r="A344" t="str">
            <v>Сервелат Фирменный в/к 0,10 кг.шт. нарезка (лоток с ср.защ.атм.)  СПК</v>
          </cell>
          <cell r="B344"/>
          <cell r="C344"/>
          <cell r="D344">
            <v>163</v>
          </cell>
          <cell r="E344"/>
          <cell r="F344">
            <v>163</v>
          </cell>
        </row>
        <row r="345">
          <cell r="A345" t="str">
            <v>Сервелат Фирменный в/к 0,38 кг.шт. термофор.пак.  СПК</v>
          </cell>
          <cell r="B345"/>
          <cell r="C345"/>
          <cell r="D345">
            <v>17</v>
          </cell>
          <cell r="E345"/>
          <cell r="F345">
            <v>17</v>
          </cell>
        </row>
        <row r="346">
          <cell r="A346" t="str">
            <v>Сибирская особая с/к 0,10 кг.шт. нарезка (лоток с ср.защ.атм.)  СПК</v>
          </cell>
          <cell r="B346"/>
          <cell r="C346"/>
          <cell r="D346">
            <v>344</v>
          </cell>
          <cell r="E346"/>
          <cell r="F346">
            <v>344</v>
          </cell>
        </row>
        <row r="347">
          <cell r="A347" t="str">
            <v>Сибирская особая с/к 0,235 кг шт.  СПК</v>
          </cell>
          <cell r="B347"/>
          <cell r="C347"/>
          <cell r="D347">
            <v>272</v>
          </cell>
          <cell r="E347"/>
          <cell r="F347">
            <v>272</v>
          </cell>
        </row>
        <row r="348">
          <cell r="A348" t="str">
            <v>Славянская п/к 0,38 кг шт.термофор.пак.  СПК</v>
          </cell>
          <cell r="B348"/>
          <cell r="C348"/>
          <cell r="D348">
            <v>12</v>
          </cell>
          <cell r="E348"/>
          <cell r="F348">
            <v>12</v>
          </cell>
        </row>
        <row r="349">
          <cell r="A349" t="str">
            <v>Сливочный со вкусом топл. молока 45% тм Папа Может. брус (2шт)  ОСТАНКИНО</v>
          </cell>
          <cell r="B349"/>
          <cell r="C349"/>
          <cell r="D349">
            <v>170.5</v>
          </cell>
          <cell r="E349"/>
          <cell r="F349">
            <v>170.5</v>
          </cell>
        </row>
        <row r="350">
          <cell r="A350" t="str">
            <v>Смаколадьи с яблоком и грушей ТМ Зареченские,0,9 кг ПОКОМ</v>
          </cell>
          <cell r="B350"/>
          <cell r="C350"/>
          <cell r="D350"/>
          <cell r="E350"/>
          <cell r="F350">
            <v>2</v>
          </cell>
        </row>
        <row r="351">
          <cell r="A351" t="str">
            <v>Сосиски "Баварские" 0,36 кг.шт. вак.упак.  СПК</v>
          </cell>
          <cell r="B351"/>
          <cell r="C351"/>
          <cell r="D351">
            <v>19</v>
          </cell>
          <cell r="E351"/>
          <cell r="F351">
            <v>19</v>
          </cell>
        </row>
        <row r="352">
          <cell r="A352" t="str">
            <v>Сосиски "БОЛЬШАЯ SOSиска" (в ср.защ.атм.) 1,0 кг  СПК</v>
          </cell>
          <cell r="B352"/>
          <cell r="C352"/>
          <cell r="D352">
            <v>6</v>
          </cell>
          <cell r="E352"/>
          <cell r="F352">
            <v>6</v>
          </cell>
        </row>
        <row r="353">
          <cell r="A353" t="str">
            <v>Сосиски "БОЛЬШАЯ SOSиска" Бекон (лоток с ср.защ.атм.)  СПК</v>
          </cell>
          <cell r="B353"/>
          <cell r="C353"/>
          <cell r="D353">
            <v>6</v>
          </cell>
          <cell r="E353"/>
          <cell r="F353">
            <v>6</v>
          </cell>
        </row>
        <row r="354">
          <cell r="A354" t="str">
            <v>Сосиски "Молочные" 0,36 кг.шт. вак.упак.  СПК</v>
          </cell>
          <cell r="B354"/>
          <cell r="C354"/>
          <cell r="D354">
            <v>14</v>
          </cell>
          <cell r="E354"/>
          <cell r="F354">
            <v>14</v>
          </cell>
        </row>
        <row r="355">
          <cell r="A355" t="str">
            <v>Сосиски Мини (коллаген) (лоток с ср.защ.атм.) (для ХОРЕКА)  СПК</v>
          </cell>
          <cell r="B355"/>
          <cell r="C355"/>
          <cell r="D355">
            <v>8</v>
          </cell>
          <cell r="E355"/>
          <cell r="F355">
            <v>8</v>
          </cell>
        </row>
        <row r="356">
          <cell r="A356" t="str">
            <v>Сосиски Мусульманские "Просто выгодно" (в ср.защ.атм.)  СПК</v>
          </cell>
          <cell r="B356"/>
          <cell r="C356"/>
          <cell r="D356">
            <v>39.332000000000001</v>
          </cell>
          <cell r="E356"/>
          <cell r="F356">
            <v>39.332000000000001</v>
          </cell>
        </row>
        <row r="357">
          <cell r="A357" t="str">
            <v>Сосиски Хот-дог подкопченные (лоток с ср.защ.атм.)  СПК</v>
          </cell>
          <cell r="B357"/>
          <cell r="C357"/>
          <cell r="D357">
            <v>52.5</v>
          </cell>
          <cell r="E357"/>
          <cell r="F357">
            <v>52.5</v>
          </cell>
        </row>
        <row r="358">
          <cell r="A358" t="str">
            <v>Сосисоны в темпуре ВЕС  ПОКОМ</v>
          </cell>
          <cell r="B358"/>
          <cell r="C358"/>
          <cell r="D358"/>
          <cell r="E358"/>
          <cell r="F358">
            <v>13.8</v>
          </cell>
        </row>
        <row r="359">
          <cell r="A359" t="str">
            <v>Сочный мегачебурек ТМ Зареченские ВЕС ПОКОМ</v>
          </cell>
          <cell r="B359"/>
          <cell r="C359"/>
          <cell r="D359">
            <v>2.2400000000000002</v>
          </cell>
          <cell r="E359"/>
          <cell r="F359">
            <v>316.23</v>
          </cell>
        </row>
        <row r="360">
          <cell r="A360" t="str">
            <v>Сыр "Пармезан" 40% колотый 100 гр  ОСТАНКИНО</v>
          </cell>
          <cell r="B360"/>
          <cell r="C360"/>
          <cell r="D360">
            <v>11</v>
          </cell>
          <cell r="E360"/>
          <cell r="F360">
            <v>11</v>
          </cell>
        </row>
        <row r="361">
          <cell r="A361" t="str">
            <v>Сыр "Пармезан" 40% кусок 180 гр  ОСТАНКИНО</v>
          </cell>
          <cell r="B361"/>
          <cell r="C361"/>
          <cell r="D361">
            <v>127</v>
          </cell>
          <cell r="E361"/>
          <cell r="F361">
            <v>127</v>
          </cell>
        </row>
        <row r="362">
          <cell r="A362" t="str">
            <v>Сыр Боккончини копченый 40% 100 гр.  ОСТАНКИНО</v>
          </cell>
          <cell r="B362"/>
          <cell r="C362"/>
          <cell r="D362">
            <v>43</v>
          </cell>
          <cell r="E362"/>
          <cell r="F362">
            <v>43</v>
          </cell>
        </row>
        <row r="363">
          <cell r="A363" t="str">
            <v>Сыр Гауда 45% тм Папа Может, нарезанные ломтики 125г (МИНИ)  Останкино</v>
          </cell>
          <cell r="B363"/>
          <cell r="C363"/>
          <cell r="D363">
            <v>4</v>
          </cell>
          <cell r="E363"/>
          <cell r="F363">
            <v>4</v>
          </cell>
        </row>
        <row r="364">
          <cell r="A364" t="str">
            <v>Сыр колбасный копченый Папа Может 400 гр  ОСТАНКИНО</v>
          </cell>
          <cell r="B364"/>
          <cell r="C364"/>
          <cell r="D364">
            <v>11</v>
          </cell>
          <cell r="E364"/>
          <cell r="F364">
            <v>11</v>
          </cell>
        </row>
        <row r="365">
          <cell r="A365" t="str">
            <v>Сыр Министерский 45% тм Папа Может, нарезанные ломтики 125г (МИНИ)  ОСТАНКИНО</v>
          </cell>
          <cell r="B365"/>
          <cell r="C365"/>
          <cell r="D365">
            <v>1</v>
          </cell>
          <cell r="E365"/>
          <cell r="F365">
            <v>1</v>
          </cell>
        </row>
        <row r="366">
          <cell r="A366" t="str">
            <v>Сыр ПАПА МОЖЕТ "Гауда Голд" 45% 180 г  ОСТАНКИНО</v>
          </cell>
          <cell r="B366"/>
          <cell r="C366"/>
          <cell r="D366">
            <v>455</v>
          </cell>
          <cell r="E366"/>
          <cell r="F366">
            <v>455</v>
          </cell>
        </row>
        <row r="367">
          <cell r="A367" t="str">
            <v>Сыр ПАПА МОЖЕТ "Голландский традиционный" 45% 180 г  ОСТАНКИНО</v>
          </cell>
          <cell r="B367"/>
          <cell r="C367"/>
          <cell r="D367">
            <v>918</v>
          </cell>
          <cell r="E367"/>
          <cell r="F367">
            <v>918</v>
          </cell>
        </row>
        <row r="368">
          <cell r="A368" t="str">
            <v>Сыр Папа Может "Голландский традиционный", 45% брусок ВЕС ОСТАНКИНО</v>
          </cell>
          <cell r="B368"/>
          <cell r="C368"/>
          <cell r="D368">
            <v>9.5</v>
          </cell>
          <cell r="E368"/>
          <cell r="F368">
            <v>9.5</v>
          </cell>
        </row>
        <row r="369">
          <cell r="A369" t="str">
            <v>Сыр ПАПА МОЖЕТ "Министерский" 180гр, 45 %  ОСТАНКИНО</v>
          </cell>
          <cell r="B369"/>
          <cell r="C369"/>
          <cell r="D369">
            <v>115</v>
          </cell>
          <cell r="E369"/>
          <cell r="F369">
            <v>115</v>
          </cell>
        </row>
        <row r="370">
          <cell r="A370" t="str">
            <v>Сыр ПАПА МОЖЕТ "Папин завтрак" 180гр, 45 %  ОСТАНКИНО</v>
          </cell>
          <cell r="B370"/>
          <cell r="C370"/>
          <cell r="D370">
            <v>33</v>
          </cell>
          <cell r="E370"/>
          <cell r="F370">
            <v>33</v>
          </cell>
        </row>
        <row r="371">
          <cell r="A371" t="str">
            <v>Сыр ПАПА МОЖЕТ "Российский традиционный" 45% 180 г  ОСТАНКИНО</v>
          </cell>
          <cell r="B371"/>
          <cell r="C371"/>
          <cell r="D371">
            <v>1089</v>
          </cell>
          <cell r="E371"/>
          <cell r="F371">
            <v>1089</v>
          </cell>
        </row>
        <row r="372">
          <cell r="A372" t="str">
            <v>Сыр ПАПА МОЖЕТ "Тильзитер" 45% 180 г  ОСТАНКИНО</v>
          </cell>
          <cell r="B372"/>
          <cell r="C372"/>
          <cell r="D372">
            <v>368</v>
          </cell>
          <cell r="E372"/>
          <cell r="F372">
            <v>368</v>
          </cell>
        </row>
        <row r="373">
          <cell r="A373" t="str">
            <v>Сыр Папа Может "Тильзитер", 45% брусок ВЕС   ОСТАНКИНО</v>
          </cell>
          <cell r="B373"/>
          <cell r="C373"/>
          <cell r="D373">
            <v>111.1</v>
          </cell>
          <cell r="E373"/>
          <cell r="F373">
            <v>111.1</v>
          </cell>
        </row>
        <row r="374">
          <cell r="A374" t="str">
            <v>Сыр Папа Может Голландский 45%, нарез, 125г (9 шт)  Останкино</v>
          </cell>
          <cell r="B374"/>
          <cell r="C374"/>
          <cell r="D374">
            <v>103</v>
          </cell>
          <cell r="E374"/>
          <cell r="F374">
            <v>103</v>
          </cell>
        </row>
        <row r="375">
          <cell r="A375" t="str">
            <v>Сыр плавленый Сливочный ж 45 % 180г ТМ Папа Может (16шт) ОСТАНКИНО</v>
          </cell>
          <cell r="B375"/>
          <cell r="C375"/>
          <cell r="D375">
            <v>72</v>
          </cell>
          <cell r="E375"/>
          <cell r="F375">
            <v>72</v>
          </cell>
        </row>
        <row r="376">
          <cell r="A376" t="str">
            <v>Сыр полутвердый "Голландский" 45%, брус ВЕС  ОСТАНКИНО</v>
          </cell>
          <cell r="B376"/>
          <cell r="C376"/>
          <cell r="D376">
            <v>3.5</v>
          </cell>
          <cell r="E376"/>
          <cell r="F376">
            <v>3.5</v>
          </cell>
        </row>
        <row r="377">
          <cell r="A377" t="str">
            <v>Сыр рассольный жирный Чечил 45% 100 гр  ОСТАНКИНО</v>
          </cell>
          <cell r="B377"/>
          <cell r="C377"/>
          <cell r="D377">
            <v>5</v>
          </cell>
          <cell r="E377"/>
          <cell r="F377">
            <v>5</v>
          </cell>
        </row>
        <row r="378">
          <cell r="A378" t="str">
            <v>Сыр рассольный жирный Чечил копченый 45% 100 гр  ОСТАНКИНО</v>
          </cell>
          <cell r="B378"/>
          <cell r="C378"/>
          <cell r="D378">
            <v>3</v>
          </cell>
          <cell r="E378"/>
          <cell r="F378">
            <v>3</v>
          </cell>
        </row>
        <row r="379">
          <cell r="A379" t="str">
            <v>Сыр Российский сливочный 45% тм Папа Может, нарезанные ломтики 125г (МИНИ)  ОСТАНКИНО</v>
          </cell>
          <cell r="B379"/>
          <cell r="C379"/>
          <cell r="D379">
            <v>159</v>
          </cell>
          <cell r="E379"/>
          <cell r="F379">
            <v>159</v>
          </cell>
        </row>
        <row r="380">
          <cell r="A380" t="str">
            <v>Сыр Скаморца свежий 40% 100 гр.  ОСТАНКИНО</v>
          </cell>
          <cell r="B380"/>
          <cell r="C380"/>
          <cell r="D380">
            <v>43</v>
          </cell>
          <cell r="E380"/>
          <cell r="F380">
            <v>43</v>
          </cell>
        </row>
        <row r="381">
          <cell r="A381" t="str">
            <v>Сыр творожный с зеленью 60% Папа может 140 гр.  ОСТАНКИНО</v>
          </cell>
          <cell r="B381"/>
          <cell r="C381"/>
          <cell r="D381">
            <v>42</v>
          </cell>
          <cell r="E381"/>
          <cell r="F381">
            <v>42</v>
          </cell>
        </row>
        <row r="382">
          <cell r="A382" t="str">
            <v>Сыр Тильзитер 45% ТМ Папа Может, нарезанные ломтики 125г (МИНИ)  ОСТАНКИНО</v>
          </cell>
          <cell r="B382"/>
          <cell r="C382"/>
          <cell r="D382">
            <v>3</v>
          </cell>
          <cell r="E382"/>
          <cell r="F382">
            <v>3</v>
          </cell>
        </row>
        <row r="383">
          <cell r="A383" t="str">
            <v>Сыр Чечил копченый 43% 100г/6шт ТМ Папа Может  ОСТАНКИНО</v>
          </cell>
          <cell r="B383"/>
          <cell r="C383"/>
          <cell r="D383">
            <v>103</v>
          </cell>
          <cell r="E383"/>
          <cell r="F383">
            <v>103</v>
          </cell>
        </row>
        <row r="384">
          <cell r="A384" t="str">
            <v>Сыр Чечил свежий 45% 100г/6шт ТМ Папа Может  ОСТАНКИНО</v>
          </cell>
          <cell r="B384"/>
          <cell r="C384"/>
          <cell r="D384">
            <v>121</v>
          </cell>
          <cell r="E384"/>
          <cell r="F384">
            <v>121</v>
          </cell>
        </row>
        <row r="385">
          <cell r="A385" t="str">
            <v>Сыч/Прод Коровино Российский 50% 200г СЗМЖ  ОСТАНКИНО</v>
          </cell>
          <cell r="B385"/>
          <cell r="C385"/>
          <cell r="D385">
            <v>152</v>
          </cell>
          <cell r="E385"/>
          <cell r="F385">
            <v>152</v>
          </cell>
        </row>
        <row r="386">
          <cell r="A386" t="str">
            <v>Сыч/Прод Коровино Российский Ориг 50% ВЕС (7,5 кг круг) ОСТАНКИНО</v>
          </cell>
          <cell r="B386"/>
          <cell r="C386"/>
          <cell r="D386">
            <v>25.5</v>
          </cell>
          <cell r="E386"/>
          <cell r="F386">
            <v>25.5</v>
          </cell>
        </row>
        <row r="387">
          <cell r="A387" t="str">
            <v>Сыч/Прод Коровино Российский Оригин 50% ВЕС (5 кг)  ОСТАНКИНО</v>
          </cell>
          <cell r="B387"/>
          <cell r="C387"/>
          <cell r="D387">
            <v>3</v>
          </cell>
          <cell r="E387"/>
          <cell r="F387">
            <v>3</v>
          </cell>
        </row>
        <row r="388">
          <cell r="A388" t="str">
            <v>Сыч/Прод Коровино Тильзитер 50% 200г СЗМЖ  ОСТАНКИНО</v>
          </cell>
          <cell r="B388"/>
          <cell r="C388"/>
          <cell r="D388">
            <v>118</v>
          </cell>
          <cell r="E388"/>
          <cell r="F388">
            <v>118</v>
          </cell>
        </row>
        <row r="389">
          <cell r="A389" t="str">
            <v>Сыч/Прод Коровино Тильзитер Оригин 50% ВЕС (5 кг брус) СЗМЖ  ОСТАНКИНО</v>
          </cell>
          <cell r="B389"/>
          <cell r="C389"/>
          <cell r="D389">
            <v>166.5</v>
          </cell>
          <cell r="E389"/>
          <cell r="F389">
            <v>166.5</v>
          </cell>
        </row>
        <row r="390">
          <cell r="A390" t="str">
            <v>Творожный Сыр 60% С маринованными огурчиками и укропом 140 гр  ОСТАНКИНО</v>
          </cell>
          <cell r="B390"/>
          <cell r="C390"/>
          <cell r="D390">
            <v>14</v>
          </cell>
          <cell r="E390"/>
          <cell r="F390">
            <v>14</v>
          </cell>
        </row>
        <row r="391">
          <cell r="A391" t="str">
            <v>Творожный Сыр 60% Сливочный  СТМ "ПапаМожет" - 140гр  ОСТАНКИНО</v>
          </cell>
          <cell r="B391"/>
          <cell r="C391"/>
          <cell r="D391">
            <v>251</v>
          </cell>
          <cell r="E391"/>
          <cell r="F391">
            <v>251</v>
          </cell>
        </row>
        <row r="392">
          <cell r="A392" t="str">
            <v>Торо Неро с/в "Эликатессе" 140 гр.шт.  СПК</v>
          </cell>
          <cell r="B392"/>
          <cell r="C392"/>
          <cell r="D392">
            <v>48</v>
          </cell>
          <cell r="E392"/>
          <cell r="F392">
            <v>48</v>
          </cell>
        </row>
        <row r="393">
          <cell r="A393" t="str">
            <v>Уши свиные копченые к пиву 0,15кг нар. д/ф шт.  СПК</v>
          </cell>
          <cell r="B393"/>
          <cell r="C393"/>
          <cell r="D393">
            <v>28</v>
          </cell>
          <cell r="E393"/>
          <cell r="F393">
            <v>28</v>
          </cell>
        </row>
        <row r="394">
          <cell r="A394" t="str">
            <v>Фестивальная пора с/к 100 гр.шт.нар. (лоток с ср.защ.атм.)  СПК</v>
          </cell>
          <cell r="B394"/>
          <cell r="C394"/>
          <cell r="D394">
            <v>384</v>
          </cell>
          <cell r="E394"/>
          <cell r="F394">
            <v>384</v>
          </cell>
        </row>
        <row r="395">
          <cell r="A395" t="str">
            <v>Фестивальная пора с/к 235 гр.шт.  СПК</v>
          </cell>
          <cell r="B395"/>
          <cell r="C395"/>
          <cell r="D395">
            <v>550.5</v>
          </cell>
          <cell r="E395"/>
          <cell r="F395">
            <v>550.5</v>
          </cell>
        </row>
        <row r="396">
          <cell r="A396" t="str">
            <v>Фестивальная пора с/к термоус.пак  СПК</v>
          </cell>
          <cell r="B396"/>
          <cell r="C396"/>
          <cell r="D396">
            <v>50.3</v>
          </cell>
          <cell r="E396"/>
          <cell r="F396">
            <v>50.3</v>
          </cell>
        </row>
        <row r="397">
          <cell r="A397" t="str">
            <v>Фуэт с/в "Эликатессе" 160 гр.шт.  СПК</v>
          </cell>
          <cell r="B397"/>
          <cell r="C397"/>
          <cell r="D397">
            <v>194</v>
          </cell>
          <cell r="E397"/>
          <cell r="F397">
            <v>194</v>
          </cell>
        </row>
        <row r="398">
          <cell r="A398" t="str">
            <v>Хинкали Классические ТМ Зареченские ВЕС ПОКОМ</v>
          </cell>
          <cell r="B398"/>
          <cell r="C398"/>
          <cell r="D398"/>
          <cell r="E398"/>
          <cell r="F398">
            <v>85</v>
          </cell>
        </row>
        <row r="399">
          <cell r="A399" t="str">
            <v>Хотстеры с сыром 0,25кг ТМ Горячая штучка  ПОКОМ</v>
          </cell>
          <cell r="B399"/>
          <cell r="C399"/>
          <cell r="D399">
            <v>2</v>
          </cell>
          <cell r="E399"/>
          <cell r="F399">
            <v>422</v>
          </cell>
        </row>
        <row r="400">
          <cell r="A400" t="str">
            <v>Хотстеры ТМ Горячая штучка ТС Хотстеры 0,25 кг зам  ПОКОМ</v>
          </cell>
          <cell r="B400"/>
          <cell r="C400"/>
          <cell r="D400">
            <v>382</v>
          </cell>
          <cell r="E400"/>
          <cell r="F400">
            <v>1479</v>
          </cell>
        </row>
        <row r="401">
          <cell r="A401" t="str">
            <v>Хрустящие крылышки острые к пиву ТМ Горячая штучка 0,3кг зам  ПОКОМ</v>
          </cell>
          <cell r="B401"/>
          <cell r="C401"/>
          <cell r="D401">
            <v>7</v>
          </cell>
          <cell r="E401"/>
          <cell r="F401">
            <v>504</v>
          </cell>
        </row>
        <row r="402">
          <cell r="A402" t="str">
            <v>Хрустящие крылышки ТМ Горячая штучка 0,3 кг зам  ПОКОМ</v>
          </cell>
          <cell r="B402"/>
          <cell r="C402"/>
          <cell r="D402">
            <v>12</v>
          </cell>
          <cell r="E402"/>
          <cell r="F402">
            <v>519</v>
          </cell>
        </row>
        <row r="403">
          <cell r="A403" t="str">
            <v>Хрустящие крылышки ТМ Зареченские ТС Зареченские продукты. ВЕС ПОКОМ</v>
          </cell>
          <cell r="B403"/>
          <cell r="C403"/>
          <cell r="D403"/>
          <cell r="E403"/>
          <cell r="F403">
            <v>11</v>
          </cell>
        </row>
        <row r="404">
          <cell r="A404" t="str">
            <v>Чебупай сочное яблоко ТМ Горячая штучка 0,2 кг зам.  ПОКОМ</v>
          </cell>
          <cell r="B404"/>
          <cell r="C404"/>
          <cell r="D404">
            <v>1</v>
          </cell>
          <cell r="E404"/>
          <cell r="F404">
            <v>194</v>
          </cell>
        </row>
        <row r="405">
          <cell r="A405" t="str">
            <v>Чебупай спелая вишня ТМ Горячая штучка 0,2 кг зам.  ПОКОМ</v>
          </cell>
          <cell r="B405"/>
          <cell r="C405"/>
          <cell r="D405">
            <v>5</v>
          </cell>
          <cell r="E405"/>
          <cell r="F405">
            <v>299</v>
          </cell>
        </row>
        <row r="406">
          <cell r="A406" t="str">
            <v>Чебупели Foodgital 0,25кг ТМ Горячая штучка  ПОКОМ</v>
          </cell>
          <cell r="B406"/>
          <cell r="C406"/>
          <cell r="D406"/>
          <cell r="E406"/>
          <cell r="F406">
            <v>65</v>
          </cell>
        </row>
        <row r="407">
          <cell r="A407" t="str">
            <v>Чебупели Курочка гриль ТМ Горячая штучка, 0,3 кг зам  ПОКОМ</v>
          </cell>
          <cell r="B407"/>
          <cell r="C407"/>
          <cell r="D407"/>
          <cell r="E407"/>
          <cell r="F407">
            <v>269</v>
          </cell>
        </row>
        <row r="408">
          <cell r="A408" t="str">
            <v>Чебупицца курочка по-итальянски Горячая штучка 0,25 кг зам  ПОКОМ</v>
          </cell>
          <cell r="B408"/>
          <cell r="C408"/>
          <cell r="D408">
            <v>1456</v>
          </cell>
          <cell r="E408"/>
          <cell r="F408">
            <v>3121</v>
          </cell>
        </row>
        <row r="409">
          <cell r="A409" t="str">
            <v>Чебупицца Пепперони ТМ Горячая штучка ТС Чебупицца 0.25кг зам  ПОКОМ</v>
          </cell>
          <cell r="B409"/>
          <cell r="C409"/>
          <cell r="D409">
            <v>1320</v>
          </cell>
          <cell r="E409"/>
          <cell r="F409">
            <v>4672</v>
          </cell>
        </row>
        <row r="410">
          <cell r="A410" t="str">
            <v>Чебуреки Мясные вес 2,7 кг ТМ Зареченские ВЕС ПОКОМ</v>
          </cell>
          <cell r="B410"/>
          <cell r="C410"/>
          <cell r="D410"/>
          <cell r="E410"/>
          <cell r="F410">
            <v>13.5</v>
          </cell>
        </row>
        <row r="411">
          <cell r="A411" t="str">
            <v>Чебуреки сочные ВЕС ТМ Зареченские  ПОКОМ</v>
          </cell>
          <cell r="B411"/>
          <cell r="C411"/>
          <cell r="D411">
            <v>5</v>
          </cell>
          <cell r="E411"/>
          <cell r="F411">
            <v>415</v>
          </cell>
        </row>
        <row r="412">
          <cell r="A412" t="str">
            <v>Шпикачки Русские (черева) (в ср.защ.атм.) "Высокий вкус"  СПК</v>
          </cell>
          <cell r="B412"/>
          <cell r="C412"/>
          <cell r="D412">
            <v>151.67699999999999</v>
          </cell>
          <cell r="E412"/>
          <cell r="F412">
            <v>151.67699999999999</v>
          </cell>
        </row>
        <row r="413">
          <cell r="A413" t="str">
            <v>Эликапреза с/в "Эликатессе" 0,10 кг.шт. нарезка (лоток с ср.защ.атм.)  СПК</v>
          </cell>
          <cell r="B413"/>
          <cell r="C413"/>
          <cell r="D413">
            <v>120</v>
          </cell>
          <cell r="E413"/>
          <cell r="F413">
            <v>120</v>
          </cell>
        </row>
        <row r="414">
          <cell r="A414" t="str">
            <v>Юбилейная с/к 0,10 кг.шт. нарезка (лоток с ср.защ.атм.)  СПК</v>
          </cell>
          <cell r="B414"/>
          <cell r="C414"/>
          <cell r="D414">
            <v>66</v>
          </cell>
          <cell r="E414"/>
          <cell r="F414">
            <v>66</v>
          </cell>
        </row>
        <row r="415">
          <cell r="A415" t="str">
            <v>Юбилейная с/к 0,235 кг.шт.  СПК</v>
          </cell>
          <cell r="B415"/>
          <cell r="C415"/>
          <cell r="D415">
            <v>695</v>
          </cell>
          <cell r="E415"/>
          <cell r="F415">
            <v>695</v>
          </cell>
        </row>
        <row r="416">
          <cell r="A416" t="str">
            <v>Итого</v>
          </cell>
          <cell r="B416"/>
          <cell r="C416"/>
          <cell r="D416">
            <v>139965.076</v>
          </cell>
          <cell r="E416"/>
          <cell r="F416">
            <v>281367.989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11.10.2024 - 11.10.2024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125.29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171.441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266.57799999999997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17.02</v>
          </cell>
        </row>
        <row r="11">
          <cell r="A11" t="str">
            <v xml:space="preserve"> 022  Колбаса Вязанка со шпиком, вектор 0,5кг, ПОКОМ</v>
          </cell>
          <cell r="D11">
            <v>27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330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511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988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53</v>
          </cell>
        </row>
        <row r="19">
          <cell r="A19" t="str">
            <v xml:space="preserve"> 073  Колбаса Салями Баварушка зернистая, в/у 0.35 кг срез, ТМ Стародворье ПОКОМ</v>
          </cell>
          <cell r="D19">
            <v>-4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230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225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8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18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193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88.781999999999996</v>
          </cell>
        </row>
        <row r="26">
          <cell r="A26" t="str">
            <v xml:space="preserve"> 201  Ветчина Нежная ТМ Особый рецепт, (2,5кг), ПОКОМ</v>
          </cell>
          <cell r="D26">
            <v>949.83600000000001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46.206000000000003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99.78</v>
          </cell>
        </row>
        <row r="29">
          <cell r="A29" t="str">
            <v xml:space="preserve"> 230  Колбаса Молочная Особая ТМ Особый рецепт, п/а, ВЕС. ПОКОМ</v>
          </cell>
          <cell r="D29">
            <v>-1.59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D30">
            <v>5.2619999999999996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37.564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53.078000000000003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75.260999999999996</v>
          </cell>
        </row>
        <row r="34">
          <cell r="A34" t="str">
            <v xml:space="preserve"> 247  Сардельки Нежные, ВЕС.  ПОКОМ</v>
          </cell>
          <cell r="D34">
            <v>37.475999999999999</v>
          </cell>
        </row>
        <row r="35">
          <cell r="A35" t="str">
            <v xml:space="preserve"> 248  Сардельки Сочные ТМ Особый рецепт,   ПОКОМ</v>
          </cell>
          <cell r="D35">
            <v>53.04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327.11799999999999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37.064999999999998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D38">
            <v>68.846999999999994</v>
          </cell>
        </row>
        <row r="39">
          <cell r="A39" t="str">
            <v xml:space="preserve"> 263  Шпикачки Стародворские, ВЕС.  ПОКОМ</v>
          </cell>
          <cell r="D39">
            <v>18.829999999999998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34.603999999999999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25.838999999999999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26.61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432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377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899</v>
          </cell>
        </row>
        <row r="46">
          <cell r="A46" t="str">
            <v xml:space="preserve"> 283  Сосиски Сочинки, ВЕС, ТМ Стародворье ПОКОМ</v>
          </cell>
          <cell r="D46">
            <v>141.55799999999999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85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180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44.546999999999997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247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501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12.435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38.357999999999997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272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370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190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60.259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201.203</v>
          </cell>
        </row>
        <row r="59">
          <cell r="A59" t="str">
            <v xml:space="preserve"> 316  Колбаса Нежная ТМ Зареченские ВЕС  ПОКОМ</v>
          </cell>
          <cell r="D59">
            <v>22.53</v>
          </cell>
        </row>
        <row r="60">
          <cell r="A60" t="str">
            <v xml:space="preserve"> 317 Колбаса Сервелат Рижский ТМ Зареченские, ВЕС  ПОКОМ</v>
          </cell>
          <cell r="D60">
            <v>0.76400000000000001</v>
          </cell>
        </row>
        <row r="61">
          <cell r="A61" t="str">
            <v xml:space="preserve"> 318  Сосиски Датские ТМ Зареченские, ВЕС  ПОКОМ</v>
          </cell>
          <cell r="D61">
            <v>638.25099999999998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590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353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268</v>
          </cell>
        </row>
        <row r="65">
          <cell r="A65" t="str">
            <v xml:space="preserve"> 328  Сардельки Сочинки Стародворье ТМ  0,4 кг ПОКОМ</v>
          </cell>
          <cell r="D65">
            <v>82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83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134.191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42</v>
          </cell>
        </row>
        <row r="69">
          <cell r="A69" t="str">
            <v xml:space="preserve"> 335  Колбаса Сливушка ТМ Вязанка. ВЕС.  ПОКОМ </v>
          </cell>
          <cell r="D69">
            <v>61.244999999999997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504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427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98.406000000000006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55.414000000000001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137.83500000000001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87.605000000000004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18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30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94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43.712000000000003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104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132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233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2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4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138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589</v>
          </cell>
        </row>
        <row r="87">
          <cell r="A87" t="str">
            <v xml:space="preserve"> 412  Сосиски Баварские ТМ Стародворье 0,35 кг ПОКОМ</v>
          </cell>
          <cell r="D87">
            <v>1266</v>
          </cell>
        </row>
        <row r="88">
          <cell r="A88" t="str">
            <v xml:space="preserve"> 415  Колбаса Балыкбургская с мраморным балыком 0,11 кг ТМ Баварушка  ПОКОМ</v>
          </cell>
          <cell r="D88">
            <v>12</v>
          </cell>
        </row>
        <row r="89">
          <cell r="A89" t="str">
            <v xml:space="preserve"> 427  Колбаса Филедворская ТМ Стародворье в оболочке полиамид. ВЕС ПОКОМ</v>
          </cell>
          <cell r="D89">
            <v>29.446000000000002</v>
          </cell>
        </row>
        <row r="90">
          <cell r="A90" t="str">
            <v xml:space="preserve"> 429  Колбаса Нежная со шпиком.ТС Зареченские продукты в оболочке полиамид ВЕС ПОКОМ</v>
          </cell>
          <cell r="D90">
            <v>2.7040000000000002</v>
          </cell>
        </row>
        <row r="91">
          <cell r="A91" t="str">
            <v xml:space="preserve"> 430  Колбаса Стародворская с окороком 0,4 кг. ТМ Стародворье в оболочке полиамид  ПОКОМ</v>
          </cell>
          <cell r="D91">
            <v>104</v>
          </cell>
        </row>
        <row r="92">
          <cell r="A92" t="str">
            <v xml:space="preserve"> 431  Колбаса Стародворская с окороком в оболочке полиамид ТМ Стародворье ВЕС ПОКОМ</v>
          </cell>
          <cell r="D92">
            <v>30.45</v>
          </cell>
        </row>
        <row r="93">
          <cell r="A93" t="str">
            <v xml:space="preserve"> 435  Колбаса Молочная Стародворская  с молоком в оболочке полиамид 0,4 кг.ТМ Стародворье ПОКОМ</v>
          </cell>
          <cell r="D93">
            <v>60</v>
          </cell>
        </row>
        <row r="94">
          <cell r="A94" t="str">
            <v xml:space="preserve"> 436  Колбаса Молочная стародворская с молоком, ВЕС, ТМ Стародворье  ПОКОМ</v>
          </cell>
          <cell r="D94">
            <v>27.55</v>
          </cell>
        </row>
        <row r="95">
          <cell r="A95" t="str">
            <v xml:space="preserve"> 438  Колбаса Филедворская 0,4 кг. ТМ Стародворье  ПОКОМ</v>
          </cell>
          <cell r="D95">
            <v>13</v>
          </cell>
        </row>
        <row r="96">
          <cell r="A96" t="str">
            <v xml:space="preserve"> 445  Колбаса Краковюрст ТМ Баварушка рубленая в оболочке черева в в.у 0,2 кг ПОКОМ</v>
          </cell>
          <cell r="D96">
            <v>21</v>
          </cell>
        </row>
        <row r="97">
          <cell r="A97" t="str">
            <v xml:space="preserve"> 446  Колбаса Краковюрст ТМ Баварушка с душистым чесноком в оболочке черева в в.у 0,2 кг. ПОКОМ</v>
          </cell>
          <cell r="D97">
            <v>35</v>
          </cell>
        </row>
        <row r="98">
          <cell r="A98" t="str">
            <v xml:space="preserve"> 447  Колбаски Краковюрст ТМ Баварушка с изысканными пряностями в оболочке NDX в в.у 0,2 кг. ПОКОМ </v>
          </cell>
          <cell r="D98">
            <v>64</v>
          </cell>
        </row>
        <row r="99">
          <cell r="A99" t="str">
            <v xml:space="preserve"> 448  Сосиски Сливушки по-венски ТМ Вязанка. 0,3 кг ПОКОМ</v>
          </cell>
          <cell r="D99">
            <v>78</v>
          </cell>
        </row>
        <row r="100">
          <cell r="A100" t="str">
            <v xml:space="preserve"> 449  Колбаса Дугушка Стародворская ВЕС ТС Дугушка ПОКОМ</v>
          </cell>
          <cell r="D100">
            <v>63.582999999999998</v>
          </cell>
        </row>
        <row r="101">
          <cell r="A101" t="str">
            <v xml:space="preserve"> 452  Колбаса Со шпиком ВЕС большой батон ТМ Особый рецепт  ПОКОМ</v>
          </cell>
          <cell r="D101">
            <v>778.78499999999997</v>
          </cell>
        </row>
        <row r="102">
          <cell r="A102" t="str">
            <v xml:space="preserve"> 456  Колбаса Филейная ТМ Особый рецепт ВЕС большой батон  ПОКОМ</v>
          </cell>
          <cell r="D102">
            <v>1037.1479999999999</v>
          </cell>
        </row>
        <row r="103">
          <cell r="A103" t="str">
            <v xml:space="preserve"> 457  Колбаса Молочная ТМ Особый рецепт ВЕС большой батон  ПОКОМ</v>
          </cell>
          <cell r="D103">
            <v>894.42700000000002</v>
          </cell>
        </row>
        <row r="104">
          <cell r="A104" t="str">
            <v xml:space="preserve"> 460  Колбаса Стародворская Традиционная ВЕС ТМ Стародворье в оболочке полиамид. ПОКОМ</v>
          </cell>
          <cell r="D104">
            <v>12.037000000000001</v>
          </cell>
        </row>
        <row r="105">
          <cell r="A105" t="str">
            <v xml:space="preserve"> 463  Колбаса Молочная Традиционнаяв оболочке полиамид.ТМ Стародворье. ВЕС ПОКОМ</v>
          </cell>
          <cell r="D105">
            <v>4.0259999999999998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D106">
            <v>28.594999999999999</v>
          </cell>
        </row>
        <row r="107">
          <cell r="A107" t="str">
            <v xml:space="preserve"> 467  Колбаса Филейная 0,5кг ТМ Особый рецепт  ПОКОМ</v>
          </cell>
          <cell r="D107">
            <v>20</v>
          </cell>
        </row>
        <row r="108">
          <cell r="A108" t="str">
            <v xml:space="preserve"> 468  Колбаса Стародворская Традиционная ТМ Стародворье в оболочке полиамид 0,4 кг. ПОКОМ</v>
          </cell>
          <cell r="D108">
            <v>47</v>
          </cell>
        </row>
        <row r="109">
          <cell r="A109" t="str">
            <v xml:space="preserve"> 479  Шпикачки Зареченские ВЕС ТМ Зареченские  ПОКОМ</v>
          </cell>
          <cell r="D109">
            <v>1.3340000000000001</v>
          </cell>
        </row>
        <row r="110">
          <cell r="A110" t="str">
            <v xml:space="preserve"> 483  Колбаса Молочная Традиционная ТМ Стародворье в оболочке полиамид 0,4 кг. ПОКОМ </v>
          </cell>
          <cell r="D110">
            <v>46</v>
          </cell>
        </row>
        <row r="111">
          <cell r="A111" t="str">
            <v xml:space="preserve"> 490  Колбаса Сервелат Филейский ТМ Вязанка  0,3 кг. срез  ПОКОМ</v>
          </cell>
          <cell r="D111">
            <v>43</v>
          </cell>
        </row>
        <row r="112">
          <cell r="A112" t="str">
            <v xml:space="preserve"> 491  Колбаса Филейская Рубленая ТМ Вязанка  0,3 кг. срез.  ПОКОМ</v>
          </cell>
          <cell r="D112">
            <v>75</v>
          </cell>
        </row>
        <row r="113">
          <cell r="A113" t="str">
            <v xml:space="preserve"> 492  Колбаса Салями Филейская 0,3кг ТМ Вязанка  ПОКОМ</v>
          </cell>
          <cell r="D113">
            <v>66</v>
          </cell>
        </row>
        <row r="114">
          <cell r="A114" t="str">
            <v xml:space="preserve"> 493  Колбаса Салями Филейская ТМ Вязанка ВЕС  ПОКОМ</v>
          </cell>
          <cell r="D114">
            <v>4.2009999999999996</v>
          </cell>
        </row>
        <row r="115">
          <cell r="A115" t="str">
            <v xml:space="preserve"> 494  Колбаса Филейская Рубленая ТМ Вязанка ВЕС  ПОКОМ</v>
          </cell>
          <cell r="D115">
            <v>4.2009999999999996</v>
          </cell>
        </row>
        <row r="116">
          <cell r="A116" t="str">
            <v xml:space="preserve"> 495  Колбаса Сочинка по-европейски с сочной грудинкой 0,3кг ТМ Стародворье  ПОКОМ</v>
          </cell>
          <cell r="D116">
            <v>3</v>
          </cell>
        </row>
        <row r="117">
          <cell r="A117" t="str">
            <v xml:space="preserve"> 497  Колбаса Сочинка зернистая с сочной грудинкой 0,3кг ТМ Стародворье  ПОКОМ</v>
          </cell>
          <cell r="D117">
            <v>1</v>
          </cell>
        </row>
        <row r="118">
          <cell r="A118" t="str">
            <v xml:space="preserve"> 498  Колбаса Сочинка рубленая с сочным окороком 0,3кг ТМ Стародворье  ПОКОМ</v>
          </cell>
          <cell r="D118">
            <v>2</v>
          </cell>
        </row>
        <row r="119">
          <cell r="A119" t="str">
            <v xml:space="preserve"> 499  Сардельки Дугушки со сливочным маслом ВЕС ТМ Стародворье ТС Дугушка  ПОКОМ</v>
          </cell>
          <cell r="D119">
            <v>80.635000000000005</v>
          </cell>
        </row>
        <row r="120">
          <cell r="A120" t="str">
            <v>0999 НАБОР ДЛЯ ПИЦЦЫ с/к в/у  ОСТАНКИНО</v>
          </cell>
          <cell r="D120">
            <v>1.667</v>
          </cell>
        </row>
        <row r="121">
          <cell r="A121" t="str">
            <v>3215 ВЕТЧ.МЯСНАЯ Папа может п/о 0.4кг 8шт.    ОСТАНКИНО</v>
          </cell>
          <cell r="D121">
            <v>57</v>
          </cell>
        </row>
        <row r="122">
          <cell r="A122" t="str">
            <v>3684 ПРЕСИЖН с/к в/у 1/250 8шт.   ОСТАНКИНО</v>
          </cell>
          <cell r="D122">
            <v>24</v>
          </cell>
        </row>
        <row r="123">
          <cell r="A123" t="str">
            <v>3812 СОЧНЫЕ сос п/о мгс 2*2  ОСТАНКИНО</v>
          </cell>
          <cell r="D123">
            <v>297.98500000000001</v>
          </cell>
        </row>
        <row r="124">
          <cell r="A124" t="str">
            <v>4063 МЯСНАЯ Папа может вар п/о_Л   ОСТАНКИНО</v>
          </cell>
          <cell r="D124">
            <v>369.66</v>
          </cell>
        </row>
        <row r="125">
          <cell r="A125" t="str">
            <v>4117 ЭКСТРА Папа может с/к в/у_Л   ОСТАНКИНО</v>
          </cell>
          <cell r="D125">
            <v>13.564</v>
          </cell>
        </row>
        <row r="126">
          <cell r="A126" t="str">
            <v>4555 Докторская ГОСТ вар п/о ОСТАНКИНО</v>
          </cell>
          <cell r="D126">
            <v>16.212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21.48</v>
          </cell>
        </row>
        <row r="128">
          <cell r="A128" t="str">
            <v>4691 ШЕЙКА КОПЧЕНАЯ к/в мл/к в/у 300*6  ОСТАНКИНО</v>
          </cell>
          <cell r="D128">
            <v>28</v>
          </cell>
        </row>
        <row r="129">
          <cell r="A129" t="str">
            <v>4786 КОЛБ.СНЭКИ Папа может в/к мгс 1/70_5  ОСТАНКИНО</v>
          </cell>
          <cell r="D129">
            <v>49</v>
          </cell>
        </row>
        <row r="130">
          <cell r="A130" t="str">
            <v>4813 ФИЛЕЙНАЯ Папа может вар п/о_Л   ОСТАНКИНО</v>
          </cell>
          <cell r="D130">
            <v>107.15</v>
          </cell>
        </row>
        <row r="131">
          <cell r="A131" t="str">
            <v>4903 КРАКОВСКАЯ п/к н/о мгс_30с  ОСТАНКИНО</v>
          </cell>
          <cell r="D131">
            <v>4.4429999999999996</v>
          </cell>
        </row>
        <row r="132">
          <cell r="A132" t="str">
            <v>4993 САЛЯМИ ИТАЛЬЯНСКАЯ с/к в/у 1/250*8_120c ОСТАНКИНО</v>
          </cell>
          <cell r="D132">
            <v>125</v>
          </cell>
        </row>
        <row r="133">
          <cell r="A133" t="str">
            <v>5246 ДОКТОРСКАЯ ПРЕМИУМ вар б/о мгс_30с ОСТАНКИНО</v>
          </cell>
          <cell r="D133">
            <v>7.4589999999999996</v>
          </cell>
        </row>
        <row r="134">
          <cell r="A134" t="str">
            <v>5341 СЕРВЕЛАТ ОХОТНИЧИЙ в/к в/у  ОСТАНКИНО</v>
          </cell>
          <cell r="D134">
            <v>90.563999999999993</v>
          </cell>
        </row>
        <row r="135">
          <cell r="A135" t="str">
            <v>5483 ЭКСТРА Папа может с/к в/у 1/250 8шт.   ОСТАНКИНО</v>
          </cell>
          <cell r="D135">
            <v>175</v>
          </cell>
        </row>
        <row r="136">
          <cell r="A136" t="str">
            <v>5544 Сервелат Финский в/к в/у_45с НОВАЯ ОСТАНКИНО</v>
          </cell>
          <cell r="D136">
            <v>237.892</v>
          </cell>
        </row>
        <row r="137">
          <cell r="A137" t="str">
            <v>5679 САЛЯМИ ИТАЛЬЯНСКАЯ с/к в/у 1/150_60с ОСТАНКИНО</v>
          </cell>
          <cell r="D137">
            <v>53</v>
          </cell>
        </row>
        <row r="138">
          <cell r="A138" t="str">
            <v>5682 САЛЯМИ МЕЛКОЗЕРНЕНАЯ с/к в/у 1/120_60с   ОСТАНКИНО</v>
          </cell>
          <cell r="D138">
            <v>547</v>
          </cell>
        </row>
        <row r="139">
          <cell r="A139" t="str">
            <v>5698 СЫТНЫЕ Папа может сар б/о мгс 1*3_Маяк  ОСТАНКИНО</v>
          </cell>
          <cell r="D139">
            <v>39.744999999999997</v>
          </cell>
        </row>
        <row r="140">
          <cell r="A140" t="str">
            <v>5706 АРОМАТНАЯ Папа может с/к в/у 1/250 8шт.  ОСТАНКИНО</v>
          </cell>
          <cell r="D140">
            <v>179</v>
          </cell>
        </row>
        <row r="141">
          <cell r="A141" t="str">
            <v>5708 ПОСОЛЬСКАЯ Папа может с/к в/у ОСТАНКИНО</v>
          </cell>
          <cell r="D141">
            <v>12.952</v>
          </cell>
        </row>
        <row r="142">
          <cell r="A142" t="str">
            <v>5820 СЛИВОЧНЫЕ Папа может сос п/о мгс 2*2_45с   ОСТАНКИНО</v>
          </cell>
          <cell r="D142">
            <v>22.603999999999999</v>
          </cell>
        </row>
        <row r="143">
          <cell r="A143" t="str">
            <v>5851 ЭКСТРА Папа может вар п/о   ОСТАНКИНО</v>
          </cell>
          <cell r="D143">
            <v>62.311999999999998</v>
          </cell>
        </row>
        <row r="144">
          <cell r="A144" t="str">
            <v>5931 ОХОТНИЧЬЯ Папа может с/к в/у 1/220 8шт.   ОСТАНКИНО</v>
          </cell>
          <cell r="D144">
            <v>158</v>
          </cell>
        </row>
        <row r="145">
          <cell r="A145" t="str">
            <v>6113 СОЧНЫЕ сос п/о мгс 1*6_Ашан  ОСТАНКИНО</v>
          </cell>
          <cell r="D145">
            <v>305.62700000000001</v>
          </cell>
        </row>
        <row r="146">
          <cell r="A146" t="str">
            <v>6158 ВРЕМЯ ОЛИВЬЕ Папа может вар п/о 0.4кг   ОСТАНКИНО</v>
          </cell>
          <cell r="D146">
            <v>20</v>
          </cell>
        </row>
        <row r="147">
          <cell r="A147" t="str">
            <v>6200 ГРУДИНКА ПРЕМИУМ к/в мл/к в/у 0.3кг  ОСТАНКИНО</v>
          </cell>
          <cell r="D147">
            <v>49</v>
          </cell>
        </row>
        <row r="148">
          <cell r="A148" t="str">
            <v>6206 СВИНИНА ПО-ДОМАШНЕМУ к/в мл/к в/у 0.3кг  ОСТАНКИНО</v>
          </cell>
          <cell r="D148">
            <v>138</v>
          </cell>
        </row>
        <row r="149">
          <cell r="A149" t="str">
            <v>6221 НЕАПОЛИТАНСКИЙ ДУЭТ с/к с/н мгс 1/90  ОСТАНКИНО</v>
          </cell>
          <cell r="D149">
            <v>57</v>
          </cell>
        </row>
        <row r="150">
          <cell r="A150" t="str">
            <v>6222 ИТАЛЬЯНСКОЕ АССОРТИ с/в с/н мгс 1/90 ОСТАНКИНО</v>
          </cell>
          <cell r="D150">
            <v>24</v>
          </cell>
        </row>
        <row r="151">
          <cell r="A151" t="str">
            <v>6228 МЯСНОЕ АССОРТИ к/з с/н мгс 1/90 10шт.  ОСТАНКИНО</v>
          </cell>
          <cell r="D151">
            <v>136</v>
          </cell>
        </row>
        <row r="152">
          <cell r="A152" t="str">
            <v>6247 ДОМАШНЯЯ Папа может вар п/о 0,4кг 8шт.  ОСТАНКИНО</v>
          </cell>
          <cell r="D152">
            <v>80</v>
          </cell>
        </row>
        <row r="153">
          <cell r="A153" t="str">
            <v>6268 ГОВЯЖЬЯ Папа может вар п/о 0,4кг 8 шт.  ОСТАНКИНО</v>
          </cell>
          <cell r="D153">
            <v>96</v>
          </cell>
        </row>
        <row r="154">
          <cell r="A154" t="str">
            <v>6279 КОРЕЙКА ПО-ОСТ.к/в в/с с/н в/у 1/150_45с  ОСТАНКИНО</v>
          </cell>
          <cell r="D154">
            <v>23</v>
          </cell>
        </row>
        <row r="155">
          <cell r="A155" t="str">
            <v>6303 МЯСНЫЕ Папа может сос п/о мгс 1.5*3  ОСТАНКИНО</v>
          </cell>
          <cell r="D155">
            <v>86.914000000000001</v>
          </cell>
        </row>
        <row r="156">
          <cell r="A156" t="str">
            <v>6325 ДОКТОРСКАЯ ПРЕМИУМ вар п/о 0.4кг 8шт.  ОСТАНКИНО</v>
          </cell>
          <cell r="D156">
            <v>151</v>
          </cell>
        </row>
        <row r="157">
          <cell r="A157" t="str">
            <v>6333 МЯСНАЯ Папа может вар п/о 0.4кг 8шт.  ОСТАНКИНО</v>
          </cell>
          <cell r="D157">
            <v>1106</v>
          </cell>
        </row>
        <row r="158">
          <cell r="A158" t="str">
            <v>6340 ДОМАШНИЙ РЕЦЕПТ Коровино 0.5кг 8шт.  ОСТАНКИНО</v>
          </cell>
          <cell r="D158">
            <v>197</v>
          </cell>
        </row>
        <row r="159">
          <cell r="A159" t="str">
            <v>6341 ДОМАШНИЙ РЕЦЕПТ СО ШПИКОМ Коровино 0.5кг  ОСТАНКИНО</v>
          </cell>
          <cell r="D159">
            <v>4</v>
          </cell>
        </row>
        <row r="160">
          <cell r="A160" t="str">
            <v>6353 ЭКСТРА Папа может вар п/о 0.4кг 8шт.  ОСТАНКИНО</v>
          </cell>
          <cell r="D160">
            <v>7</v>
          </cell>
        </row>
        <row r="161">
          <cell r="A161" t="str">
            <v>6392 ФИЛЕЙНАЯ Папа может вар п/о 0.4кг. ОСТАНКИНО</v>
          </cell>
          <cell r="D161">
            <v>1226</v>
          </cell>
        </row>
        <row r="162">
          <cell r="A162" t="str">
            <v>6415 БАЛЫКОВАЯ Коровино п/к в/у 0.84кг 6шт.  ОСТАНКИНО</v>
          </cell>
          <cell r="D162">
            <v>35</v>
          </cell>
        </row>
        <row r="163">
          <cell r="A163" t="str">
            <v>6426 КЛАССИЧЕСКАЯ ПМ вар п/о 0.3кг 8шт.  ОСТАНКИНО</v>
          </cell>
          <cell r="D163">
            <v>529</v>
          </cell>
        </row>
        <row r="164">
          <cell r="A164" t="str">
            <v>6448 СВИНИНА МАДЕРА с/к с/н в/у 1/100 10шт.   ОСТАНКИНО</v>
          </cell>
          <cell r="D164">
            <v>43</v>
          </cell>
        </row>
        <row r="165">
          <cell r="A165" t="str">
            <v>6453 ЭКСТРА Папа может с/к с/н в/у 1/100 14шт.   ОСТАНКИНО</v>
          </cell>
          <cell r="D165">
            <v>355</v>
          </cell>
        </row>
        <row r="166">
          <cell r="A166" t="str">
            <v>6454 АРОМАТНАЯ с/к с/н в/у 1/100 14шт.  ОСТАНКИНО</v>
          </cell>
          <cell r="D166">
            <v>308</v>
          </cell>
        </row>
        <row r="167">
          <cell r="A167" t="str">
            <v>6459 СЕРВЕЛАТ ШВЕЙЦАРСК. в/к с/н в/у 1/100*10  ОСТАНКИНО</v>
          </cell>
          <cell r="D167">
            <v>22</v>
          </cell>
        </row>
        <row r="168">
          <cell r="A168" t="str">
            <v>6470 ВЕТЧ.МРАМОРНАЯ в/у_45с  ОСТАНКИНО</v>
          </cell>
          <cell r="D168">
            <v>13.41</v>
          </cell>
        </row>
        <row r="169">
          <cell r="A169" t="str">
            <v>6492 ШПИК С ЧЕСНОК.И ПЕРЦЕМ к/в в/у 0.3кг_45c  ОСТАНКИНО</v>
          </cell>
          <cell r="D169">
            <v>42</v>
          </cell>
        </row>
        <row r="170">
          <cell r="A170" t="str">
            <v>6495 ВЕТЧ.МРАМОРНАЯ в/у срез 0.3кг 6шт_45с  ОСТАНКИНО</v>
          </cell>
          <cell r="D170">
            <v>1</v>
          </cell>
        </row>
        <row r="171">
          <cell r="A171" t="str">
            <v>6527 ШПИКАЧКИ СОЧНЫЕ ПМ сар б/о мгс 1*3 45с ОСТАНКИНО</v>
          </cell>
          <cell r="D171">
            <v>101.575</v>
          </cell>
        </row>
        <row r="172">
          <cell r="A172" t="str">
            <v>6586 МРАМОРНАЯ И БАЛЫКОВАЯ в/к с/н мгс 1/90 ОСТАНКИНО</v>
          </cell>
          <cell r="D172">
            <v>64</v>
          </cell>
        </row>
        <row r="173">
          <cell r="A173" t="str">
            <v>6666 БОЯНСКАЯ Папа может п/к в/у 0,28кг 8 шт. ОСТАНКИНО</v>
          </cell>
          <cell r="D173">
            <v>322</v>
          </cell>
        </row>
        <row r="174">
          <cell r="A174" t="str">
            <v>6683 СЕРВЕЛАТ ЗЕРНИСТЫЙ ПМ в/к в/у 0,35кг  ОСТАНКИНО</v>
          </cell>
          <cell r="D174">
            <v>731</v>
          </cell>
        </row>
        <row r="175">
          <cell r="A175" t="str">
            <v>6684 СЕРВЕЛАТ КАРЕЛЬСКИЙ ПМ в/к в/у 0.28кг  ОСТАНКИНО</v>
          </cell>
          <cell r="D175">
            <v>684</v>
          </cell>
        </row>
        <row r="176">
          <cell r="A176" t="str">
            <v>6689 СЕРВЕЛАТ ОХОТНИЧИЙ ПМ в/к в/у 0,35кг 8шт  ОСТАНКИНО</v>
          </cell>
          <cell r="D176">
            <v>848</v>
          </cell>
        </row>
        <row r="177">
          <cell r="A177" t="str">
            <v>6697 СЕРВЕЛАТ ФИНСКИЙ ПМ в/к в/у 0,35кг 8шт.  ОСТАНКИНО</v>
          </cell>
          <cell r="D177">
            <v>1087</v>
          </cell>
        </row>
        <row r="178">
          <cell r="A178" t="str">
            <v>6713 СОЧНЫЙ ГРИЛЬ ПМ сос п/о мгс 0.41кг 8шт.  ОСТАНКИНО</v>
          </cell>
          <cell r="D178">
            <v>342</v>
          </cell>
        </row>
        <row r="179">
          <cell r="A179" t="str">
            <v>6722 СОЧНЫЕ ПМ сос п/о мгс 0,41кг 10шт.  ОСТАНКИНО</v>
          </cell>
          <cell r="D179">
            <v>1437</v>
          </cell>
        </row>
        <row r="180">
          <cell r="A180" t="str">
            <v>6726 СЛИВОЧНЫЕ ПМ сос п/о мгс 0.41кг 10шт.  ОСТАНКИНО</v>
          </cell>
          <cell r="D180">
            <v>669</v>
          </cell>
        </row>
        <row r="181">
          <cell r="A181" t="str">
            <v>6747 РУССКАЯ ПРЕМИУМ ПМ вар ф/о в/у  ОСТАНКИНО</v>
          </cell>
          <cell r="D181">
            <v>3.02</v>
          </cell>
        </row>
        <row r="182">
          <cell r="A182" t="str">
            <v>6762 СЛИВОЧНЫЕ сос ц/о мгс 0.41кг 8шт.  ОСТАНКИНО</v>
          </cell>
          <cell r="D182">
            <v>93</v>
          </cell>
        </row>
        <row r="183">
          <cell r="A183" t="str">
            <v>6764 СЛИВОЧНЫЕ сос ц/о мгс 1*4  ОСТАНКИНО</v>
          </cell>
          <cell r="D183">
            <v>4.3339999999999996</v>
          </cell>
        </row>
        <row r="184">
          <cell r="A184" t="str">
            <v>6765 РУБЛЕНЫЕ сос ц/о мгс 0.36кг 6шт.  ОСТАНКИНО</v>
          </cell>
          <cell r="D184">
            <v>217</v>
          </cell>
        </row>
        <row r="185">
          <cell r="A185" t="str">
            <v>6767 РУБЛЕНЫЕ сос ц/о мгс 1*4  ОСТАНКИНО</v>
          </cell>
          <cell r="D185">
            <v>26.71</v>
          </cell>
        </row>
        <row r="186">
          <cell r="A186" t="str">
            <v>6768 С СЫРОМ сос ц/о мгс 0.41кг 6шт.  ОСТАНКИНО</v>
          </cell>
          <cell r="D186">
            <v>38</v>
          </cell>
        </row>
        <row r="187">
          <cell r="A187" t="str">
            <v>6773 САЛЯМИ Папа может п/к в/у 0,28кг 8шт.  ОСТАНКИНО</v>
          </cell>
          <cell r="D187">
            <v>129</v>
          </cell>
        </row>
        <row r="188">
          <cell r="A188" t="str">
            <v>6777 МЯСНЫЕ С ГОВЯДИНОЙ ПМ сос п/о мгс 0.4кг  ОСТАНКИНО</v>
          </cell>
          <cell r="D188">
            <v>224</v>
          </cell>
        </row>
        <row r="189">
          <cell r="A189" t="str">
            <v>6785 ВЕНСКАЯ САЛЯМИ п/к в/у 0.33кг 8шт.  ОСТАНКИНО</v>
          </cell>
          <cell r="D189">
            <v>135</v>
          </cell>
        </row>
        <row r="190">
          <cell r="A190" t="str">
            <v>6791 СЕРВЕЛАТ ПРЕМИУМ в/к в/у 0,33кг 8шт.  ОСТАНКИНО</v>
          </cell>
          <cell r="D190">
            <v>12</v>
          </cell>
        </row>
        <row r="191">
          <cell r="A191" t="str">
            <v>6793 БАЛЫКОВАЯ в/к в/у 0,33кг 8шт.  ОСТАНКИНО</v>
          </cell>
          <cell r="D191">
            <v>172</v>
          </cell>
        </row>
        <row r="192">
          <cell r="A192" t="str">
            <v>6794 БАЛЫКОВАЯ в/к в/у  ОСТАНКИНО</v>
          </cell>
          <cell r="D192">
            <v>0.65800000000000003</v>
          </cell>
        </row>
        <row r="193">
          <cell r="A193" t="str">
            <v>6795 ОСТАНКИНСКАЯ в/к в/у 0,33кг 8шт.  ОСТАНКИНО</v>
          </cell>
          <cell r="D193">
            <v>50</v>
          </cell>
        </row>
        <row r="194">
          <cell r="A194" t="str">
            <v>6801 ОСТАНКИНСКАЯ вар п/о 0.4кг 8шт.  ОСТАНКИНО</v>
          </cell>
          <cell r="D194">
            <v>9</v>
          </cell>
        </row>
        <row r="195">
          <cell r="A195" t="str">
            <v>6802 ОСТАНКИНСКАЯ вар п/о  ОСТАНКИНО</v>
          </cell>
          <cell r="D195">
            <v>10.823</v>
          </cell>
        </row>
        <row r="196">
          <cell r="A196" t="str">
            <v>6807 СЕРВЕЛАТ ЕВРОПЕЙСКИЙ в/к в/у 0,33кг 8шт.  ОСТАНКИНО</v>
          </cell>
          <cell r="D196">
            <v>55</v>
          </cell>
        </row>
        <row r="197">
          <cell r="A197" t="str">
            <v>6829 МОЛОЧНЫЕ КЛАССИЧЕСКИЕ сос п/о мгс 2*4_С  ОСТАНКИНО</v>
          </cell>
          <cell r="D197">
            <v>101.378</v>
          </cell>
        </row>
        <row r="198">
          <cell r="A198" t="str">
            <v>6834 ПОСОЛЬСКАЯ ПМ с/к с/н в/у 1/100 10шт.  ОСТАНКИНО</v>
          </cell>
          <cell r="D198">
            <v>46</v>
          </cell>
        </row>
        <row r="199">
          <cell r="A199" t="str">
            <v>6837 ФИЛЕЙНЫЕ Папа Может сос ц/о мгс 0.4кг  ОСТАНКИНО</v>
          </cell>
          <cell r="D199">
            <v>243</v>
          </cell>
        </row>
        <row r="200">
          <cell r="A200" t="str">
            <v>6842 ДЫМОВИЦА ИЗ ОКОРОКА к/в мл/к в/у 0,3кг  ОСТАНКИНО</v>
          </cell>
          <cell r="D200">
            <v>19</v>
          </cell>
        </row>
        <row r="201">
          <cell r="A201" t="str">
            <v>6852 МОЛОЧНЫЕ ПРЕМИУМ ПМ сос п/о в/ у 1/350  ОСТАНКИНО</v>
          </cell>
          <cell r="D201">
            <v>626</v>
          </cell>
        </row>
        <row r="202">
          <cell r="A202" t="str">
            <v>6853 МОЛОЧНЫЕ ПРЕМИУМ ПМ сос п/о мгс 1*6  ОСТАНКИНО</v>
          </cell>
          <cell r="D202">
            <v>20.591000000000001</v>
          </cell>
        </row>
        <row r="203">
          <cell r="A203" t="str">
            <v>6854 МОЛОЧНЫЕ ПРЕМИУМ ПМ сос п/о мгс 0.6кг  ОСТАНКИНО</v>
          </cell>
          <cell r="D203">
            <v>63</v>
          </cell>
        </row>
        <row r="204">
          <cell r="A204" t="str">
            <v>6861 ДОМАШНИЙ РЕЦЕПТ Коровино вар п/о  ОСТАНКИНО</v>
          </cell>
          <cell r="D204">
            <v>61.006999999999998</v>
          </cell>
        </row>
        <row r="205">
          <cell r="A205" t="str">
            <v>6862 ДОМАШНИЙ РЕЦЕПТ СО ШПИК. Коровино вар п/о  ОСТАНКИНО</v>
          </cell>
          <cell r="D205">
            <v>1.9550000000000001</v>
          </cell>
        </row>
        <row r="206">
          <cell r="A206" t="str">
            <v>6865 ВЕТЧ.НЕЖНАЯ Коровино п/о  ОСТАНКИНО</v>
          </cell>
          <cell r="D206">
            <v>41.972000000000001</v>
          </cell>
        </row>
        <row r="207">
          <cell r="A207" t="str">
            <v>6869 С ГОВЯДИНОЙ СН сос п/о мгс 1кг 6шт.  ОСТАНКИНО</v>
          </cell>
          <cell r="D207">
            <v>58</v>
          </cell>
        </row>
        <row r="208">
          <cell r="A208" t="str">
            <v>6909 ДЛЯ ДЕТЕЙ сос п/о мгс 0.33кг 8шт.  ОСТАНКИНО</v>
          </cell>
          <cell r="D208">
            <v>112</v>
          </cell>
        </row>
        <row r="209">
          <cell r="A209" t="str">
            <v>6919 БЕКОН с/к с/н в/у 1/180 10шт.  ОСТАНКИНО</v>
          </cell>
          <cell r="D209">
            <v>105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58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78</v>
          </cell>
        </row>
        <row r="212">
          <cell r="A212" t="str">
            <v>БОНУС ДОМАШНИЙ РЕЦЕПТ Коровино 0.5кг 8шт. (6305)</v>
          </cell>
          <cell r="D212">
            <v>1</v>
          </cell>
        </row>
        <row r="213">
          <cell r="A213" t="str">
            <v>БОНУС ДОМАШНИЙ РЕЦЕПТ Коровино вар п/о (5324)</v>
          </cell>
          <cell r="D213">
            <v>11.797000000000001</v>
          </cell>
        </row>
        <row r="214">
          <cell r="A214" t="str">
            <v>БОНУС СОЧНЫЕ сос п/о мгс 0.41кг_UZ (6087)  ОСТАНКИНО</v>
          </cell>
          <cell r="D214">
            <v>36</v>
          </cell>
        </row>
        <row r="215">
          <cell r="A215" t="str">
            <v>БОНУС СОЧНЫЕ сос п/о мгс 1*6_UZ (6088)  ОСТАНКИНО</v>
          </cell>
          <cell r="D215">
            <v>24.538</v>
          </cell>
        </row>
        <row r="216">
          <cell r="A216" t="str">
            <v>БОНУС_ 457  Колбаса Молочная ТМ Особый рецепт ВЕС большой батон  ПОКОМ</v>
          </cell>
          <cell r="D216">
            <v>122.501</v>
          </cell>
        </row>
        <row r="217">
          <cell r="A217" t="str">
            <v>БОНУС_273  Сосиски Сочинки с сочной грудинкой, МГС 0.4кг,   ПОКОМ</v>
          </cell>
          <cell r="D217">
            <v>155</v>
          </cell>
        </row>
        <row r="218">
          <cell r="A218" t="str">
            <v>БОНУС_Колбаса вареная Филейская ТМ Вязанка. ВЕС  ПОКОМ</v>
          </cell>
          <cell r="D218">
            <v>74.506</v>
          </cell>
        </row>
        <row r="219">
          <cell r="A219" t="str">
            <v>БОНУС_Колбаса Сервелат Филедворский, фиброуз, в/у 0,35 кг срез,  ПОКОМ</v>
          </cell>
          <cell r="D219">
            <v>64</v>
          </cell>
        </row>
        <row r="220">
          <cell r="A220" t="str">
            <v>БОНУС_Пельмени Бульмени с говядиной и свининой Наваристые 2,7кг Горячая штучка ВЕС  ПОКОМ</v>
          </cell>
          <cell r="D220">
            <v>40.5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D221">
            <v>60</v>
          </cell>
        </row>
        <row r="222">
          <cell r="A222" t="str">
            <v>Бутербродная вареная 0,47 кг шт.  СПК</v>
          </cell>
          <cell r="D222">
            <v>7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56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230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215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124</v>
          </cell>
        </row>
        <row r="227">
          <cell r="A227" t="str">
            <v>Гуцульская с/к "КолбасГрад" 160 гр.шт. термоус. пак  СПК</v>
          </cell>
          <cell r="D227">
            <v>1</v>
          </cell>
        </row>
        <row r="228">
          <cell r="A228" t="str">
            <v>Дельгаро с/в "Эликатессе" 140 гр.шт.  СПК</v>
          </cell>
          <cell r="D228">
            <v>23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61</v>
          </cell>
        </row>
        <row r="230">
          <cell r="A230" t="str">
            <v>Докторская вареная в/с  СПК</v>
          </cell>
          <cell r="D230">
            <v>7.2990000000000004</v>
          </cell>
        </row>
        <row r="231">
          <cell r="A231" t="str">
            <v>Докторская вареная термоус.пак. "Высокий вкус"  СПК</v>
          </cell>
          <cell r="D231">
            <v>24.527000000000001</v>
          </cell>
        </row>
        <row r="232">
          <cell r="A232" t="str">
            <v>Каша гречневая с говядиной "СПК" ж/б 0,340 кг.шт. термоус. пл. ЧМК  СПК</v>
          </cell>
          <cell r="D232">
            <v>2</v>
          </cell>
        </row>
        <row r="233">
          <cell r="A233" t="str">
            <v>Каша перловая с говядиной "СПК" ж/б 0,340 кг.шт. термоус. пл. ЧМК СПК</v>
          </cell>
          <cell r="D233">
            <v>2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164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107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15</v>
          </cell>
        </row>
        <row r="237">
          <cell r="A237" t="str">
            <v>Консервы говядина тушеная "СПК" ж/б 0,338 кг.шт. термоус. пл. ЧМК  СПК</v>
          </cell>
          <cell r="D237">
            <v>4</v>
          </cell>
        </row>
        <row r="238">
          <cell r="A238" t="str">
            <v>Круггетсы с сырным соусом ТМ Горячая штучка 0,25 кг зам  ПОКОМ</v>
          </cell>
          <cell r="D238">
            <v>104</v>
          </cell>
        </row>
        <row r="239">
          <cell r="A239" t="str">
            <v>Круггетсы сочные ТМ Горячая штучка ТС Круггетсы 0,25 кг зам  ПОКОМ</v>
          </cell>
          <cell r="D239">
            <v>86</v>
          </cell>
        </row>
        <row r="240">
          <cell r="A240" t="str">
            <v>Ла Фаворте с/в "Эликатессе" 140 гр.шт.  СПК</v>
          </cell>
          <cell r="D240">
            <v>32</v>
          </cell>
        </row>
        <row r="241">
          <cell r="A241" t="str">
            <v>Любительская вареная термоус.пак. "Высокий вкус"  СПК</v>
          </cell>
          <cell r="D241">
            <v>23.175000000000001</v>
          </cell>
        </row>
        <row r="242">
          <cell r="A242" t="str">
            <v>Мини-пицца с ветчиной и сыром 0,3кг ТМ Зареченские  ПОКОМ</v>
          </cell>
          <cell r="D242">
            <v>1</v>
          </cell>
        </row>
        <row r="243">
          <cell r="A243" t="str">
            <v>Мини-сосиски в тесте 3,7кг ВЕС заморож. ТМ Зареченские  ПОКОМ</v>
          </cell>
          <cell r="D243">
            <v>59.2</v>
          </cell>
        </row>
        <row r="244">
          <cell r="A244" t="str">
            <v>Мини-чебуречки с мясом ВЕС 5,5кг ТМ Зареченские  ПОКОМ</v>
          </cell>
          <cell r="D244">
            <v>71.5</v>
          </cell>
        </row>
        <row r="245">
          <cell r="A245" t="str">
            <v>Мини-чебуречки с сыром и ветчиной 0,3кг ТМ Зареченские  ПОКОМ</v>
          </cell>
          <cell r="D245">
            <v>1</v>
          </cell>
        </row>
        <row r="246">
          <cell r="A246" t="str">
            <v>Мини-шарики с курочкой и сыром ТМ Зареченские ВЕС  ПОКОМ</v>
          </cell>
          <cell r="D246">
            <v>3</v>
          </cell>
        </row>
        <row r="247">
          <cell r="A247" t="str">
            <v>Мусульманская п/к "Просто выгодно" термофор.пак.  СПК</v>
          </cell>
          <cell r="D247">
            <v>2.5059999999999998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616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421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432</v>
          </cell>
        </row>
        <row r="251">
          <cell r="A251" t="str">
            <v>Наггетсы с куриным филе и сыром ТМ Вязанка 0,25 кг ПОКОМ</v>
          </cell>
          <cell r="D251">
            <v>110</v>
          </cell>
        </row>
        <row r="252">
          <cell r="A252" t="str">
            <v>Наггетсы Хрустящие 0,3кг ТМ Зареченские  ПОКОМ</v>
          </cell>
          <cell r="D252">
            <v>10</v>
          </cell>
        </row>
        <row r="253">
          <cell r="A253" t="str">
            <v>Наггетсы Хрустящие ТМ Зареченские. ВЕС ПОКОМ</v>
          </cell>
          <cell r="D253">
            <v>6</v>
          </cell>
        </row>
        <row r="254">
          <cell r="A254" t="str">
            <v>Оригинальная с перцем с/к  СПК</v>
          </cell>
          <cell r="D254">
            <v>34.533999999999999</v>
          </cell>
        </row>
        <row r="255">
          <cell r="A255" t="str">
            <v>Пельмени Grandmeni со сливочным маслом Горячая штучка 0,75 кг ПОКОМ</v>
          </cell>
          <cell r="D255">
            <v>60</v>
          </cell>
        </row>
        <row r="256">
          <cell r="A256" t="str">
            <v>Пельмени Бигбули #МЕГАВКУСИЩЕ с сочной грудинкой 0,43 кг  ПОКОМ</v>
          </cell>
          <cell r="D256">
            <v>27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228</v>
          </cell>
        </row>
        <row r="258">
          <cell r="A258" t="str">
            <v>Пельмени Бигбули с мясом, Горячая штучка 0,43кг  ПОКОМ</v>
          </cell>
          <cell r="D258">
            <v>36</v>
          </cell>
        </row>
        <row r="259">
          <cell r="A259" t="str">
            <v>Пельмени Бигбули с мясом, Горячая штучка 0,9кг  ПОКОМ</v>
          </cell>
          <cell r="D259">
            <v>64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103</v>
          </cell>
        </row>
        <row r="261">
          <cell r="A261" t="str">
            <v>Пельмени Бигбули со сливочным маслом #МЕГАМАСЛИЩЕ Горячая штучка 0,9 кг  ПОКОМ</v>
          </cell>
          <cell r="D261">
            <v>39</v>
          </cell>
        </row>
        <row r="262">
          <cell r="A262" t="str">
            <v>Пельмени Бульмени по-сибирски с говядиной и свининой ТМ Горячая штучка 0,8 кг ПОКОМ</v>
          </cell>
          <cell r="D262">
            <v>70</v>
          </cell>
        </row>
        <row r="263">
          <cell r="A263" t="str">
            <v>Пельмени Бульмени с говядиной и свининой Горячая шт. 0,9 кг  ПОКОМ</v>
          </cell>
          <cell r="D263">
            <v>371</v>
          </cell>
        </row>
        <row r="264">
          <cell r="A264" t="str">
            <v>Пельмени Бульмени с говядиной и свининой Горячая штучка 0,43  ПОКОМ</v>
          </cell>
          <cell r="D264">
            <v>216</v>
          </cell>
        </row>
        <row r="265">
          <cell r="A265" t="str">
            <v>Пельмени Бульмени с говядиной и свининой Наваристые 2,7кг Горячая штучка ВЕС  ПОКОМ</v>
          </cell>
          <cell r="D265">
            <v>59</v>
          </cell>
        </row>
        <row r="266">
          <cell r="A266" t="str">
            <v>Пельмени Бульмени с говядиной и свининой Наваристые 5кг Горячая штучка ВЕС  ПОКОМ</v>
          </cell>
          <cell r="D266">
            <v>262.7</v>
          </cell>
        </row>
        <row r="267">
          <cell r="A267" t="str">
            <v>Пельмени Бульмени со сливочным маслом Горячая штучка 0,9 кг  ПОКОМ</v>
          </cell>
          <cell r="D267">
            <v>597</v>
          </cell>
        </row>
        <row r="268">
          <cell r="A268" t="str">
            <v>Пельмени Бульмени со сливочным маслом ТМ Горячая шт. 0,43 кг  ПОКОМ</v>
          </cell>
          <cell r="D268">
            <v>237</v>
          </cell>
        </row>
        <row r="269">
          <cell r="A269" t="str">
            <v>Пельмени Домашние с говядиной и свининой 0,7кг, сфера ТМ Зареченские  ПОКОМ</v>
          </cell>
          <cell r="D269">
            <v>3</v>
          </cell>
        </row>
        <row r="270">
          <cell r="A270" t="str">
            <v>Пельмени Домашние со сливочным маслом 0,7кг, сфера ТМ Зареченские  ПОКОМ</v>
          </cell>
          <cell r="D270">
            <v>3</v>
          </cell>
        </row>
        <row r="271">
          <cell r="A271" t="str">
            <v>Пельмени Жемчужные сфера 1,0кг ТМ Зареченские  ПОКОМ</v>
          </cell>
          <cell r="D271">
            <v>2</v>
          </cell>
        </row>
        <row r="272">
          <cell r="A272" t="str">
            <v>Пельмени Медвежьи ушки с фермерскими сливками 0,7кг  ПОКОМ</v>
          </cell>
          <cell r="D272">
            <v>19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41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11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298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23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165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109</v>
          </cell>
        </row>
        <row r="279">
          <cell r="A279" t="str">
            <v>Пельмени Сочные сфера 0,8 кг ТМ Стародворье  ПОКОМ</v>
          </cell>
          <cell r="D279">
            <v>12</v>
          </cell>
        </row>
        <row r="280">
          <cell r="A280" t="str">
            <v>Пельмени Татарские 0,4кг ТМ Особый рецепт  ПОКОМ</v>
          </cell>
          <cell r="D280">
            <v>3</v>
          </cell>
        </row>
        <row r="281">
          <cell r="A281" t="str">
            <v>Пипперони с/к "Эликатессе" 0,10 кг.шт.  СПК</v>
          </cell>
          <cell r="D281">
            <v>5</v>
          </cell>
        </row>
        <row r="282">
          <cell r="A282" t="str">
            <v>Пирожки с мясом 3,7кг ВЕС ТМ Зареченские  ПОКОМ</v>
          </cell>
          <cell r="D282">
            <v>29.6</v>
          </cell>
        </row>
        <row r="283">
          <cell r="A283" t="str">
            <v>Пирожки с мясом, картофелем и грибами 0,3кг ТМ Зареченские  ПОКОМ</v>
          </cell>
          <cell r="D283">
            <v>7</v>
          </cell>
        </row>
        <row r="284">
          <cell r="A284" t="str">
            <v>Покровская вареная 0,47 кг шт.  СПК</v>
          </cell>
          <cell r="D284">
            <v>11</v>
          </cell>
        </row>
        <row r="285">
          <cell r="A285" t="str">
            <v>Ричеза с/к 230 гр.шт.  СПК</v>
          </cell>
          <cell r="D285">
            <v>70</v>
          </cell>
        </row>
        <row r="286">
          <cell r="A286" t="str">
            <v>Сальчетти с/к 230 гр.шт.  СПК</v>
          </cell>
          <cell r="D286">
            <v>129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9</v>
          </cell>
        </row>
        <row r="288">
          <cell r="A288" t="str">
            <v>Салями Трюфель с/в "Эликатессе" 0,16 кг.шт.  СПК</v>
          </cell>
          <cell r="D288">
            <v>41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41.706000000000003</v>
          </cell>
        </row>
        <row r="290">
          <cell r="A290" t="str">
            <v>Сардельки из говядины (черева) (в ср.защ.атм.) "Высокий вкус"  СПК</v>
          </cell>
          <cell r="D290">
            <v>15.177</v>
          </cell>
        </row>
        <row r="291">
          <cell r="A291" t="str">
            <v>Семейная с чесночком Экстра вареная  СПК</v>
          </cell>
          <cell r="D291">
            <v>0.86799999999999999</v>
          </cell>
        </row>
        <row r="292">
          <cell r="A292" t="str">
            <v>Сервелат Европейский в/к, в/с 0,38 кг.шт.термофор.пак  СПК</v>
          </cell>
          <cell r="D292">
            <v>-1</v>
          </cell>
        </row>
        <row r="293">
          <cell r="A293" t="str">
            <v>Сервелат мелкозернистый в/к 0,5 кг.шт. термоус.пак. "Высокий вкус"  СПК</v>
          </cell>
          <cell r="D293">
            <v>6</v>
          </cell>
        </row>
        <row r="294">
          <cell r="A294" t="str">
            <v>Сервелат Финский в/к 0,38 кг.шт. термофор.пак.  СПК</v>
          </cell>
          <cell r="D294">
            <v>1</v>
          </cell>
        </row>
        <row r="295">
          <cell r="A295" t="str">
            <v>Сервелат Фирменный в/к 0,38 кг.шт. термофор.пак.  СПК</v>
          </cell>
          <cell r="D295">
            <v>1</v>
          </cell>
        </row>
        <row r="296">
          <cell r="A296" t="str">
            <v>Сибирская особая с/к 0,10 кг.шт. нарезка (лоток с ср.защ.атм.)  СПК</v>
          </cell>
          <cell r="D296">
            <v>60</v>
          </cell>
        </row>
        <row r="297">
          <cell r="A297" t="str">
            <v>Сибирская особая с/к 0,235 кг шт.  СПК</v>
          </cell>
          <cell r="D297">
            <v>63</v>
          </cell>
        </row>
        <row r="298">
          <cell r="A298" t="str">
            <v>Славянская п/к 0,38 кг шт.термофор.пак.  СПК</v>
          </cell>
          <cell r="D298">
            <v>1</v>
          </cell>
        </row>
        <row r="299">
          <cell r="A299" t="str">
            <v>Сосиски Хот-дог подкопченные (лоток с ср.защ.атм.)  СПК</v>
          </cell>
          <cell r="D299">
            <v>15.925000000000001</v>
          </cell>
        </row>
        <row r="300">
          <cell r="A300" t="str">
            <v>Сосисоны в темпуре ВЕС  ПОКОМ</v>
          </cell>
          <cell r="D300">
            <v>3.6</v>
          </cell>
        </row>
        <row r="301">
          <cell r="A301" t="str">
            <v>Торо Неро с/в "Эликатессе" 140 гр.шт.  СПК</v>
          </cell>
          <cell r="D301">
            <v>10</v>
          </cell>
        </row>
        <row r="302">
          <cell r="A302" t="str">
            <v>Уши свиные копченые к пиву 0,15кг нар. д/ф шт.  СПК</v>
          </cell>
          <cell r="D302">
            <v>5</v>
          </cell>
        </row>
        <row r="303">
          <cell r="A303" t="str">
            <v>Фестивальная пора с/к 100 гр.шт.нар. (лоток с ср.защ.атм.)  СПК</v>
          </cell>
          <cell r="D303">
            <v>57</v>
          </cell>
        </row>
        <row r="304">
          <cell r="A304" t="str">
            <v>Фестивальная пора с/к 235 гр.шт.  СПК</v>
          </cell>
          <cell r="D304">
            <v>80</v>
          </cell>
        </row>
        <row r="305">
          <cell r="A305" t="str">
            <v>Фестивальная пора с/к термоус.пак  СПК</v>
          </cell>
          <cell r="D305">
            <v>5.992</v>
          </cell>
        </row>
        <row r="306">
          <cell r="A306" t="str">
            <v>Фуэт с/в "Эликатессе" 160 гр.шт.  СПК</v>
          </cell>
          <cell r="D306">
            <v>21</v>
          </cell>
        </row>
        <row r="307">
          <cell r="A307" t="str">
            <v>Хинкали Классические ТМ Зареченские ВЕС ПОКОМ</v>
          </cell>
          <cell r="D307">
            <v>20</v>
          </cell>
        </row>
        <row r="308">
          <cell r="A308" t="str">
            <v>Хотстеры с сыром 0,25кг ТМ Горячая штучка  ПОКОМ</v>
          </cell>
          <cell r="D308">
            <v>56</v>
          </cell>
        </row>
        <row r="309">
          <cell r="A309" t="str">
            <v>Хотстеры ТМ Горячая штучка ТС Хотстеры 0,25 кг зам  ПОКОМ</v>
          </cell>
          <cell r="D309">
            <v>188</v>
          </cell>
        </row>
        <row r="310">
          <cell r="A310" t="str">
            <v>Хрустящие крылышки острые к пиву ТМ Горячая штучка 0,3кг зам  ПОКОМ</v>
          </cell>
          <cell r="D310">
            <v>103</v>
          </cell>
        </row>
        <row r="311">
          <cell r="A311" t="str">
            <v>Хрустящие крылышки ТМ Горячая штучка 0,3 кг зам  ПОКОМ</v>
          </cell>
          <cell r="D311">
            <v>89</v>
          </cell>
        </row>
        <row r="312">
          <cell r="A312" t="str">
            <v>Хрустящие крылышки ТМ Зареченские ТС Зареченские продукты. ВЕС ПОКОМ</v>
          </cell>
          <cell r="D312">
            <v>3.6</v>
          </cell>
        </row>
        <row r="313">
          <cell r="A313" t="str">
            <v>Чебупай сочное яблоко ТМ Горячая штучка 0,2 кг зам.  ПОКОМ</v>
          </cell>
          <cell r="D313">
            <v>54</v>
          </cell>
        </row>
        <row r="314">
          <cell r="A314" t="str">
            <v>Чебупай спелая вишня ТМ Горячая штучка 0,2 кг зам.  ПОКОМ</v>
          </cell>
          <cell r="D314">
            <v>50</v>
          </cell>
        </row>
        <row r="315">
          <cell r="A315" t="str">
            <v>Чебупели Курочка гриль ТМ Горячая штучка, 0,3 кг зам  ПОКОМ</v>
          </cell>
          <cell r="D315">
            <v>69</v>
          </cell>
        </row>
        <row r="316">
          <cell r="A316" t="str">
            <v>Чебупицца курочка по-итальянски Горячая штучка 0,25 кг зам  ПОКОМ</v>
          </cell>
          <cell r="D316">
            <v>257</v>
          </cell>
        </row>
        <row r="317">
          <cell r="A317" t="str">
            <v>Чебупицца Пепперони ТМ Горячая штучка ТС Чебупицца 0.25кг зам  ПОКОМ</v>
          </cell>
          <cell r="D317">
            <v>842</v>
          </cell>
        </row>
        <row r="318">
          <cell r="A318" t="str">
            <v>Чебуреки сочные ВЕС ТМ Зареченские  ПОКОМ</v>
          </cell>
          <cell r="D318">
            <v>5</v>
          </cell>
        </row>
        <row r="319">
          <cell r="A319" t="str">
            <v>Шпикачки Русские (черева) (в ср.защ.атм.) "Высокий вкус"  СПК</v>
          </cell>
          <cell r="D319">
            <v>22.853000000000002</v>
          </cell>
        </row>
        <row r="320">
          <cell r="A320" t="str">
            <v>Эликапреза с/в "Эликатессе" 0,10 кг.шт. нарезка (лоток с ср.защ.атм.)  СПК</v>
          </cell>
          <cell r="D320">
            <v>18</v>
          </cell>
        </row>
        <row r="321">
          <cell r="A321" t="str">
            <v>Юбилейная с/к 0,10 кг.шт. нарезка (лоток с ср.защ.атм.)  СПК</v>
          </cell>
          <cell r="D321">
            <v>12</v>
          </cell>
        </row>
        <row r="322">
          <cell r="A322" t="str">
            <v>Юбилейная с/к 0,235 кг.шт.  СПК</v>
          </cell>
          <cell r="D322">
            <v>154</v>
          </cell>
        </row>
        <row r="323">
          <cell r="A323" t="str">
            <v>Итого</v>
          </cell>
          <cell r="D323">
            <v>45395.639000000003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4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V111" sqref="V111"/>
    </sheetView>
  </sheetViews>
  <sheetFormatPr defaultColWidth="10.5" defaultRowHeight="11.45" customHeight="1" outlineLevelRow="1" x14ac:dyDescent="0.2"/>
  <cols>
    <col min="1" max="1" width="62.83203125" style="1" customWidth="1"/>
    <col min="2" max="2" width="4.16406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66406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8.83203125" style="5" customWidth="1"/>
    <col min="36" max="36" width="6.6640625" style="5" bestFit="1" customWidth="1"/>
    <col min="37" max="37" width="6.1640625" style="5" bestFit="1" customWidth="1"/>
    <col min="38" max="39" width="0.8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144</v>
      </c>
      <c r="H4" s="11" t="s">
        <v>145</v>
      </c>
      <c r="I4" s="10" t="s">
        <v>146</v>
      </c>
      <c r="J4" s="10" t="s">
        <v>147</v>
      </c>
      <c r="K4" s="10" t="s">
        <v>148</v>
      </c>
      <c r="L4" s="10" t="s">
        <v>149</v>
      </c>
      <c r="M4" s="10" t="s">
        <v>149</v>
      </c>
      <c r="N4" s="10" t="s">
        <v>149</v>
      </c>
      <c r="O4" s="10" t="s">
        <v>149</v>
      </c>
      <c r="P4" s="10" t="s">
        <v>149</v>
      </c>
      <c r="Q4" s="10" t="s">
        <v>149</v>
      </c>
      <c r="R4" s="10" t="s">
        <v>149</v>
      </c>
      <c r="S4" s="12" t="s">
        <v>149</v>
      </c>
      <c r="T4" s="10" t="s">
        <v>150</v>
      </c>
      <c r="U4" s="12" t="s">
        <v>149</v>
      </c>
      <c r="V4" s="12" t="s">
        <v>149</v>
      </c>
      <c r="W4" s="10" t="s">
        <v>146</v>
      </c>
      <c r="X4" s="12" t="s">
        <v>149</v>
      </c>
      <c r="Y4" s="10" t="s">
        <v>151</v>
      </c>
      <c r="Z4" s="12" t="s">
        <v>152</v>
      </c>
      <c r="AA4" s="10" t="s">
        <v>153</v>
      </c>
      <c r="AB4" s="10" t="s">
        <v>154</v>
      </c>
      <c r="AC4" s="10" t="s">
        <v>155</v>
      </c>
      <c r="AD4" s="10" t="s">
        <v>156</v>
      </c>
      <c r="AE4" s="10" t="s">
        <v>146</v>
      </c>
      <c r="AF4" s="10" t="s">
        <v>146</v>
      </c>
      <c r="AG4" s="10" t="s">
        <v>146</v>
      </c>
      <c r="AH4" s="10" t="s">
        <v>157</v>
      </c>
      <c r="AI4" s="10" t="s">
        <v>158</v>
      </c>
      <c r="AJ4" s="12" t="s">
        <v>159</v>
      </c>
      <c r="AK4" s="12" t="s">
        <v>159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161</v>
      </c>
      <c r="M5" s="14" t="s">
        <v>162</v>
      </c>
      <c r="N5" s="14" t="s">
        <v>163</v>
      </c>
      <c r="O5" s="14" t="s">
        <v>164</v>
      </c>
      <c r="V5" s="14" t="s">
        <v>165</v>
      </c>
      <c r="X5" s="14" t="s">
        <v>166</v>
      </c>
      <c r="AE5" s="14" t="s">
        <v>167</v>
      </c>
      <c r="AF5" s="14" t="s">
        <v>168</v>
      </c>
      <c r="AG5" s="14" t="s">
        <v>169</v>
      </c>
      <c r="AH5" s="14" t="s">
        <v>161</v>
      </c>
      <c r="AJ5" s="14" t="s">
        <v>165</v>
      </c>
      <c r="AK5" s="14" t="s">
        <v>166</v>
      </c>
    </row>
    <row r="6" spans="1:39" ht="11.1" customHeight="1" x14ac:dyDescent="0.2">
      <c r="A6" s="6"/>
      <c r="B6" s="6"/>
      <c r="C6" s="3"/>
      <c r="D6" s="3"/>
      <c r="E6" s="9">
        <f>SUM(E7:E158)</f>
        <v>120679.26200000005</v>
      </c>
      <c r="F6" s="9">
        <f>SUM(F7:F158)</f>
        <v>65823.292999999991</v>
      </c>
      <c r="J6" s="9">
        <f>SUM(J7:J158)</f>
        <v>124589.75399999996</v>
      </c>
      <c r="K6" s="9">
        <f t="shared" ref="K6:X6" si="0">SUM(K7:K158)</f>
        <v>-3910.4919999999993</v>
      </c>
      <c r="L6" s="9">
        <f t="shared" si="0"/>
        <v>30820</v>
      </c>
      <c r="M6" s="9">
        <f t="shared" si="0"/>
        <v>21020</v>
      </c>
      <c r="N6" s="9">
        <f t="shared" si="0"/>
        <v>26890</v>
      </c>
      <c r="O6" s="9">
        <f t="shared" si="0"/>
        <v>12200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27540</v>
      </c>
      <c r="W6" s="9">
        <f t="shared" si="0"/>
        <v>20120.652399999995</v>
      </c>
      <c r="X6" s="9">
        <f t="shared" si="0"/>
        <v>0</v>
      </c>
      <c r="AA6" s="9">
        <f t="shared" ref="AA6" si="1">SUM(AA7:AA158)</f>
        <v>0</v>
      </c>
      <c r="AB6" s="9">
        <f t="shared" ref="AB6" si="2">SUM(AB7:AB158)</f>
        <v>0</v>
      </c>
      <c r="AC6" s="9">
        <f t="shared" ref="AC6" si="3">SUM(AC7:AC158)</f>
        <v>0</v>
      </c>
      <c r="AD6" s="9">
        <f t="shared" ref="AD6" si="4">SUM(AD7:AD158)</f>
        <v>20076</v>
      </c>
      <c r="AE6" s="9">
        <f t="shared" ref="AE6" si="5">SUM(AE7:AE158)</f>
        <v>24004.449000000008</v>
      </c>
      <c r="AF6" s="9">
        <f t="shared" ref="AF6" si="6">SUM(AF7:AF158)</f>
        <v>21857.829000000002</v>
      </c>
      <c r="AG6" s="9">
        <f t="shared" ref="AG6" si="7">SUM(AG7:AG158)</f>
        <v>22360.347399999999</v>
      </c>
      <c r="AH6" s="9">
        <f t="shared" ref="AH6" si="8">SUM(AH7:AH158)</f>
        <v>19619.707000000006</v>
      </c>
      <c r="AI6" s="9"/>
      <c r="AJ6" s="9">
        <f t="shared" ref="AJ6" si="9">SUM(AJ7:AJ158)</f>
        <v>17074.399999999998</v>
      </c>
      <c r="AK6" s="9">
        <f t="shared" ref="AK6" si="10">SUM(AK7:AK158)</f>
        <v>0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394.50299999999999</v>
      </c>
      <c r="D7" s="8">
        <v>656.64599999999996</v>
      </c>
      <c r="E7" s="8">
        <v>483.738</v>
      </c>
      <c r="F7" s="8">
        <v>537.91499999999996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498.834</v>
      </c>
      <c r="K7" s="13">
        <f>E7-J7</f>
        <v>-15.096000000000004</v>
      </c>
      <c r="L7" s="13">
        <f>VLOOKUP(A:A,[1]TDSheet!$A:$M,13,0)</f>
        <v>140</v>
      </c>
      <c r="M7" s="13">
        <f>VLOOKUP(A:A,[1]TDSheet!$A:$N,14,0)</f>
        <v>0</v>
      </c>
      <c r="N7" s="13">
        <f>VLOOKUP(A:A,[1]TDSheet!$A:$O,15,0)</f>
        <v>50</v>
      </c>
      <c r="O7" s="13">
        <f>VLOOKUP(A:A,[1]TDSheet!$A:$P,16,0)</f>
        <v>0</v>
      </c>
      <c r="P7" s="13"/>
      <c r="Q7" s="13"/>
      <c r="R7" s="13"/>
      <c r="S7" s="13"/>
      <c r="T7" s="13"/>
      <c r="U7" s="13"/>
      <c r="V7" s="15">
        <v>150</v>
      </c>
      <c r="W7" s="13">
        <f>(E7-AD7)/5</f>
        <v>96.747600000000006</v>
      </c>
      <c r="X7" s="15"/>
      <c r="Y7" s="19">
        <f>(F7+L7+M7+N7+O7+V7+X7)/W7</f>
        <v>9.0742819460120963</v>
      </c>
      <c r="Z7" s="13">
        <f>F7/W7</f>
        <v>5.5599828832963292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134.874</v>
      </c>
      <c r="AF7" s="13">
        <f>VLOOKUP(A:A,[1]TDSheet!$A:$AF,32,0)</f>
        <v>127.583</v>
      </c>
      <c r="AG7" s="13">
        <f>VLOOKUP(A:A,[1]TDSheet!$A:$AG,33,0)</f>
        <v>130.57059999999998</v>
      </c>
      <c r="AH7" s="13">
        <f>VLOOKUP(A:A,[3]TDSheet!$A:$D,4,0)</f>
        <v>125.29</v>
      </c>
      <c r="AI7" s="13" t="str">
        <f>VLOOKUP(A:A,[1]TDSheet!$A:$AI,35,0)</f>
        <v>оконч</v>
      </c>
      <c r="AJ7" s="13">
        <f>V7*H7</f>
        <v>150</v>
      </c>
      <c r="AK7" s="13">
        <f>X7*H7</f>
        <v>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430.57600000000002</v>
      </c>
      <c r="D8" s="8">
        <v>676.83399999999995</v>
      </c>
      <c r="E8" s="8">
        <v>670.87099999999998</v>
      </c>
      <c r="F8" s="8">
        <v>418.55099999999999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626.47299999999996</v>
      </c>
      <c r="K8" s="13">
        <f t="shared" ref="K8:K71" si="11">E8-J8</f>
        <v>44.398000000000025</v>
      </c>
      <c r="L8" s="13">
        <f>VLOOKUP(A:A,[1]TDSheet!$A:$M,13,0)</f>
        <v>150</v>
      </c>
      <c r="M8" s="13">
        <f>VLOOKUP(A:A,[1]TDSheet!$A:$N,14,0)</f>
        <v>150</v>
      </c>
      <c r="N8" s="13">
        <f>VLOOKUP(A:A,[1]TDSheet!$A:$O,15,0)</f>
        <v>260</v>
      </c>
      <c r="O8" s="13">
        <f>VLOOKUP(A:A,[1]TDSheet!$A:$P,16,0)</f>
        <v>0</v>
      </c>
      <c r="P8" s="13"/>
      <c r="Q8" s="13"/>
      <c r="R8" s="13"/>
      <c r="S8" s="13"/>
      <c r="T8" s="13"/>
      <c r="U8" s="13"/>
      <c r="V8" s="15">
        <v>230</v>
      </c>
      <c r="W8" s="13">
        <f t="shared" ref="W8:W71" si="12">(E8-AD8)/5</f>
        <v>134.17419999999998</v>
      </c>
      <c r="X8" s="15"/>
      <c r="Y8" s="19">
        <f t="shared" ref="Y8:Y71" si="13">(F8+L8+M8+N8+O8+V8+X8)/W8</f>
        <v>9.0073277873093343</v>
      </c>
      <c r="Z8" s="13">
        <f t="shared" ref="Z8:Z71" si="14">F8/W8</f>
        <v>3.1194596278569207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122.221</v>
      </c>
      <c r="AF8" s="13">
        <f>VLOOKUP(A:A,[1]TDSheet!$A:$AF,32,0)</f>
        <v>111.91220000000001</v>
      </c>
      <c r="AG8" s="13">
        <f>VLOOKUP(A:A,[1]TDSheet!$A:$AG,33,0)</f>
        <v>138.77119999999999</v>
      </c>
      <c r="AH8" s="13">
        <f>VLOOKUP(A:A,[3]TDSheet!$A:$D,4,0)</f>
        <v>171.441</v>
      </c>
      <c r="AI8" s="13" t="str">
        <f>VLOOKUP(A:A,[1]TDSheet!$A:$AI,35,0)</f>
        <v>ябокт</v>
      </c>
      <c r="AJ8" s="13">
        <f t="shared" ref="AJ8:AJ71" si="15">V8*H8</f>
        <v>230</v>
      </c>
      <c r="AK8" s="13">
        <f t="shared" ref="AK8:AK71" si="16">X8*H8</f>
        <v>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1076.7570000000001</v>
      </c>
      <c r="D9" s="8">
        <v>1503.1489999999999</v>
      </c>
      <c r="E9" s="8">
        <v>1193.3979999999999</v>
      </c>
      <c r="F9" s="8">
        <v>1331.8920000000001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1200.27</v>
      </c>
      <c r="K9" s="13">
        <f t="shared" si="11"/>
        <v>-6.8720000000000709</v>
      </c>
      <c r="L9" s="13">
        <f>VLOOKUP(A:A,[1]TDSheet!$A:$M,13,0)</f>
        <v>360</v>
      </c>
      <c r="M9" s="13">
        <f>VLOOKUP(A:A,[1]TDSheet!$A:$N,14,0)</f>
        <v>0</v>
      </c>
      <c r="N9" s="13">
        <f>VLOOKUP(A:A,[1]TDSheet!$A:$O,15,0)</f>
        <v>150</v>
      </c>
      <c r="O9" s="13">
        <f>VLOOKUP(A:A,[1]TDSheet!$A:$P,16,0)</f>
        <v>0</v>
      </c>
      <c r="P9" s="13"/>
      <c r="Q9" s="13"/>
      <c r="R9" s="13"/>
      <c r="S9" s="13"/>
      <c r="T9" s="13"/>
      <c r="U9" s="13"/>
      <c r="V9" s="15">
        <v>310</v>
      </c>
      <c r="W9" s="13">
        <f t="shared" si="12"/>
        <v>238.67959999999999</v>
      </c>
      <c r="X9" s="15"/>
      <c r="Y9" s="19">
        <f t="shared" si="13"/>
        <v>9.0158186958583801</v>
      </c>
      <c r="Z9" s="13">
        <f t="shared" si="14"/>
        <v>5.5802506791531412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386.0018</v>
      </c>
      <c r="AF9" s="13">
        <f>VLOOKUP(A:A,[1]TDSheet!$A:$AF,32,0)</f>
        <v>342.17600000000004</v>
      </c>
      <c r="AG9" s="13">
        <f>VLOOKUP(A:A,[1]TDSheet!$A:$AG,33,0)</f>
        <v>336.75220000000002</v>
      </c>
      <c r="AH9" s="13">
        <f>VLOOKUP(A:A,[3]TDSheet!$A:$D,4,0)</f>
        <v>266.57799999999997</v>
      </c>
      <c r="AI9" s="13" t="str">
        <f>VLOOKUP(A:A,[1]TDSheet!$A:$AI,35,0)</f>
        <v>оконч</v>
      </c>
      <c r="AJ9" s="13">
        <f t="shared" si="15"/>
        <v>310</v>
      </c>
      <c r="AK9" s="13">
        <f t="shared" si="16"/>
        <v>0</v>
      </c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145.369</v>
      </c>
      <c r="D10" s="8">
        <v>1729.701</v>
      </c>
      <c r="E10" s="8">
        <v>183.21100000000001</v>
      </c>
      <c r="F10" s="8">
        <v>85.567999999999998</v>
      </c>
      <c r="G10" s="1">
        <f>VLOOKUP(A:A,[1]TDSheet!$A:$G,7,0)</f>
        <v>0</v>
      </c>
      <c r="H10" s="1">
        <f>VLOOKUP(A:A,[1]TDSheet!$A:$H,8,0)</f>
        <v>0</v>
      </c>
      <c r="I10" s="1">
        <f>VLOOKUP(A:A,[1]TDSheet!$A:$I,9,0)</f>
        <v>40</v>
      </c>
      <c r="J10" s="13">
        <f>VLOOKUP(A:A,[2]TDSheet!$A:$F,6,0)</f>
        <v>191.268</v>
      </c>
      <c r="K10" s="13">
        <f t="shared" si="11"/>
        <v>-8.0569999999999879</v>
      </c>
      <c r="L10" s="13">
        <f>VLOOKUP(A:A,[1]TDSheet!$A:$M,13,0)</f>
        <v>80</v>
      </c>
      <c r="M10" s="13">
        <f>VLOOKUP(A:A,[1]TDSheet!$A:$N,14,0)</f>
        <v>0</v>
      </c>
      <c r="N10" s="13">
        <f>VLOOKUP(A:A,[1]TDSheet!$A:$O,15,0)</f>
        <v>0</v>
      </c>
      <c r="O10" s="13">
        <f>VLOOKUP(A:A,[1]TDSheet!$A:$P,16,0)</f>
        <v>0</v>
      </c>
      <c r="P10" s="13"/>
      <c r="Q10" s="13"/>
      <c r="R10" s="13"/>
      <c r="S10" s="13"/>
      <c r="T10" s="13"/>
      <c r="U10" s="13"/>
      <c r="V10" s="15"/>
      <c r="W10" s="13">
        <f t="shared" si="12"/>
        <v>36.642200000000003</v>
      </c>
      <c r="X10" s="15"/>
      <c r="Y10" s="19">
        <f t="shared" si="13"/>
        <v>4.5185059849026521</v>
      </c>
      <c r="Z10" s="13">
        <f t="shared" si="14"/>
        <v>2.3352309632063575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27.062599999999996</v>
      </c>
      <c r="AF10" s="13">
        <f>VLOOKUP(A:A,[1]TDSheet!$A:$AF,32,0)</f>
        <v>34.016199999999998</v>
      </c>
      <c r="AG10" s="13">
        <f>VLOOKUP(A:A,[1]TDSheet!$A:$AG,33,0)</f>
        <v>34.5642</v>
      </c>
      <c r="AH10" s="13">
        <f>VLOOKUP(A:A,[3]TDSheet!$A:$D,4,0)</f>
        <v>17.02</v>
      </c>
      <c r="AI10" s="13" t="str">
        <f>VLOOKUP(A:A,[1]TDSheet!$A:$AI,35,0)</f>
        <v>выв0910,</v>
      </c>
      <c r="AJ10" s="13">
        <f t="shared" si="15"/>
        <v>0</v>
      </c>
      <c r="AK10" s="13">
        <f t="shared" si="16"/>
        <v>0</v>
      </c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154</v>
      </c>
      <c r="D11" s="8">
        <v>154</v>
      </c>
      <c r="E11" s="8">
        <v>184</v>
      </c>
      <c r="F11" s="8">
        <v>110</v>
      </c>
      <c r="G11" s="1">
        <f>VLOOKUP(A:A,[1]TDSheet!$A:$G,7,0)</f>
        <v>0</v>
      </c>
      <c r="H11" s="1">
        <f>VLOOKUP(A:A,[1]TDSheet!$A:$H,8,0)</f>
        <v>0</v>
      </c>
      <c r="I11" s="1">
        <f>VLOOKUP(A:A,[1]TDSheet!$A:$I,9,0)</f>
        <v>45</v>
      </c>
      <c r="J11" s="13">
        <f>VLOOKUP(A:A,[2]TDSheet!$A:$F,6,0)</f>
        <v>246</v>
      </c>
      <c r="K11" s="13">
        <f t="shared" si="11"/>
        <v>-62</v>
      </c>
      <c r="L11" s="13">
        <f>VLOOKUP(A:A,[1]TDSheet!$A:$M,13,0)</f>
        <v>110</v>
      </c>
      <c r="M11" s="13">
        <f>VLOOKUP(A:A,[1]TDSheet!$A:$N,14,0)</f>
        <v>0</v>
      </c>
      <c r="N11" s="13">
        <f>VLOOKUP(A:A,[1]TDSheet!$A:$O,15,0)</f>
        <v>0</v>
      </c>
      <c r="O11" s="13">
        <f>VLOOKUP(A:A,[1]TDSheet!$A:$P,16,0)</f>
        <v>0</v>
      </c>
      <c r="P11" s="13"/>
      <c r="Q11" s="13"/>
      <c r="R11" s="13"/>
      <c r="S11" s="13"/>
      <c r="T11" s="13"/>
      <c r="U11" s="13"/>
      <c r="V11" s="15"/>
      <c r="W11" s="13">
        <f t="shared" si="12"/>
        <v>36.799999999999997</v>
      </c>
      <c r="X11" s="15"/>
      <c r="Y11" s="19">
        <f t="shared" si="13"/>
        <v>5.9782608695652177</v>
      </c>
      <c r="Z11" s="13">
        <f t="shared" si="14"/>
        <v>2.9891304347826089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63.4</v>
      </c>
      <c r="AF11" s="13">
        <f>VLOOKUP(A:A,[1]TDSheet!$A:$AF,32,0)</f>
        <v>44.8</v>
      </c>
      <c r="AG11" s="13">
        <f>VLOOKUP(A:A,[1]TDSheet!$A:$AG,33,0)</f>
        <v>57.8</v>
      </c>
      <c r="AH11" s="13">
        <f>VLOOKUP(A:A,[3]TDSheet!$A:$D,4,0)</f>
        <v>27</v>
      </c>
      <c r="AI11" s="13" t="str">
        <f>VLOOKUP(A:A,[1]TDSheet!$A:$AI,35,0)</f>
        <v>выв0910,</v>
      </c>
      <c r="AJ11" s="13">
        <f t="shared" si="15"/>
        <v>0</v>
      </c>
      <c r="AK11" s="13">
        <f t="shared" si="16"/>
        <v>0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2644</v>
      </c>
      <c r="D12" s="8">
        <v>1042</v>
      </c>
      <c r="E12" s="8">
        <v>2339</v>
      </c>
      <c r="F12" s="8">
        <v>1294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2479</v>
      </c>
      <c r="K12" s="13">
        <f t="shared" si="11"/>
        <v>-140</v>
      </c>
      <c r="L12" s="13">
        <f>VLOOKUP(A:A,[1]TDSheet!$A:$M,13,0)</f>
        <v>0</v>
      </c>
      <c r="M12" s="13">
        <f>VLOOKUP(A:A,[1]TDSheet!$A:$N,14,0)</f>
        <v>500</v>
      </c>
      <c r="N12" s="13">
        <f>VLOOKUP(A:A,[1]TDSheet!$A:$O,15,0)</f>
        <v>710</v>
      </c>
      <c r="O12" s="13">
        <f>VLOOKUP(A:A,[1]TDSheet!$A:$P,16,0)</f>
        <v>0</v>
      </c>
      <c r="P12" s="13"/>
      <c r="Q12" s="13"/>
      <c r="R12" s="13"/>
      <c r="S12" s="13"/>
      <c r="T12" s="13"/>
      <c r="U12" s="13"/>
      <c r="V12" s="15">
        <v>700</v>
      </c>
      <c r="W12" s="13">
        <f t="shared" si="12"/>
        <v>351.8</v>
      </c>
      <c r="X12" s="15"/>
      <c r="Y12" s="19">
        <f t="shared" si="13"/>
        <v>9.1074474133030137</v>
      </c>
      <c r="Z12" s="13">
        <f t="shared" si="14"/>
        <v>3.6782262649232518</v>
      </c>
      <c r="AA12" s="13"/>
      <c r="AB12" s="13"/>
      <c r="AC12" s="13"/>
      <c r="AD12" s="13">
        <f>VLOOKUP(A:A,[1]TDSheet!$A:$AD,30,0)</f>
        <v>580</v>
      </c>
      <c r="AE12" s="13">
        <f>VLOOKUP(A:A,[1]TDSheet!$A:$AE,31,0)</f>
        <v>436.2</v>
      </c>
      <c r="AF12" s="13">
        <f>VLOOKUP(A:A,[1]TDSheet!$A:$AF,32,0)</f>
        <v>371</v>
      </c>
      <c r="AG12" s="13">
        <f>VLOOKUP(A:A,[1]TDSheet!$A:$AG,33,0)</f>
        <v>331.4</v>
      </c>
      <c r="AH12" s="13">
        <f>VLOOKUP(A:A,[3]TDSheet!$A:$D,4,0)</f>
        <v>330</v>
      </c>
      <c r="AI12" s="13" t="str">
        <f>VLOOKUP(A:A,[1]TDSheet!$A:$AI,35,0)</f>
        <v>ябокт</v>
      </c>
      <c r="AJ12" s="13">
        <f t="shared" si="15"/>
        <v>280</v>
      </c>
      <c r="AK12" s="13">
        <f t="shared" si="16"/>
        <v>0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2273</v>
      </c>
      <c r="D13" s="8">
        <v>4168</v>
      </c>
      <c r="E13" s="8">
        <v>3574</v>
      </c>
      <c r="F13" s="8">
        <v>2780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3661</v>
      </c>
      <c r="K13" s="13">
        <f t="shared" si="11"/>
        <v>-87</v>
      </c>
      <c r="L13" s="13">
        <f>VLOOKUP(A:A,[1]TDSheet!$A:$M,13,0)</f>
        <v>800</v>
      </c>
      <c r="M13" s="13">
        <f>VLOOKUP(A:A,[1]TDSheet!$A:$N,14,0)</f>
        <v>0</v>
      </c>
      <c r="N13" s="13">
        <f>VLOOKUP(A:A,[1]TDSheet!$A:$O,15,0)</f>
        <v>0</v>
      </c>
      <c r="O13" s="13">
        <f>VLOOKUP(A:A,[1]TDSheet!$A:$P,16,0)</f>
        <v>700</v>
      </c>
      <c r="P13" s="13"/>
      <c r="Q13" s="13"/>
      <c r="R13" s="13"/>
      <c r="S13" s="13"/>
      <c r="T13" s="13"/>
      <c r="U13" s="13"/>
      <c r="V13" s="15">
        <v>300</v>
      </c>
      <c r="W13" s="13">
        <f t="shared" si="12"/>
        <v>501.2</v>
      </c>
      <c r="X13" s="15"/>
      <c r="Y13" s="19">
        <f t="shared" si="13"/>
        <v>9.1380686352753386</v>
      </c>
      <c r="Z13" s="13">
        <f t="shared" si="14"/>
        <v>5.5466879489225862</v>
      </c>
      <c r="AA13" s="13"/>
      <c r="AB13" s="13"/>
      <c r="AC13" s="13"/>
      <c r="AD13" s="13">
        <f>VLOOKUP(A:A,[1]TDSheet!$A:$AD,30,0)</f>
        <v>1068</v>
      </c>
      <c r="AE13" s="13">
        <f>VLOOKUP(A:A,[1]TDSheet!$A:$AE,31,0)</f>
        <v>806.8</v>
      </c>
      <c r="AF13" s="13">
        <f>VLOOKUP(A:A,[1]TDSheet!$A:$AF,32,0)</f>
        <v>739.8</v>
      </c>
      <c r="AG13" s="13">
        <f>VLOOKUP(A:A,[1]TDSheet!$A:$AG,33,0)</f>
        <v>717.8</v>
      </c>
      <c r="AH13" s="13">
        <f>VLOOKUP(A:A,[3]TDSheet!$A:$D,4,0)</f>
        <v>511</v>
      </c>
      <c r="AI13" s="13" t="str">
        <f>VLOOKUP(A:A,[1]TDSheet!$A:$AI,35,0)</f>
        <v>оконч</v>
      </c>
      <c r="AJ13" s="13">
        <f t="shared" si="15"/>
        <v>135</v>
      </c>
      <c r="AK13" s="13">
        <f t="shared" si="16"/>
        <v>0</v>
      </c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3043</v>
      </c>
      <c r="D14" s="8">
        <v>3781</v>
      </c>
      <c r="E14" s="8">
        <v>5293</v>
      </c>
      <c r="F14" s="8">
        <v>1424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5454</v>
      </c>
      <c r="K14" s="13">
        <f t="shared" si="11"/>
        <v>-161</v>
      </c>
      <c r="L14" s="13">
        <f>VLOOKUP(A:A,[1]TDSheet!$A:$M,13,0)</f>
        <v>1000</v>
      </c>
      <c r="M14" s="13">
        <f>VLOOKUP(A:A,[1]TDSheet!$A:$N,14,0)</f>
        <v>1500</v>
      </c>
      <c r="N14" s="13">
        <f>VLOOKUP(A:A,[1]TDSheet!$A:$O,15,0)</f>
        <v>1100</v>
      </c>
      <c r="O14" s="13">
        <f>VLOOKUP(A:A,[1]TDSheet!$A:$P,16,0)</f>
        <v>700</v>
      </c>
      <c r="P14" s="13"/>
      <c r="Q14" s="13"/>
      <c r="R14" s="13"/>
      <c r="S14" s="13"/>
      <c r="T14" s="13"/>
      <c r="U14" s="13"/>
      <c r="V14" s="15">
        <v>1400</v>
      </c>
      <c r="W14" s="13">
        <f t="shared" si="12"/>
        <v>793.4</v>
      </c>
      <c r="X14" s="15"/>
      <c r="Y14" s="19">
        <f t="shared" si="13"/>
        <v>8.9790773884547512</v>
      </c>
      <c r="Z14" s="13">
        <f t="shared" si="14"/>
        <v>1.7948071590622636</v>
      </c>
      <c r="AA14" s="13"/>
      <c r="AB14" s="13"/>
      <c r="AC14" s="13"/>
      <c r="AD14" s="13">
        <f>VLOOKUP(A:A,[1]TDSheet!$A:$AD,30,0)</f>
        <v>1326</v>
      </c>
      <c r="AE14" s="13">
        <f>VLOOKUP(A:A,[1]TDSheet!$A:$AE,31,0)</f>
        <v>789.8</v>
      </c>
      <c r="AF14" s="13">
        <f>VLOOKUP(A:A,[1]TDSheet!$A:$AF,32,0)</f>
        <v>607.6</v>
      </c>
      <c r="AG14" s="13">
        <f>VLOOKUP(A:A,[1]TDSheet!$A:$AG,33,0)</f>
        <v>724.6</v>
      </c>
      <c r="AH14" s="13">
        <f>VLOOKUP(A:A,[3]TDSheet!$A:$D,4,0)</f>
        <v>988</v>
      </c>
      <c r="AI14" s="13" t="str">
        <f>VLOOKUP(A:A,[1]TDSheet!$A:$AI,35,0)</f>
        <v>ябокт</v>
      </c>
      <c r="AJ14" s="13">
        <f t="shared" si="15"/>
        <v>630</v>
      </c>
      <c r="AK14" s="13">
        <f t="shared" si="16"/>
        <v>0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208</v>
      </c>
      <c r="D15" s="8">
        <v>3312</v>
      </c>
      <c r="E15" s="8">
        <v>226</v>
      </c>
      <c r="F15" s="8">
        <v>227</v>
      </c>
      <c r="G15" s="1">
        <f>VLOOKUP(A:A,[1]TDSheet!$A:$G,7,0)</f>
        <v>0</v>
      </c>
      <c r="H15" s="1">
        <f>VLOOKUP(A:A,[1]TDSheet!$A:$H,8,0)</f>
        <v>0</v>
      </c>
      <c r="I15" s="1">
        <f>VLOOKUP(A:A,[1]TDSheet!$A:$I,9,0)</f>
        <v>40</v>
      </c>
      <c r="J15" s="13">
        <f>VLOOKUP(A:A,[2]TDSheet!$A:$F,6,0)</f>
        <v>238</v>
      </c>
      <c r="K15" s="13">
        <f t="shared" si="11"/>
        <v>-12</v>
      </c>
      <c r="L15" s="13">
        <f>VLOOKUP(A:A,[1]TDSheet!$A:$M,13,0)</f>
        <v>80</v>
      </c>
      <c r="M15" s="13">
        <f>VLOOKUP(A:A,[1]TDSheet!$A:$N,14,0)</f>
        <v>0</v>
      </c>
      <c r="N15" s="13">
        <f>VLOOKUP(A:A,[1]TDSheet!$A:$O,15,0)</f>
        <v>50</v>
      </c>
      <c r="O15" s="13">
        <f>VLOOKUP(A:A,[1]TDSheet!$A:$P,16,0)</f>
        <v>0</v>
      </c>
      <c r="P15" s="13"/>
      <c r="Q15" s="13"/>
      <c r="R15" s="13"/>
      <c r="S15" s="13"/>
      <c r="T15" s="13"/>
      <c r="U15" s="13"/>
      <c r="V15" s="15"/>
      <c r="W15" s="13">
        <f t="shared" si="12"/>
        <v>45.2</v>
      </c>
      <c r="X15" s="15"/>
      <c r="Y15" s="19">
        <f t="shared" si="13"/>
        <v>7.8982300884955743</v>
      </c>
      <c r="Z15" s="13">
        <f t="shared" si="14"/>
        <v>5.0221238938053094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62</v>
      </c>
      <c r="AF15" s="13">
        <f>VLOOKUP(A:A,[1]TDSheet!$A:$AF,32,0)</f>
        <v>53.8</v>
      </c>
      <c r="AG15" s="13">
        <f>VLOOKUP(A:A,[1]TDSheet!$A:$AG,33,0)</f>
        <v>59.2</v>
      </c>
      <c r="AH15" s="13">
        <f>VLOOKUP(A:A,[3]TDSheet!$A:$D,4,0)</f>
        <v>48</v>
      </c>
      <c r="AI15" s="13" t="str">
        <f>VLOOKUP(A:A,[1]TDSheet!$A:$AI,35,0)</f>
        <v>выв0910,</v>
      </c>
      <c r="AJ15" s="13">
        <f t="shared" si="15"/>
        <v>0</v>
      </c>
      <c r="AK15" s="13">
        <f t="shared" si="16"/>
        <v>0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70</v>
      </c>
      <c r="D16" s="8">
        <v>30</v>
      </c>
      <c r="E16" s="8">
        <v>63</v>
      </c>
      <c r="F16" s="8">
        <v>29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92</v>
      </c>
      <c r="K16" s="13">
        <f t="shared" si="11"/>
        <v>-29</v>
      </c>
      <c r="L16" s="13">
        <f>VLOOKUP(A:A,[1]TDSheet!$A:$M,13,0)</f>
        <v>30</v>
      </c>
      <c r="M16" s="13">
        <f>VLOOKUP(A:A,[1]TDSheet!$A:$N,14,0)</f>
        <v>50</v>
      </c>
      <c r="N16" s="13">
        <f>VLOOKUP(A:A,[1]TDSheet!$A:$O,15,0)</f>
        <v>50</v>
      </c>
      <c r="O16" s="13">
        <f>VLOOKUP(A:A,[1]TDSheet!$A:$P,16,0)</f>
        <v>0</v>
      </c>
      <c r="P16" s="13"/>
      <c r="Q16" s="13"/>
      <c r="R16" s="13"/>
      <c r="S16" s="13"/>
      <c r="T16" s="13"/>
      <c r="U16" s="13"/>
      <c r="V16" s="15"/>
      <c r="W16" s="13">
        <f t="shared" si="12"/>
        <v>12.6</v>
      </c>
      <c r="X16" s="15"/>
      <c r="Y16" s="19">
        <f t="shared" si="13"/>
        <v>12.619047619047619</v>
      </c>
      <c r="Z16" s="13">
        <f t="shared" si="14"/>
        <v>2.3015873015873018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16.2</v>
      </c>
      <c r="AF16" s="13">
        <f>VLOOKUP(A:A,[1]TDSheet!$A:$AF,32,0)</f>
        <v>14.4</v>
      </c>
      <c r="AG16" s="13">
        <f>VLOOKUP(A:A,[1]TDSheet!$A:$AG,33,0)</f>
        <v>12.8</v>
      </c>
      <c r="AH16" s="13">
        <f>VLOOKUP(A:A,[3]TDSheet!$A:$D,4,0)</f>
        <v>2</v>
      </c>
      <c r="AI16" s="13">
        <f>VLOOKUP(A:A,[1]TDSheet!$A:$AI,35,0)</f>
        <v>0</v>
      </c>
      <c r="AJ16" s="13">
        <f t="shared" si="15"/>
        <v>0</v>
      </c>
      <c r="AK16" s="13">
        <f t="shared" si="16"/>
        <v>0</v>
      </c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468</v>
      </c>
      <c r="D17" s="8">
        <v>163</v>
      </c>
      <c r="E17" s="8">
        <v>234</v>
      </c>
      <c r="F17" s="8">
        <v>384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248</v>
      </c>
      <c r="K17" s="13">
        <f t="shared" si="11"/>
        <v>-14</v>
      </c>
      <c r="L17" s="13">
        <f>VLOOKUP(A:A,[1]TDSheet!$A:$M,13,0)</f>
        <v>400</v>
      </c>
      <c r="M17" s="13">
        <f>VLOOKUP(A:A,[1]TDSheet!$A:$N,14,0)</f>
        <v>0</v>
      </c>
      <c r="N17" s="13">
        <f>VLOOKUP(A:A,[1]TDSheet!$A:$O,15,0)</f>
        <v>0</v>
      </c>
      <c r="O17" s="13">
        <f>VLOOKUP(A:A,[1]TDSheet!$A:$P,16,0)</f>
        <v>0</v>
      </c>
      <c r="P17" s="13"/>
      <c r="Q17" s="13"/>
      <c r="R17" s="13"/>
      <c r="S17" s="13"/>
      <c r="T17" s="13"/>
      <c r="U17" s="13"/>
      <c r="V17" s="15"/>
      <c r="W17" s="13">
        <f t="shared" si="12"/>
        <v>46.8</v>
      </c>
      <c r="X17" s="15"/>
      <c r="Y17" s="19">
        <f t="shared" si="13"/>
        <v>16.752136752136753</v>
      </c>
      <c r="Z17" s="13">
        <f t="shared" si="14"/>
        <v>8.2051282051282062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57.6</v>
      </c>
      <c r="AF17" s="13">
        <f>VLOOKUP(A:A,[1]TDSheet!$A:$AF,32,0)</f>
        <v>53</v>
      </c>
      <c r="AG17" s="13">
        <f>VLOOKUP(A:A,[1]TDSheet!$A:$AG,33,0)</f>
        <v>69.400000000000006</v>
      </c>
      <c r="AH17" s="13">
        <f>VLOOKUP(A:A,[3]TDSheet!$A:$D,4,0)</f>
        <v>31</v>
      </c>
      <c r="AI17" s="13" t="e">
        <f>VLOOKUP(A:A,[1]TDSheet!$A:$AI,35,0)</f>
        <v>#N/A</v>
      </c>
      <c r="AJ17" s="13">
        <f t="shared" si="15"/>
        <v>0</v>
      </c>
      <c r="AK17" s="13">
        <f t="shared" si="16"/>
        <v>0</v>
      </c>
      <c r="AL17" s="13"/>
      <c r="AM17" s="13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270</v>
      </c>
      <c r="D18" s="8">
        <v>256</v>
      </c>
      <c r="E18" s="8">
        <v>306</v>
      </c>
      <c r="F18" s="8">
        <v>198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3">
        <f>VLOOKUP(A:A,[2]TDSheet!$A:$F,6,0)</f>
        <v>378</v>
      </c>
      <c r="K18" s="13">
        <f t="shared" si="11"/>
        <v>-72</v>
      </c>
      <c r="L18" s="13">
        <f>VLOOKUP(A:A,[1]TDSheet!$A:$M,13,0)</f>
        <v>70</v>
      </c>
      <c r="M18" s="13">
        <f>VLOOKUP(A:A,[1]TDSheet!$A:$N,14,0)</f>
        <v>120</v>
      </c>
      <c r="N18" s="13">
        <f>VLOOKUP(A:A,[1]TDSheet!$A:$O,15,0)</f>
        <v>130</v>
      </c>
      <c r="O18" s="13">
        <f>VLOOKUP(A:A,[1]TDSheet!$A:$P,16,0)</f>
        <v>0</v>
      </c>
      <c r="P18" s="13"/>
      <c r="Q18" s="13"/>
      <c r="R18" s="13"/>
      <c r="S18" s="13"/>
      <c r="T18" s="13"/>
      <c r="U18" s="13"/>
      <c r="V18" s="15">
        <v>40</v>
      </c>
      <c r="W18" s="13">
        <f t="shared" si="12"/>
        <v>61.2</v>
      </c>
      <c r="X18" s="15"/>
      <c r="Y18" s="19">
        <f t="shared" si="13"/>
        <v>9.117647058823529</v>
      </c>
      <c r="Z18" s="13">
        <f t="shared" si="14"/>
        <v>3.2352941176470589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73</v>
      </c>
      <c r="AF18" s="13">
        <f>VLOOKUP(A:A,[1]TDSheet!$A:$AF,32,0)</f>
        <v>70.400000000000006</v>
      </c>
      <c r="AG18" s="13">
        <f>VLOOKUP(A:A,[1]TDSheet!$A:$AG,33,0)</f>
        <v>66.8</v>
      </c>
      <c r="AH18" s="13">
        <f>VLOOKUP(A:A,[3]TDSheet!$A:$D,4,0)</f>
        <v>53</v>
      </c>
      <c r="AI18" s="13">
        <f>VLOOKUP(A:A,[1]TDSheet!$A:$AI,35,0)</f>
        <v>0</v>
      </c>
      <c r="AJ18" s="13">
        <f t="shared" si="15"/>
        <v>12</v>
      </c>
      <c r="AK18" s="13">
        <f t="shared" si="16"/>
        <v>0</v>
      </c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1893</v>
      </c>
      <c r="D19" s="8">
        <v>1162</v>
      </c>
      <c r="E19" s="8">
        <v>1263</v>
      </c>
      <c r="F19" s="8">
        <v>1747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3">
        <f>VLOOKUP(A:A,[2]TDSheet!$A:$F,6,0)</f>
        <v>1307</v>
      </c>
      <c r="K19" s="13">
        <f t="shared" si="11"/>
        <v>-44</v>
      </c>
      <c r="L19" s="13">
        <f>VLOOKUP(A:A,[1]TDSheet!$A:$M,13,0)</f>
        <v>1500</v>
      </c>
      <c r="M19" s="13">
        <f>VLOOKUP(A:A,[1]TDSheet!$A:$N,14,0)</f>
        <v>0</v>
      </c>
      <c r="N19" s="13">
        <f>VLOOKUP(A:A,[1]TDSheet!$A:$O,15,0)</f>
        <v>0</v>
      </c>
      <c r="O19" s="13">
        <f>VLOOKUP(A:A,[1]TDSheet!$A:$P,16,0)</f>
        <v>0</v>
      </c>
      <c r="P19" s="13"/>
      <c r="Q19" s="13"/>
      <c r="R19" s="13"/>
      <c r="S19" s="13"/>
      <c r="T19" s="13"/>
      <c r="U19" s="13"/>
      <c r="V19" s="15">
        <v>1000</v>
      </c>
      <c r="W19" s="13">
        <f t="shared" si="12"/>
        <v>252.6</v>
      </c>
      <c r="X19" s="15"/>
      <c r="Y19" s="19">
        <f t="shared" si="13"/>
        <v>16.813143309580365</v>
      </c>
      <c r="Z19" s="13">
        <f t="shared" si="14"/>
        <v>6.9160728424386386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295</v>
      </c>
      <c r="AF19" s="13">
        <f>VLOOKUP(A:A,[1]TDSheet!$A:$AF,32,0)</f>
        <v>269.2</v>
      </c>
      <c r="AG19" s="13">
        <f>VLOOKUP(A:A,[1]TDSheet!$A:$AG,33,0)</f>
        <v>316</v>
      </c>
      <c r="AH19" s="13">
        <f>VLOOKUP(A:A,[3]TDSheet!$A:$D,4,0)</f>
        <v>230</v>
      </c>
      <c r="AI19" s="13">
        <f>VLOOKUP(A:A,[1]TDSheet!$A:$AI,35,0)</f>
        <v>0</v>
      </c>
      <c r="AJ19" s="13">
        <f t="shared" si="15"/>
        <v>170</v>
      </c>
      <c r="AK19" s="13">
        <f t="shared" si="16"/>
        <v>0</v>
      </c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13</v>
      </c>
      <c r="C20" s="8">
        <v>415</v>
      </c>
      <c r="D20" s="8">
        <v>782</v>
      </c>
      <c r="E20" s="8">
        <v>681</v>
      </c>
      <c r="F20" s="8">
        <v>484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916</v>
      </c>
      <c r="K20" s="13">
        <f t="shared" si="11"/>
        <v>-235</v>
      </c>
      <c r="L20" s="13">
        <f>VLOOKUP(A:A,[1]TDSheet!$A:$M,13,0)</f>
        <v>200</v>
      </c>
      <c r="M20" s="13">
        <f>VLOOKUP(A:A,[1]TDSheet!$A:$N,14,0)</f>
        <v>120</v>
      </c>
      <c r="N20" s="13">
        <f>VLOOKUP(A:A,[1]TDSheet!$A:$O,15,0)</f>
        <v>270</v>
      </c>
      <c r="O20" s="13">
        <f>VLOOKUP(A:A,[1]TDSheet!$A:$P,16,0)</f>
        <v>0</v>
      </c>
      <c r="P20" s="13"/>
      <c r="Q20" s="13"/>
      <c r="R20" s="13"/>
      <c r="S20" s="13"/>
      <c r="T20" s="13"/>
      <c r="U20" s="13"/>
      <c r="V20" s="15">
        <v>200</v>
      </c>
      <c r="W20" s="13">
        <f t="shared" si="12"/>
        <v>136.19999999999999</v>
      </c>
      <c r="X20" s="15"/>
      <c r="Y20" s="19">
        <f t="shared" si="13"/>
        <v>9.3538913362701912</v>
      </c>
      <c r="Z20" s="13">
        <f t="shared" si="14"/>
        <v>3.5535976505139502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148.4</v>
      </c>
      <c r="AF20" s="13">
        <f>VLOOKUP(A:A,[1]TDSheet!$A:$AF,32,0)</f>
        <v>114.2</v>
      </c>
      <c r="AG20" s="13">
        <f>VLOOKUP(A:A,[1]TDSheet!$A:$AG,33,0)</f>
        <v>160</v>
      </c>
      <c r="AH20" s="13">
        <f>VLOOKUP(A:A,[3]TDSheet!$A:$D,4,0)</f>
        <v>225</v>
      </c>
      <c r="AI20" s="13" t="str">
        <f>VLOOKUP(A:A,[1]TDSheet!$A:$AI,35,0)</f>
        <v>ябокт</v>
      </c>
      <c r="AJ20" s="13">
        <f t="shared" si="15"/>
        <v>70</v>
      </c>
      <c r="AK20" s="13">
        <f t="shared" si="16"/>
        <v>0</v>
      </c>
      <c r="AL20" s="13"/>
      <c r="AM20" s="13"/>
    </row>
    <row r="21" spans="1:39" s="1" customFormat="1" ht="21.95" customHeight="1" outlineLevel="1" x14ac:dyDescent="0.2">
      <c r="A21" s="7" t="s">
        <v>24</v>
      </c>
      <c r="B21" s="7" t="s">
        <v>13</v>
      </c>
      <c r="C21" s="8">
        <v>224</v>
      </c>
      <c r="D21" s="8">
        <v>770</v>
      </c>
      <c r="E21" s="8">
        <v>780</v>
      </c>
      <c r="F21" s="8">
        <v>207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863</v>
      </c>
      <c r="K21" s="13">
        <f t="shared" si="11"/>
        <v>-83</v>
      </c>
      <c r="L21" s="13">
        <f>VLOOKUP(A:A,[1]TDSheet!$A:$M,13,0)</f>
        <v>30</v>
      </c>
      <c r="M21" s="13">
        <f>VLOOKUP(A:A,[1]TDSheet!$A:$N,14,0)</f>
        <v>0</v>
      </c>
      <c r="N21" s="13">
        <f>VLOOKUP(A:A,[1]TDSheet!$A:$O,15,0)</f>
        <v>20</v>
      </c>
      <c r="O21" s="13">
        <f>VLOOKUP(A:A,[1]TDSheet!$A:$P,16,0)</f>
        <v>0</v>
      </c>
      <c r="P21" s="13"/>
      <c r="Q21" s="13"/>
      <c r="R21" s="13"/>
      <c r="S21" s="13"/>
      <c r="T21" s="13"/>
      <c r="U21" s="13"/>
      <c r="V21" s="15"/>
      <c r="W21" s="13">
        <f t="shared" si="12"/>
        <v>20.399999999999999</v>
      </c>
      <c r="X21" s="15"/>
      <c r="Y21" s="19">
        <f t="shared" si="13"/>
        <v>12.598039215686276</v>
      </c>
      <c r="Z21" s="13">
        <f t="shared" si="14"/>
        <v>10.147058823529413</v>
      </c>
      <c r="AA21" s="13"/>
      <c r="AB21" s="13"/>
      <c r="AC21" s="13"/>
      <c r="AD21" s="13">
        <f>VLOOKUP(A:A,[1]TDSheet!$A:$AD,30,0)</f>
        <v>678</v>
      </c>
      <c r="AE21" s="13">
        <f>VLOOKUP(A:A,[1]TDSheet!$A:$AE,31,0)</f>
        <v>36.799999999999997</v>
      </c>
      <c r="AF21" s="13">
        <f>VLOOKUP(A:A,[1]TDSheet!$A:$AF,32,0)</f>
        <v>30.6</v>
      </c>
      <c r="AG21" s="13">
        <f>VLOOKUP(A:A,[1]TDSheet!$A:$AG,33,0)</f>
        <v>39</v>
      </c>
      <c r="AH21" s="13">
        <f>VLOOKUP(A:A,[3]TDSheet!$A:$D,4,0)</f>
        <v>8</v>
      </c>
      <c r="AI21" s="22" t="s">
        <v>170</v>
      </c>
      <c r="AJ21" s="13">
        <f t="shared" si="15"/>
        <v>0</v>
      </c>
      <c r="AK21" s="13">
        <f t="shared" si="16"/>
        <v>0</v>
      </c>
      <c r="AL21" s="13"/>
      <c r="AM21" s="13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262</v>
      </c>
      <c r="D22" s="8">
        <v>203</v>
      </c>
      <c r="E22" s="8">
        <v>186</v>
      </c>
      <c r="F22" s="8">
        <v>274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508</v>
      </c>
      <c r="K22" s="13">
        <f t="shared" si="11"/>
        <v>-322</v>
      </c>
      <c r="L22" s="13">
        <f>VLOOKUP(A:A,[1]TDSheet!$A:$M,13,0)</f>
        <v>40</v>
      </c>
      <c r="M22" s="13">
        <f>VLOOKUP(A:A,[1]TDSheet!$A:$N,14,0)</f>
        <v>40</v>
      </c>
      <c r="N22" s="13">
        <f>VLOOKUP(A:A,[1]TDSheet!$A:$O,15,0)</f>
        <v>50</v>
      </c>
      <c r="O22" s="13">
        <f>VLOOKUP(A:A,[1]TDSheet!$A:$P,16,0)</f>
        <v>0</v>
      </c>
      <c r="P22" s="13"/>
      <c r="Q22" s="13"/>
      <c r="R22" s="13"/>
      <c r="S22" s="13"/>
      <c r="T22" s="13"/>
      <c r="U22" s="13"/>
      <c r="V22" s="15"/>
      <c r="W22" s="13">
        <f t="shared" si="12"/>
        <v>28.8</v>
      </c>
      <c r="X22" s="15"/>
      <c r="Y22" s="19">
        <f t="shared" si="13"/>
        <v>14.027777777777777</v>
      </c>
      <c r="Z22" s="13">
        <f t="shared" si="14"/>
        <v>9.5138888888888893</v>
      </c>
      <c r="AA22" s="13"/>
      <c r="AB22" s="13"/>
      <c r="AC22" s="13"/>
      <c r="AD22" s="13">
        <f>VLOOKUP(A:A,[1]TDSheet!$A:$AD,30,0)</f>
        <v>42</v>
      </c>
      <c r="AE22" s="13">
        <f>VLOOKUP(A:A,[1]TDSheet!$A:$AE,31,0)</f>
        <v>73.2</v>
      </c>
      <c r="AF22" s="13">
        <f>VLOOKUP(A:A,[1]TDSheet!$A:$AF,32,0)</f>
        <v>50.8</v>
      </c>
      <c r="AG22" s="13">
        <f>VLOOKUP(A:A,[1]TDSheet!$A:$AG,33,0)</f>
        <v>45</v>
      </c>
      <c r="AH22" s="13">
        <f>VLOOKUP(A:A,[3]TDSheet!$A:$D,4,0)</f>
        <v>18</v>
      </c>
      <c r="AI22" s="22" t="s">
        <v>170</v>
      </c>
      <c r="AJ22" s="13">
        <f t="shared" si="15"/>
        <v>0</v>
      </c>
      <c r="AK22" s="13">
        <f t="shared" si="16"/>
        <v>0</v>
      </c>
      <c r="AL22" s="13"/>
      <c r="AM22" s="13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649</v>
      </c>
      <c r="D23" s="8">
        <v>881</v>
      </c>
      <c r="E23" s="8">
        <v>706</v>
      </c>
      <c r="F23" s="8">
        <v>800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853</v>
      </c>
      <c r="K23" s="13">
        <f t="shared" si="11"/>
        <v>-147</v>
      </c>
      <c r="L23" s="13">
        <f>VLOOKUP(A:A,[1]TDSheet!$A:$M,13,0)</f>
        <v>250</v>
      </c>
      <c r="M23" s="13">
        <f>VLOOKUP(A:A,[1]TDSheet!$A:$N,14,0)</f>
        <v>100</v>
      </c>
      <c r="N23" s="13">
        <f>VLOOKUP(A:A,[1]TDSheet!$A:$O,15,0)</f>
        <v>150</v>
      </c>
      <c r="O23" s="13">
        <f>VLOOKUP(A:A,[1]TDSheet!$A:$P,16,0)</f>
        <v>0</v>
      </c>
      <c r="P23" s="13"/>
      <c r="Q23" s="13"/>
      <c r="R23" s="13"/>
      <c r="S23" s="13"/>
      <c r="T23" s="13"/>
      <c r="U23" s="13"/>
      <c r="V23" s="15">
        <v>100</v>
      </c>
      <c r="W23" s="13">
        <f t="shared" si="12"/>
        <v>141.19999999999999</v>
      </c>
      <c r="X23" s="15"/>
      <c r="Y23" s="19">
        <f t="shared" si="13"/>
        <v>9.9150141643059495</v>
      </c>
      <c r="Z23" s="13">
        <f t="shared" si="14"/>
        <v>5.6657223796034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197.4</v>
      </c>
      <c r="AF23" s="13">
        <f>VLOOKUP(A:A,[1]TDSheet!$A:$AF,32,0)</f>
        <v>184.2</v>
      </c>
      <c r="AG23" s="13">
        <f>VLOOKUP(A:A,[1]TDSheet!$A:$AG,33,0)</f>
        <v>202.2</v>
      </c>
      <c r="AH23" s="13">
        <f>VLOOKUP(A:A,[3]TDSheet!$A:$D,4,0)</f>
        <v>193</v>
      </c>
      <c r="AI23" s="13" t="str">
        <f>VLOOKUP(A:A,[1]TDSheet!$A:$AI,35,0)</f>
        <v>продокт</v>
      </c>
      <c r="AJ23" s="13">
        <f t="shared" si="15"/>
        <v>35</v>
      </c>
      <c r="AK23" s="13">
        <f t="shared" si="16"/>
        <v>0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326.25400000000002</v>
      </c>
      <c r="D24" s="8">
        <v>403.35700000000003</v>
      </c>
      <c r="E24" s="8">
        <v>423.32299999999998</v>
      </c>
      <c r="F24" s="8">
        <v>291.18599999999998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406.40699999999998</v>
      </c>
      <c r="K24" s="13">
        <f t="shared" si="11"/>
        <v>16.915999999999997</v>
      </c>
      <c r="L24" s="13">
        <f>VLOOKUP(A:A,[1]TDSheet!$A:$M,13,0)</f>
        <v>140</v>
      </c>
      <c r="M24" s="13">
        <f>VLOOKUP(A:A,[1]TDSheet!$A:$N,14,0)</f>
        <v>100</v>
      </c>
      <c r="N24" s="13">
        <f>VLOOKUP(A:A,[1]TDSheet!$A:$O,15,0)</f>
        <v>170</v>
      </c>
      <c r="O24" s="13">
        <f>VLOOKUP(A:A,[1]TDSheet!$A:$P,16,0)</f>
        <v>0</v>
      </c>
      <c r="P24" s="13"/>
      <c r="Q24" s="13"/>
      <c r="R24" s="13"/>
      <c r="S24" s="13"/>
      <c r="T24" s="13"/>
      <c r="U24" s="13"/>
      <c r="V24" s="15">
        <v>80</v>
      </c>
      <c r="W24" s="13">
        <f t="shared" si="12"/>
        <v>84.664599999999993</v>
      </c>
      <c r="X24" s="15"/>
      <c r="Y24" s="19">
        <f t="shared" si="13"/>
        <v>9.2268315210843728</v>
      </c>
      <c r="Z24" s="13">
        <f t="shared" si="14"/>
        <v>3.439288675550348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96.116</v>
      </c>
      <c r="AF24" s="13">
        <f>VLOOKUP(A:A,[1]TDSheet!$A:$AF,32,0)</f>
        <v>85.2072</v>
      </c>
      <c r="AG24" s="13">
        <f>VLOOKUP(A:A,[1]TDSheet!$A:$AG,33,0)</f>
        <v>98.292600000000007</v>
      </c>
      <c r="AH24" s="13">
        <f>VLOOKUP(A:A,[3]TDSheet!$A:$D,4,0)</f>
        <v>88.781999999999996</v>
      </c>
      <c r="AI24" s="13">
        <f>VLOOKUP(A:A,[1]TDSheet!$A:$AI,35,0)</f>
        <v>0</v>
      </c>
      <c r="AJ24" s="13">
        <f t="shared" si="15"/>
        <v>80</v>
      </c>
      <c r="AK24" s="13">
        <f t="shared" si="16"/>
        <v>0</v>
      </c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3935.3429999999998</v>
      </c>
      <c r="D25" s="8">
        <v>7223.2569999999996</v>
      </c>
      <c r="E25" s="8">
        <v>4176.3459999999995</v>
      </c>
      <c r="F25" s="8">
        <v>2975.2950000000001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4297.33</v>
      </c>
      <c r="K25" s="13">
        <f t="shared" si="11"/>
        <v>-120.98400000000038</v>
      </c>
      <c r="L25" s="13">
        <f>VLOOKUP(A:A,[1]TDSheet!$A:$M,13,0)</f>
        <v>1500</v>
      </c>
      <c r="M25" s="13">
        <f>VLOOKUP(A:A,[1]TDSheet!$A:$N,14,0)</f>
        <v>0</v>
      </c>
      <c r="N25" s="13">
        <f>VLOOKUP(A:A,[1]TDSheet!$A:$O,15,0)</f>
        <v>600</v>
      </c>
      <c r="O25" s="13">
        <f>VLOOKUP(A:A,[1]TDSheet!$A:$P,16,0)</f>
        <v>1200</v>
      </c>
      <c r="P25" s="13"/>
      <c r="Q25" s="13"/>
      <c r="R25" s="13"/>
      <c r="S25" s="13"/>
      <c r="T25" s="13"/>
      <c r="U25" s="13"/>
      <c r="V25" s="15">
        <v>1300</v>
      </c>
      <c r="W25" s="13">
        <f t="shared" si="12"/>
        <v>835.26919999999996</v>
      </c>
      <c r="X25" s="15"/>
      <c r="Y25" s="19">
        <f t="shared" si="13"/>
        <v>9.0692856865786506</v>
      </c>
      <c r="Z25" s="13">
        <f t="shared" si="14"/>
        <v>3.5620791476568274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1173.9090000000001</v>
      </c>
      <c r="AF25" s="13">
        <f>VLOOKUP(A:A,[1]TDSheet!$A:$AF,32,0)</f>
        <v>997.7296</v>
      </c>
      <c r="AG25" s="13">
        <f>VLOOKUP(A:A,[1]TDSheet!$A:$AG,33,0)</f>
        <v>989.42679999999996</v>
      </c>
      <c r="AH25" s="13">
        <f>VLOOKUP(A:A,[3]TDSheet!$A:$D,4,0)</f>
        <v>949.83600000000001</v>
      </c>
      <c r="AI25" s="13" t="str">
        <f>VLOOKUP(A:A,[1]TDSheet!$A:$AI,35,0)</f>
        <v>оконч</v>
      </c>
      <c r="AJ25" s="13">
        <f t="shared" si="15"/>
        <v>1300</v>
      </c>
      <c r="AK25" s="13">
        <f t="shared" si="16"/>
        <v>0</v>
      </c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289.03300000000002</v>
      </c>
      <c r="D26" s="8">
        <v>248.953</v>
      </c>
      <c r="E26" s="8">
        <v>355.84800000000001</v>
      </c>
      <c r="F26" s="8">
        <v>164.12700000000001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355.38</v>
      </c>
      <c r="K26" s="13">
        <f t="shared" si="11"/>
        <v>0.46800000000001774</v>
      </c>
      <c r="L26" s="13">
        <f>VLOOKUP(A:A,[1]TDSheet!$A:$M,13,0)</f>
        <v>100</v>
      </c>
      <c r="M26" s="13">
        <f>VLOOKUP(A:A,[1]TDSheet!$A:$N,14,0)</f>
        <v>80</v>
      </c>
      <c r="N26" s="13">
        <f>VLOOKUP(A:A,[1]TDSheet!$A:$O,15,0)</f>
        <v>120</v>
      </c>
      <c r="O26" s="13">
        <f>VLOOKUP(A:A,[1]TDSheet!$A:$P,16,0)</f>
        <v>0</v>
      </c>
      <c r="P26" s="13"/>
      <c r="Q26" s="13"/>
      <c r="R26" s="13"/>
      <c r="S26" s="13"/>
      <c r="T26" s="13"/>
      <c r="U26" s="13"/>
      <c r="V26" s="15">
        <v>180</v>
      </c>
      <c r="W26" s="13">
        <f t="shared" si="12"/>
        <v>71.169600000000003</v>
      </c>
      <c r="X26" s="15"/>
      <c r="Y26" s="19">
        <f t="shared" si="13"/>
        <v>9.0505918257233411</v>
      </c>
      <c r="Z26" s="13">
        <f t="shared" si="14"/>
        <v>2.3061391380589464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89.840800000000002</v>
      </c>
      <c r="AF26" s="13">
        <f>VLOOKUP(A:A,[1]TDSheet!$A:$AF,32,0)</f>
        <v>67.474599999999995</v>
      </c>
      <c r="AG26" s="13">
        <f>VLOOKUP(A:A,[1]TDSheet!$A:$AG,33,0)</f>
        <v>71.290199999999999</v>
      </c>
      <c r="AH26" s="13">
        <f>VLOOKUP(A:A,[3]TDSheet!$A:$D,4,0)</f>
        <v>46.206000000000003</v>
      </c>
      <c r="AI26" s="13">
        <f>VLOOKUP(A:A,[1]TDSheet!$A:$AI,35,0)</f>
        <v>0</v>
      </c>
      <c r="AJ26" s="13">
        <f t="shared" si="15"/>
        <v>180</v>
      </c>
      <c r="AK26" s="13">
        <f t="shared" si="16"/>
        <v>0</v>
      </c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426.053</v>
      </c>
      <c r="D27" s="8">
        <v>370.44900000000001</v>
      </c>
      <c r="E27" s="8">
        <v>509.19600000000003</v>
      </c>
      <c r="F27" s="8">
        <v>268.12200000000001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497.28300000000002</v>
      </c>
      <c r="K27" s="13">
        <f t="shared" si="11"/>
        <v>11.913000000000011</v>
      </c>
      <c r="L27" s="13">
        <f>VLOOKUP(A:A,[1]TDSheet!$A:$M,13,0)</f>
        <v>160</v>
      </c>
      <c r="M27" s="13">
        <f>VLOOKUP(A:A,[1]TDSheet!$A:$N,14,0)</f>
        <v>100</v>
      </c>
      <c r="N27" s="13">
        <f>VLOOKUP(A:A,[1]TDSheet!$A:$O,15,0)</f>
        <v>210</v>
      </c>
      <c r="O27" s="13">
        <f>VLOOKUP(A:A,[1]TDSheet!$A:$P,16,0)</f>
        <v>0</v>
      </c>
      <c r="P27" s="13"/>
      <c r="Q27" s="13"/>
      <c r="R27" s="13"/>
      <c r="S27" s="13"/>
      <c r="T27" s="13"/>
      <c r="U27" s="13"/>
      <c r="V27" s="15">
        <v>180</v>
      </c>
      <c r="W27" s="13">
        <f t="shared" si="12"/>
        <v>101.83920000000001</v>
      </c>
      <c r="X27" s="15"/>
      <c r="Y27" s="19">
        <f t="shared" si="13"/>
        <v>9.0154086049379814</v>
      </c>
      <c r="Z27" s="13">
        <f t="shared" si="14"/>
        <v>2.6327975867838709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121.1104</v>
      </c>
      <c r="AF27" s="13">
        <f>VLOOKUP(A:A,[1]TDSheet!$A:$AF,32,0)</f>
        <v>111.2634</v>
      </c>
      <c r="AG27" s="13">
        <f>VLOOKUP(A:A,[1]TDSheet!$A:$AG,33,0)</f>
        <v>109.29459999999999</v>
      </c>
      <c r="AH27" s="13">
        <f>VLOOKUP(A:A,[3]TDSheet!$A:$D,4,0)</f>
        <v>99.78</v>
      </c>
      <c r="AI27" s="13">
        <f>VLOOKUP(A:A,[1]TDSheet!$A:$AI,35,0)</f>
        <v>0</v>
      </c>
      <c r="AJ27" s="13">
        <f t="shared" si="15"/>
        <v>180</v>
      </c>
      <c r="AK27" s="13">
        <f t="shared" si="16"/>
        <v>0</v>
      </c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199.13200000000001</v>
      </c>
      <c r="D28" s="8">
        <v>201.13200000000001</v>
      </c>
      <c r="E28" s="8">
        <v>213.83600000000001</v>
      </c>
      <c r="F28" s="8">
        <v>178.35499999999999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207.10400000000001</v>
      </c>
      <c r="K28" s="13">
        <f t="shared" si="11"/>
        <v>6.7319999999999993</v>
      </c>
      <c r="L28" s="13">
        <f>VLOOKUP(A:A,[1]TDSheet!$A:$M,13,0)</f>
        <v>70</v>
      </c>
      <c r="M28" s="13">
        <f>VLOOKUP(A:A,[1]TDSheet!$A:$N,14,0)</f>
        <v>30</v>
      </c>
      <c r="N28" s="13">
        <f>VLOOKUP(A:A,[1]TDSheet!$A:$O,15,0)</f>
        <v>80</v>
      </c>
      <c r="O28" s="13">
        <f>VLOOKUP(A:A,[1]TDSheet!$A:$P,16,0)</f>
        <v>0</v>
      </c>
      <c r="P28" s="13"/>
      <c r="Q28" s="13"/>
      <c r="R28" s="13"/>
      <c r="S28" s="13"/>
      <c r="T28" s="13"/>
      <c r="U28" s="13"/>
      <c r="V28" s="15">
        <v>30</v>
      </c>
      <c r="W28" s="13">
        <f t="shared" si="12"/>
        <v>42.767200000000003</v>
      </c>
      <c r="X28" s="15"/>
      <c r="Y28" s="19">
        <f t="shared" si="13"/>
        <v>9.0806739744477074</v>
      </c>
      <c r="Z28" s="13">
        <f t="shared" si="14"/>
        <v>4.1703688808245563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54.349599999999995</v>
      </c>
      <c r="AF28" s="13">
        <f>VLOOKUP(A:A,[1]TDSheet!$A:$AF,32,0)</f>
        <v>51.201599999999999</v>
      </c>
      <c r="AG28" s="13">
        <f>VLOOKUP(A:A,[1]TDSheet!$A:$AG,33,0)</f>
        <v>52.255600000000001</v>
      </c>
      <c r="AH28" s="13">
        <f>VLOOKUP(A:A,[3]TDSheet!$A:$D,4,0)</f>
        <v>37.564</v>
      </c>
      <c r="AI28" s="13">
        <f>VLOOKUP(A:A,[1]TDSheet!$A:$AI,35,0)</f>
        <v>0</v>
      </c>
      <c r="AJ28" s="13">
        <f t="shared" si="15"/>
        <v>30</v>
      </c>
      <c r="AK28" s="13">
        <f t="shared" si="16"/>
        <v>0</v>
      </c>
      <c r="AL28" s="13"/>
      <c r="AM28" s="13"/>
    </row>
    <row r="29" spans="1:39" s="1" customFormat="1" ht="21.95" customHeight="1" outlineLevel="1" x14ac:dyDescent="0.2">
      <c r="A29" s="7" t="s">
        <v>32</v>
      </c>
      <c r="B29" s="7" t="s">
        <v>8</v>
      </c>
      <c r="C29" s="8">
        <v>118.48</v>
      </c>
      <c r="D29" s="8">
        <v>294.58800000000002</v>
      </c>
      <c r="E29" s="8">
        <v>249.55</v>
      </c>
      <c r="F29" s="8">
        <v>157.32300000000001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239.184</v>
      </c>
      <c r="K29" s="13">
        <f t="shared" si="11"/>
        <v>10.366000000000014</v>
      </c>
      <c r="L29" s="13">
        <f>VLOOKUP(A:A,[1]TDSheet!$A:$M,13,0)</f>
        <v>80</v>
      </c>
      <c r="M29" s="13">
        <f>VLOOKUP(A:A,[1]TDSheet!$A:$N,14,0)</f>
        <v>40</v>
      </c>
      <c r="N29" s="13">
        <f>VLOOKUP(A:A,[1]TDSheet!$A:$O,15,0)</f>
        <v>90</v>
      </c>
      <c r="O29" s="13">
        <f>VLOOKUP(A:A,[1]TDSheet!$A:$P,16,0)</f>
        <v>0</v>
      </c>
      <c r="P29" s="13"/>
      <c r="Q29" s="13"/>
      <c r="R29" s="13"/>
      <c r="S29" s="13"/>
      <c r="T29" s="13"/>
      <c r="U29" s="13"/>
      <c r="V29" s="15">
        <v>90</v>
      </c>
      <c r="W29" s="13">
        <f t="shared" si="12"/>
        <v>49.910000000000004</v>
      </c>
      <c r="X29" s="15"/>
      <c r="Y29" s="19">
        <f t="shared" si="13"/>
        <v>9.1629533159687426</v>
      </c>
      <c r="Z29" s="13">
        <f t="shared" si="14"/>
        <v>3.1521338409136446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55.916200000000003</v>
      </c>
      <c r="AF29" s="13">
        <f>VLOOKUP(A:A,[1]TDSheet!$A:$AF,32,0)</f>
        <v>44.059199999999997</v>
      </c>
      <c r="AG29" s="13">
        <f>VLOOKUP(A:A,[1]TDSheet!$A:$AG,33,0)</f>
        <v>54.850800000000007</v>
      </c>
      <c r="AH29" s="13">
        <f>VLOOKUP(A:A,[3]TDSheet!$A:$D,4,0)</f>
        <v>53.078000000000003</v>
      </c>
      <c r="AI29" s="13">
        <f>VLOOKUP(A:A,[1]TDSheet!$A:$AI,35,0)</f>
        <v>0</v>
      </c>
      <c r="AJ29" s="13">
        <f t="shared" si="15"/>
        <v>90</v>
      </c>
      <c r="AK29" s="13">
        <f t="shared" si="16"/>
        <v>0</v>
      </c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60.600999999999999</v>
      </c>
      <c r="D30" s="8">
        <v>2.0739999999999998</v>
      </c>
      <c r="E30" s="8">
        <v>0</v>
      </c>
      <c r="F30" s="8">
        <v>60.92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3">
        <f>VLOOKUP(A:A,[2]TDSheet!$A:$F,6,0)</f>
        <v>42.69</v>
      </c>
      <c r="K30" s="13">
        <f t="shared" si="11"/>
        <v>-42.69</v>
      </c>
      <c r="L30" s="13">
        <f>VLOOKUP(A:A,[1]TDSheet!$A:$M,13,0)</f>
        <v>20</v>
      </c>
      <c r="M30" s="13">
        <f>VLOOKUP(A:A,[1]TDSheet!$A:$N,14,0)</f>
        <v>0</v>
      </c>
      <c r="N30" s="13">
        <f>VLOOKUP(A:A,[1]TDSheet!$A:$O,15,0)</f>
        <v>0</v>
      </c>
      <c r="O30" s="13">
        <f>VLOOKUP(A:A,[1]TDSheet!$A:$P,16,0)</f>
        <v>0</v>
      </c>
      <c r="P30" s="13"/>
      <c r="Q30" s="13"/>
      <c r="R30" s="13"/>
      <c r="S30" s="13"/>
      <c r="T30" s="13"/>
      <c r="U30" s="13"/>
      <c r="V30" s="15"/>
      <c r="W30" s="13">
        <f t="shared" si="12"/>
        <v>0</v>
      </c>
      <c r="X30" s="15"/>
      <c r="Y30" s="19" t="e">
        <f t="shared" si="13"/>
        <v>#DIV/0!</v>
      </c>
      <c r="Z30" s="13" t="e">
        <f t="shared" si="14"/>
        <v>#DIV/0!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3.7334000000000005</v>
      </c>
      <c r="AF30" s="13">
        <f>VLOOKUP(A:A,[1]TDSheet!$A:$AF,32,0)</f>
        <v>0.21059999999999998</v>
      </c>
      <c r="AG30" s="13">
        <f>VLOOKUP(A:A,[1]TDSheet!$A:$AG,33,0)</f>
        <v>4.6332000000000004</v>
      </c>
      <c r="AH30" s="13">
        <v>0</v>
      </c>
      <c r="AI30" s="13" t="str">
        <f>VLOOKUP(A:A,[1]TDSheet!$A:$AI,35,0)</f>
        <v>увел</v>
      </c>
      <c r="AJ30" s="13">
        <f t="shared" si="15"/>
        <v>0</v>
      </c>
      <c r="AK30" s="13">
        <f t="shared" si="16"/>
        <v>0</v>
      </c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290.47000000000003</v>
      </c>
      <c r="D31" s="8">
        <v>495.411</v>
      </c>
      <c r="E31" s="8">
        <v>443.48700000000002</v>
      </c>
      <c r="F31" s="8">
        <v>317.00400000000002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443.98099999999999</v>
      </c>
      <c r="K31" s="13">
        <f t="shared" si="11"/>
        <v>-0.49399999999997135</v>
      </c>
      <c r="L31" s="13">
        <f>VLOOKUP(A:A,[1]TDSheet!$A:$M,13,0)</f>
        <v>150</v>
      </c>
      <c r="M31" s="13">
        <f>VLOOKUP(A:A,[1]TDSheet!$A:$N,14,0)</f>
        <v>100</v>
      </c>
      <c r="N31" s="13">
        <f>VLOOKUP(A:A,[1]TDSheet!$A:$O,15,0)</f>
        <v>190</v>
      </c>
      <c r="O31" s="13">
        <f>VLOOKUP(A:A,[1]TDSheet!$A:$P,16,0)</f>
        <v>0</v>
      </c>
      <c r="P31" s="13"/>
      <c r="Q31" s="13"/>
      <c r="R31" s="13"/>
      <c r="S31" s="13"/>
      <c r="T31" s="13"/>
      <c r="U31" s="13"/>
      <c r="V31" s="15">
        <v>50</v>
      </c>
      <c r="W31" s="13">
        <f t="shared" si="12"/>
        <v>88.697400000000002</v>
      </c>
      <c r="X31" s="15"/>
      <c r="Y31" s="19">
        <f t="shared" si="13"/>
        <v>9.0983952178981564</v>
      </c>
      <c r="Z31" s="13">
        <f t="shared" si="14"/>
        <v>3.5739942771715971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114.18559999999999</v>
      </c>
      <c r="AF31" s="13">
        <f>VLOOKUP(A:A,[1]TDSheet!$A:$AF,32,0)</f>
        <v>93.085400000000007</v>
      </c>
      <c r="AG31" s="13">
        <f>VLOOKUP(A:A,[1]TDSheet!$A:$AG,33,0)</f>
        <v>104.06359999999999</v>
      </c>
      <c r="AH31" s="13">
        <f>VLOOKUP(A:A,[3]TDSheet!$A:$D,4,0)</f>
        <v>75.260999999999996</v>
      </c>
      <c r="AI31" s="13">
        <f>VLOOKUP(A:A,[1]TDSheet!$A:$AI,35,0)</f>
        <v>0</v>
      </c>
      <c r="AJ31" s="13">
        <f t="shared" si="15"/>
        <v>50</v>
      </c>
      <c r="AK31" s="13">
        <f t="shared" si="16"/>
        <v>0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51.941000000000003</v>
      </c>
      <c r="D32" s="8">
        <v>241.03100000000001</v>
      </c>
      <c r="E32" s="8">
        <v>159.62</v>
      </c>
      <c r="F32" s="8">
        <v>117.003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167.54400000000001</v>
      </c>
      <c r="K32" s="13">
        <f t="shared" si="11"/>
        <v>-7.9240000000000066</v>
      </c>
      <c r="L32" s="13">
        <f>VLOOKUP(A:A,[1]TDSheet!$A:$M,13,0)</f>
        <v>90</v>
      </c>
      <c r="M32" s="13">
        <f>VLOOKUP(A:A,[1]TDSheet!$A:$N,14,0)</f>
        <v>30</v>
      </c>
      <c r="N32" s="13">
        <f>VLOOKUP(A:A,[1]TDSheet!$A:$O,15,0)</f>
        <v>60</v>
      </c>
      <c r="O32" s="13">
        <f>VLOOKUP(A:A,[1]TDSheet!$A:$P,16,0)</f>
        <v>0</v>
      </c>
      <c r="P32" s="13"/>
      <c r="Q32" s="13"/>
      <c r="R32" s="13"/>
      <c r="S32" s="13"/>
      <c r="T32" s="13"/>
      <c r="U32" s="13"/>
      <c r="V32" s="15"/>
      <c r="W32" s="13">
        <f t="shared" si="12"/>
        <v>31.923999999999999</v>
      </c>
      <c r="X32" s="15"/>
      <c r="Y32" s="19">
        <f t="shared" si="13"/>
        <v>9.3034394186192202</v>
      </c>
      <c r="Z32" s="13">
        <f t="shared" si="14"/>
        <v>3.6650482395689763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32.171599999999998</v>
      </c>
      <c r="AF32" s="13">
        <f>VLOOKUP(A:A,[1]TDSheet!$A:$AF,32,0)</f>
        <v>27.709600000000002</v>
      </c>
      <c r="AG32" s="13">
        <f>VLOOKUP(A:A,[1]TDSheet!$A:$AG,33,0)</f>
        <v>39.878399999999999</v>
      </c>
      <c r="AH32" s="13">
        <f>VLOOKUP(A:A,[3]TDSheet!$A:$D,4,0)</f>
        <v>37.475999999999999</v>
      </c>
      <c r="AI32" s="13">
        <f>VLOOKUP(A:A,[1]TDSheet!$A:$AI,35,0)</f>
        <v>0</v>
      </c>
      <c r="AJ32" s="13">
        <f t="shared" si="15"/>
        <v>0</v>
      </c>
      <c r="AK32" s="13">
        <f t="shared" si="16"/>
        <v>0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43.116</v>
      </c>
      <c r="D33" s="8">
        <v>264.851</v>
      </c>
      <c r="E33" s="8">
        <v>190.346</v>
      </c>
      <c r="F33" s="8">
        <v>112.181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192.89699999999999</v>
      </c>
      <c r="K33" s="13">
        <f t="shared" si="11"/>
        <v>-2.5509999999999877</v>
      </c>
      <c r="L33" s="13">
        <f>VLOOKUP(A:A,[1]TDSheet!$A:$M,13,0)</f>
        <v>80</v>
      </c>
      <c r="M33" s="13">
        <f>VLOOKUP(A:A,[1]TDSheet!$A:$N,14,0)</f>
        <v>0</v>
      </c>
      <c r="N33" s="13">
        <f>VLOOKUP(A:A,[1]TDSheet!$A:$O,15,0)</f>
        <v>50</v>
      </c>
      <c r="O33" s="13">
        <f>VLOOKUP(A:A,[1]TDSheet!$A:$P,16,0)</f>
        <v>0</v>
      </c>
      <c r="P33" s="13"/>
      <c r="Q33" s="13"/>
      <c r="R33" s="13"/>
      <c r="S33" s="13"/>
      <c r="T33" s="13"/>
      <c r="U33" s="13"/>
      <c r="V33" s="15">
        <v>70</v>
      </c>
      <c r="W33" s="13">
        <f t="shared" si="12"/>
        <v>38.069200000000002</v>
      </c>
      <c r="X33" s="15"/>
      <c r="Y33" s="19">
        <f t="shared" si="13"/>
        <v>8.2003561934582283</v>
      </c>
      <c r="Z33" s="13">
        <f t="shared" si="14"/>
        <v>2.9467653641263802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35.464199999999998</v>
      </c>
      <c r="AF33" s="13">
        <f>VLOOKUP(A:A,[1]TDSheet!$A:$AF,32,0)</f>
        <v>28.803800000000003</v>
      </c>
      <c r="AG33" s="13">
        <f>VLOOKUP(A:A,[1]TDSheet!$A:$AG,33,0)</f>
        <v>43.991199999999999</v>
      </c>
      <c r="AH33" s="13">
        <f>VLOOKUP(A:A,[3]TDSheet!$A:$D,4,0)</f>
        <v>53.04</v>
      </c>
      <c r="AI33" s="13">
        <f>VLOOKUP(A:A,[1]TDSheet!$A:$AI,35,0)</f>
        <v>0</v>
      </c>
      <c r="AJ33" s="13">
        <f t="shared" si="15"/>
        <v>70</v>
      </c>
      <c r="AK33" s="13">
        <f t="shared" si="16"/>
        <v>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593.74400000000003</v>
      </c>
      <c r="D34" s="8">
        <v>1544.4259999999999</v>
      </c>
      <c r="E34" s="8">
        <v>1445.9459999999999</v>
      </c>
      <c r="F34" s="8">
        <v>646.35400000000004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1459.944</v>
      </c>
      <c r="K34" s="13">
        <f t="shared" si="11"/>
        <v>-13.998000000000047</v>
      </c>
      <c r="L34" s="13">
        <f>VLOOKUP(A:A,[1]TDSheet!$A:$M,13,0)</f>
        <v>420</v>
      </c>
      <c r="M34" s="13">
        <f>VLOOKUP(A:A,[1]TDSheet!$A:$N,14,0)</f>
        <v>500</v>
      </c>
      <c r="N34" s="13">
        <f>VLOOKUP(A:A,[1]TDSheet!$A:$O,15,0)</f>
        <v>500</v>
      </c>
      <c r="O34" s="13">
        <f>VLOOKUP(A:A,[1]TDSheet!$A:$P,16,0)</f>
        <v>0</v>
      </c>
      <c r="P34" s="13"/>
      <c r="Q34" s="13"/>
      <c r="R34" s="13"/>
      <c r="S34" s="13"/>
      <c r="T34" s="13"/>
      <c r="U34" s="13"/>
      <c r="V34" s="15">
        <v>380</v>
      </c>
      <c r="W34" s="13">
        <f t="shared" si="12"/>
        <v>289.18919999999997</v>
      </c>
      <c r="X34" s="15"/>
      <c r="Y34" s="19">
        <f t="shared" si="13"/>
        <v>8.4593546370334725</v>
      </c>
      <c r="Z34" s="13">
        <f t="shared" si="14"/>
        <v>2.2350558042969797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255.88200000000001</v>
      </c>
      <c r="AF34" s="13">
        <f>VLOOKUP(A:A,[1]TDSheet!$A:$AF,32,0)</f>
        <v>233.37959999999998</v>
      </c>
      <c r="AG34" s="13">
        <f>VLOOKUP(A:A,[1]TDSheet!$A:$AG,33,0)</f>
        <v>307.75639999999999</v>
      </c>
      <c r="AH34" s="13">
        <f>VLOOKUP(A:A,[3]TDSheet!$A:$D,4,0)</f>
        <v>327.11799999999999</v>
      </c>
      <c r="AI34" s="13" t="str">
        <f>VLOOKUP(A:A,[1]TDSheet!$A:$AI,35,0)</f>
        <v>ябокт</v>
      </c>
      <c r="AJ34" s="13">
        <f t="shared" si="15"/>
        <v>380</v>
      </c>
      <c r="AK34" s="13">
        <f t="shared" si="16"/>
        <v>0</v>
      </c>
      <c r="AL34" s="13"/>
      <c r="AM34" s="13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190.63499999999999</v>
      </c>
      <c r="D35" s="8">
        <v>58.4</v>
      </c>
      <c r="E35" s="8">
        <v>216.59</v>
      </c>
      <c r="F35" s="8">
        <v>26.913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3">
        <f>VLOOKUP(A:A,[2]TDSheet!$A:$F,6,0)</f>
        <v>218.465</v>
      </c>
      <c r="K35" s="13">
        <f t="shared" si="11"/>
        <v>-1.875</v>
      </c>
      <c r="L35" s="13">
        <f>VLOOKUP(A:A,[1]TDSheet!$A:$M,13,0)</f>
        <v>20</v>
      </c>
      <c r="M35" s="13">
        <f>VLOOKUP(A:A,[1]TDSheet!$A:$N,14,0)</f>
        <v>150</v>
      </c>
      <c r="N35" s="13">
        <f>VLOOKUP(A:A,[1]TDSheet!$A:$O,15,0)</f>
        <v>100</v>
      </c>
      <c r="O35" s="13">
        <f>VLOOKUP(A:A,[1]TDSheet!$A:$P,16,0)</f>
        <v>0</v>
      </c>
      <c r="P35" s="13"/>
      <c r="Q35" s="13"/>
      <c r="R35" s="13"/>
      <c r="S35" s="13"/>
      <c r="T35" s="13"/>
      <c r="U35" s="13"/>
      <c r="V35" s="15">
        <v>90</v>
      </c>
      <c r="W35" s="13">
        <f t="shared" si="12"/>
        <v>43.317999999999998</v>
      </c>
      <c r="X35" s="15"/>
      <c r="Y35" s="19">
        <f t="shared" si="13"/>
        <v>8.9319220647305979</v>
      </c>
      <c r="Z35" s="13">
        <f t="shared" si="14"/>
        <v>0.62128907151761392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28.307600000000001</v>
      </c>
      <c r="AF35" s="13">
        <f>VLOOKUP(A:A,[1]TDSheet!$A:$AF,32,0)</f>
        <v>35.337400000000002</v>
      </c>
      <c r="AG35" s="13">
        <f>VLOOKUP(A:A,[1]TDSheet!$A:$AG,33,0)</f>
        <v>28.633199999999999</v>
      </c>
      <c r="AH35" s="13">
        <f>VLOOKUP(A:A,[3]TDSheet!$A:$D,4,0)</f>
        <v>37.064999999999998</v>
      </c>
      <c r="AI35" s="13" t="str">
        <f>VLOOKUP(A:A,[1]TDSheet!$A:$AI,35,0)</f>
        <v>увел</v>
      </c>
      <c r="AJ35" s="13">
        <f t="shared" si="15"/>
        <v>90</v>
      </c>
      <c r="AK35" s="13">
        <f t="shared" si="16"/>
        <v>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191.35400000000001</v>
      </c>
      <c r="D36" s="8">
        <v>190.614</v>
      </c>
      <c r="E36" s="8">
        <v>158.58000000000001</v>
      </c>
      <c r="F36" s="8">
        <v>220.79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3">
        <f>VLOOKUP(A:A,[2]TDSheet!$A:$F,6,0)</f>
        <v>161.816</v>
      </c>
      <c r="K36" s="13">
        <f t="shared" si="11"/>
        <v>-3.23599999999999</v>
      </c>
      <c r="L36" s="13">
        <f>VLOOKUP(A:A,[1]TDSheet!$A:$M,13,0)</f>
        <v>20</v>
      </c>
      <c r="M36" s="13">
        <f>VLOOKUP(A:A,[1]TDSheet!$A:$N,14,0)</f>
        <v>0</v>
      </c>
      <c r="N36" s="13">
        <f>VLOOKUP(A:A,[1]TDSheet!$A:$O,15,0)</f>
        <v>0</v>
      </c>
      <c r="O36" s="13">
        <f>VLOOKUP(A:A,[1]TDSheet!$A:$P,16,0)</f>
        <v>0</v>
      </c>
      <c r="P36" s="13"/>
      <c r="Q36" s="13"/>
      <c r="R36" s="13"/>
      <c r="S36" s="13"/>
      <c r="T36" s="13"/>
      <c r="U36" s="13"/>
      <c r="V36" s="15">
        <v>50</v>
      </c>
      <c r="W36" s="13">
        <f t="shared" si="12"/>
        <v>31.716000000000001</v>
      </c>
      <c r="X36" s="15"/>
      <c r="Y36" s="19">
        <f t="shared" si="13"/>
        <v>9.1685584562996585</v>
      </c>
      <c r="Z36" s="13">
        <f t="shared" si="14"/>
        <v>6.961470551141379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44.479199999999999</v>
      </c>
      <c r="AF36" s="13">
        <f>VLOOKUP(A:A,[1]TDSheet!$A:$AF,32,0)</f>
        <v>46.4024</v>
      </c>
      <c r="AG36" s="13">
        <f>VLOOKUP(A:A,[1]TDSheet!$A:$AG,33,0)</f>
        <v>42.263799999999996</v>
      </c>
      <c r="AH36" s="13">
        <f>VLOOKUP(A:A,[3]TDSheet!$A:$D,4,0)</f>
        <v>68.846999999999994</v>
      </c>
      <c r="AI36" s="13" t="str">
        <f>VLOOKUP(A:A,[1]TDSheet!$A:$AI,35,0)</f>
        <v>увел</v>
      </c>
      <c r="AJ36" s="13">
        <f t="shared" si="15"/>
        <v>50</v>
      </c>
      <c r="AK36" s="13">
        <f t="shared" si="16"/>
        <v>0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83.593000000000004</v>
      </c>
      <c r="D37" s="8">
        <v>112.04600000000001</v>
      </c>
      <c r="E37" s="8">
        <v>75.224000000000004</v>
      </c>
      <c r="F37" s="8">
        <v>117.66500000000001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85.052999999999997</v>
      </c>
      <c r="K37" s="13">
        <f t="shared" si="11"/>
        <v>-9.8289999999999935</v>
      </c>
      <c r="L37" s="13">
        <f>VLOOKUP(A:A,[1]TDSheet!$A:$M,13,0)</f>
        <v>30</v>
      </c>
      <c r="M37" s="13">
        <f>VLOOKUP(A:A,[1]TDSheet!$A:$N,14,0)</f>
        <v>0</v>
      </c>
      <c r="N37" s="13">
        <f>VLOOKUP(A:A,[1]TDSheet!$A:$O,15,0)</f>
        <v>0</v>
      </c>
      <c r="O37" s="13">
        <f>VLOOKUP(A:A,[1]TDSheet!$A:$P,16,0)</f>
        <v>0</v>
      </c>
      <c r="P37" s="13"/>
      <c r="Q37" s="13"/>
      <c r="R37" s="13"/>
      <c r="S37" s="13"/>
      <c r="T37" s="13"/>
      <c r="U37" s="13"/>
      <c r="V37" s="15"/>
      <c r="W37" s="13">
        <f t="shared" si="12"/>
        <v>15.0448</v>
      </c>
      <c r="X37" s="15"/>
      <c r="Y37" s="19">
        <f t="shared" si="13"/>
        <v>9.8150191428267579</v>
      </c>
      <c r="Z37" s="13">
        <f t="shared" si="14"/>
        <v>7.8209746889290654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21.732199999999999</v>
      </c>
      <c r="AF37" s="13">
        <f>VLOOKUP(A:A,[1]TDSheet!$A:$AF,32,0)</f>
        <v>21.8462</v>
      </c>
      <c r="AG37" s="13">
        <f>VLOOKUP(A:A,[1]TDSheet!$A:$AG,33,0)</f>
        <v>24.215199999999999</v>
      </c>
      <c r="AH37" s="13">
        <f>VLOOKUP(A:A,[3]TDSheet!$A:$D,4,0)</f>
        <v>18.829999999999998</v>
      </c>
      <c r="AI37" s="13">
        <f>VLOOKUP(A:A,[1]TDSheet!$A:$AI,35,0)</f>
        <v>0</v>
      </c>
      <c r="AJ37" s="13">
        <f t="shared" si="15"/>
        <v>0</v>
      </c>
      <c r="AK37" s="13">
        <f t="shared" si="16"/>
        <v>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153.447</v>
      </c>
      <c r="D38" s="8">
        <v>232.89099999999999</v>
      </c>
      <c r="E38" s="8">
        <v>152.57</v>
      </c>
      <c r="F38" s="8">
        <v>225.18700000000001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162.91800000000001</v>
      </c>
      <c r="K38" s="13">
        <f t="shared" si="11"/>
        <v>-10.348000000000013</v>
      </c>
      <c r="L38" s="13">
        <f>VLOOKUP(A:A,[1]TDSheet!$A:$M,13,0)</f>
        <v>80</v>
      </c>
      <c r="M38" s="13">
        <f>VLOOKUP(A:A,[1]TDSheet!$A:$N,14,0)</f>
        <v>0</v>
      </c>
      <c r="N38" s="13">
        <f>VLOOKUP(A:A,[1]TDSheet!$A:$O,15,0)</f>
        <v>0</v>
      </c>
      <c r="O38" s="13">
        <f>VLOOKUP(A:A,[1]TDSheet!$A:$P,16,0)</f>
        <v>0</v>
      </c>
      <c r="P38" s="13"/>
      <c r="Q38" s="13"/>
      <c r="R38" s="13"/>
      <c r="S38" s="13"/>
      <c r="T38" s="13"/>
      <c r="U38" s="13"/>
      <c r="V38" s="15"/>
      <c r="W38" s="13">
        <f t="shared" si="12"/>
        <v>30.513999999999999</v>
      </c>
      <c r="X38" s="15"/>
      <c r="Y38" s="19">
        <f t="shared" si="13"/>
        <v>10.001540276594351</v>
      </c>
      <c r="Z38" s="13">
        <f t="shared" si="14"/>
        <v>7.3797928819558241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44.468800000000002</v>
      </c>
      <c r="AF38" s="13">
        <f>VLOOKUP(A:A,[1]TDSheet!$A:$AF,32,0)</f>
        <v>46.360399999999998</v>
      </c>
      <c r="AG38" s="13">
        <f>VLOOKUP(A:A,[1]TDSheet!$A:$AG,33,0)</f>
        <v>51.076599999999999</v>
      </c>
      <c r="AH38" s="13">
        <f>VLOOKUP(A:A,[3]TDSheet!$A:$D,4,0)</f>
        <v>34.603999999999999</v>
      </c>
      <c r="AI38" s="13">
        <f>VLOOKUP(A:A,[1]TDSheet!$A:$AI,35,0)</f>
        <v>0</v>
      </c>
      <c r="AJ38" s="13">
        <f t="shared" si="15"/>
        <v>0</v>
      </c>
      <c r="AK38" s="13">
        <f t="shared" si="16"/>
        <v>0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113.16500000000001</v>
      </c>
      <c r="D39" s="8">
        <v>191.19800000000001</v>
      </c>
      <c r="E39" s="8">
        <v>132.10300000000001</v>
      </c>
      <c r="F39" s="8">
        <v>162.18299999999999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146.95500000000001</v>
      </c>
      <c r="K39" s="13">
        <f t="shared" si="11"/>
        <v>-14.852000000000004</v>
      </c>
      <c r="L39" s="13">
        <f>VLOOKUP(A:A,[1]TDSheet!$A:$M,13,0)</f>
        <v>70</v>
      </c>
      <c r="M39" s="13">
        <f>VLOOKUP(A:A,[1]TDSheet!$A:$N,14,0)</f>
        <v>0</v>
      </c>
      <c r="N39" s="13">
        <f>VLOOKUP(A:A,[1]TDSheet!$A:$O,15,0)</f>
        <v>30</v>
      </c>
      <c r="O39" s="13">
        <f>VLOOKUP(A:A,[1]TDSheet!$A:$P,16,0)</f>
        <v>0</v>
      </c>
      <c r="P39" s="13"/>
      <c r="Q39" s="13"/>
      <c r="R39" s="13"/>
      <c r="S39" s="13"/>
      <c r="T39" s="13"/>
      <c r="U39" s="13"/>
      <c r="V39" s="15"/>
      <c r="W39" s="13">
        <f t="shared" si="12"/>
        <v>26.4206</v>
      </c>
      <c r="X39" s="15"/>
      <c r="Y39" s="19">
        <f t="shared" si="13"/>
        <v>9.9234309591757945</v>
      </c>
      <c r="Z39" s="13">
        <f t="shared" si="14"/>
        <v>6.1385055600554113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37.063400000000001</v>
      </c>
      <c r="AF39" s="13">
        <f>VLOOKUP(A:A,[1]TDSheet!$A:$AF,32,0)</f>
        <v>34.487000000000002</v>
      </c>
      <c r="AG39" s="13">
        <f>VLOOKUP(A:A,[1]TDSheet!$A:$AG,33,0)</f>
        <v>40.511800000000001</v>
      </c>
      <c r="AH39" s="13">
        <f>VLOOKUP(A:A,[3]TDSheet!$A:$D,4,0)</f>
        <v>25.838999999999999</v>
      </c>
      <c r="AI39" s="13">
        <f>VLOOKUP(A:A,[1]TDSheet!$A:$AI,35,0)</f>
        <v>0</v>
      </c>
      <c r="AJ39" s="13">
        <f t="shared" si="15"/>
        <v>0</v>
      </c>
      <c r="AK39" s="13">
        <f t="shared" si="16"/>
        <v>0</v>
      </c>
      <c r="AL39" s="13"/>
      <c r="AM39" s="13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92.53</v>
      </c>
      <c r="D40" s="8">
        <v>192.42699999999999</v>
      </c>
      <c r="E40" s="8">
        <v>121.41</v>
      </c>
      <c r="F40" s="8">
        <v>156.375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3">
        <f>VLOOKUP(A:A,[2]TDSheet!$A:$F,6,0)</f>
        <v>126.919</v>
      </c>
      <c r="K40" s="13">
        <f t="shared" si="11"/>
        <v>-5.5090000000000003</v>
      </c>
      <c r="L40" s="13">
        <f>VLOOKUP(A:A,[1]TDSheet!$A:$M,13,0)</f>
        <v>60</v>
      </c>
      <c r="M40" s="13">
        <f>VLOOKUP(A:A,[1]TDSheet!$A:$N,14,0)</f>
        <v>0</v>
      </c>
      <c r="N40" s="13">
        <f>VLOOKUP(A:A,[1]TDSheet!$A:$O,15,0)</f>
        <v>40</v>
      </c>
      <c r="O40" s="13">
        <f>VLOOKUP(A:A,[1]TDSheet!$A:$P,16,0)</f>
        <v>0</v>
      </c>
      <c r="P40" s="13"/>
      <c r="Q40" s="13"/>
      <c r="R40" s="13"/>
      <c r="S40" s="13"/>
      <c r="T40" s="13"/>
      <c r="U40" s="13"/>
      <c r="V40" s="15"/>
      <c r="W40" s="13">
        <f t="shared" si="12"/>
        <v>24.282</v>
      </c>
      <c r="X40" s="15"/>
      <c r="Y40" s="19">
        <f t="shared" si="13"/>
        <v>10.558232435548966</v>
      </c>
      <c r="Z40" s="13">
        <f t="shared" si="14"/>
        <v>6.4399555226093401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32.477600000000002</v>
      </c>
      <c r="AF40" s="13">
        <f>VLOOKUP(A:A,[1]TDSheet!$A:$AF,32,0)</f>
        <v>31.759599999999999</v>
      </c>
      <c r="AG40" s="13">
        <f>VLOOKUP(A:A,[1]TDSheet!$A:$AG,33,0)</f>
        <v>37.055599999999998</v>
      </c>
      <c r="AH40" s="13">
        <f>VLOOKUP(A:A,[3]TDSheet!$A:$D,4,0)</f>
        <v>26.61</v>
      </c>
      <c r="AI40" s="13">
        <f>VLOOKUP(A:A,[1]TDSheet!$A:$AI,35,0)</f>
        <v>0</v>
      </c>
      <c r="AJ40" s="13">
        <f t="shared" si="15"/>
        <v>0</v>
      </c>
      <c r="AK40" s="13">
        <f t="shared" si="16"/>
        <v>0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13</v>
      </c>
      <c r="C41" s="8">
        <v>1734</v>
      </c>
      <c r="D41" s="8">
        <v>2022</v>
      </c>
      <c r="E41" s="20">
        <v>2190</v>
      </c>
      <c r="F41" s="21">
        <v>1308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3">
        <f>VLOOKUP(A:A,[2]TDSheet!$A:$F,6,0)</f>
        <v>1832</v>
      </c>
      <c r="K41" s="13">
        <f t="shared" si="11"/>
        <v>358</v>
      </c>
      <c r="L41" s="13">
        <f>VLOOKUP(A:A,[1]TDSheet!$A:$M,13,0)</f>
        <v>750</v>
      </c>
      <c r="M41" s="13">
        <f>VLOOKUP(A:A,[1]TDSheet!$A:$N,14,0)</f>
        <v>400</v>
      </c>
      <c r="N41" s="13">
        <f>VLOOKUP(A:A,[1]TDSheet!$A:$O,15,0)</f>
        <v>800</v>
      </c>
      <c r="O41" s="13">
        <f>VLOOKUP(A:A,[1]TDSheet!$A:$P,16,0)</f>
        <v>0</v>
      </c>
      <c r="P41" s="13"/>
      <c r="Q41" s="13"/>
      <c r="R41" s="13"/>
      <c r="S41" s="13"/>
      <c r="T41" s="13"/>
      <c r="U41" s="13"/>
      <c r="V41" s="15">
        <v>700</v>
      </c>
      <c r="W41" s="13">
        <f t="shared" si="12"/>
        <v>438</v>
      </c>
      <c r="X41" s="15"/>
      <c r="Y41" s="19">
        <f t="shared" si="13"/>
        <v>9.0365296803652964</v>
      </c>
      <c r="Z41" s="13">
        <f t="shared" si="14"/>
        <v>2.9863013698630136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466.6</v>
      </c>
      <c r="AF41" s="13">
        <f>VLOOKUP(A:A,[1]TDSheet!$A:$AF,32,0)</f>
        <v>473.8</v>
      </c>
      <c r="AG41" s="13">
        <f>VLOOKUP(A:A,[1]TDSheet!$A:$AG,33,0)</f>
        <v>496.2</v>
      </c>
      <c r="AH41" s="13">
        <f>VLOOKUP(A:A,[3]TDSheet!$A:$D,4,0)</f>
        <v>432</v>
      </c>
      <c r="AI41" s="13" t="str">
        <f>VLOOKUP(A:A,[1]TDSheet!$A:$AI,35,0)</f>
        <v>оконч</v>
      </c>
      <c r="AJ41" s="13">
        <f t="shared" si="15"/>
        <v>244.99999999999997</v>
      </c>
      <c r="AK41" s="13">
        <f t="shared" si="16"/>
        <v>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13</v>
      </c>
      <c r="C42" s="8">
        <v>3410</v>
      </c>
      <c r="D42" s="8">
        <v>3312</v>
      </c>
      <c r="E42" s="20">
        <v>4017</v>
      </c>
      <c r="F42" s="21">
        <v>2199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3">
        <f>VLOOKUP(A:A,[2]TDSheet!$A:$F,6,0)</f>
        <v>2931</v>
      </c>
      <c r="K42" s="13">
        <f t="shared" si="11"/>
        <v>1086</v>
      </c>
      <c r="L42" s="13">
        <f>VLOOKUP(A:A,[1]TDSheet!$A:$M,13,0)</f>
        <v>1000</v>
      </c>
      <c r="M42" s="13">
        <f>VLOOKUP(A:A,[1]TDSheet!$A:$N,14,0)</f>
        <v>800</v>
      </c>
      <c r="N42" s="13">
        <f>VLOOKUP(A:A,[1]TDSheet!$A:$O,15,0)</f>
        <v>600</v>
      </c>
      <c r="O42" s="13">
        <f>VLOOKUP(A:A,[1]TDSheet!$A:$P,16,0)</f>
        <v>700</v>
      </c>
      <c r="P42" s="13"/>
      <c r="Q42" s="13"/>
      <c r="R42" s="13"/>
      <c r="S42" s="13"/>
      <c r="T42" s="13"/>
      <c r="U42" s="13"/>
      <c r="V42" s="15">
        <v>900</v>
      </c>
      <c r="W42" s="13">
        <f t="shared" si="12"/>
        <v>687</v>
      </c>
      <c r="X42" s="15"/>
      <c r="Y42" s="19">
        <f t="shared" si="13"/>
        <v>9.0232896652110632</v>
      </c>
      <c r="Z42" s="13">
        <f t="shared" si="14"/>
        <v>3.2008733624454146</v>
      </c>
      <c r="AA42" s="13"/>
      <c r="AB42" s="13"/>
      <c r="AC42" s="13"/>
      <c r="AD42" s="13">
        <f>VLOOKUP(A:A,[1]TDSheet!$A:$AD,30,0)</f>
        <v>582</v>
      </c>
      <c r="AE42" s="13">
        <f>VLOOKUP(A:A,[1]TDSheet!$A:$AE,31,0)</f>
        <v>952</v>
      </c>
      <c r="AF42" s="13">
        <f>VLOOKUP(A:A,[1]TDSheet!$A:$AF,32,0)</f>
        <v>798.4</v>
      </c>
      <c r="AG42" s="13">
        <f>VLOOKUP(A:A,[1]TDSheet!$A:$AG,33,0)</f>
        <v>776.4</v>
      </c>
      <c r="AH42" s="13">
        <f>VLOOKUP(A:A,[3]TDSheet!$A:$D,4,0)</f>
        <v>377</v>
      </c>
      <c r="AI42" s="13">
        <f>VLOOKUP(A:A,[1]TDSheet!$A:$AI,35,0)</f>
        <v>0</v>
      </c>
      <c r="AJ42" s="13">
        <f t="shared" si="15"/>
        <v>360</v>
      </c>
      <c r="AK42" s="13">
        <f t="shared" si="16"/>
        <v>0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13</v>
      </c>
      <c r="C43" s="8">
        <v>3625</v>
      </c>
      <c r="D43" s="8">
        <v>14211</v>
      </c>
      <c r="E43" s="8">
        <v>7858</v>
      </c>
      <c r="F43" s="8">
        <v>2123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3">
        <f>VLOOKUP(A:A,[2]TDSheet!$A:$F,6,0)</f>
        <v>7975</v>
      </c>
      <c r="K43" s="13">
        <f t="shared" si="11"/>
        <v>-117</v>
      </c>
      <c r="L43" s="13">
        <f>VLOOKUP(A:A,[1]TDSheet!$A:$M,13,0)</f>
        <v>900</v>
      </c>
      <c r="M43" s="13">
        <f>VLOOKUP(A:A,[1]TDSheet!$A:$N,14,0)</f>
        <v>500</v>
      </c>
      <c r="N43" s="13">
        <f>VLOOKUP(A:A,[1]TDSheet!$A:$O,15,0)</f>
        <v>200</v>
      </c>
      <c r="O43" s="13">
        <f>VLOOKUP(A:A,[1]TDSheet!$A:$P,16,0)</f>
        <v>700</v>
      </c>
      <c r="P43" s="13"/>
      <c r="Q43" s="13"/>
      <c r="R43" s="13"/>
      <c r="S43" s="13"/>
      <c r="T43" s="13"/>
      <c r="U43" s="13"/>
      <c r="V43" s="15">
        <v>1500</v>
      </c>
      <c r="W43" s="13">
        <f t="shared" si="12"/>
        <v>651.6</v>
      </c>
      <c r="X43" s="15"/>
      <c r="Y43" s="19">
        <f t="shared" si="13"/>
        <v>9.0899324739103733</v>
      </c>
      <c r="Z43" s="13">
        <f t="shared" si="14"/>
        <v>3.2581338244321669</v>
      </c>
      <c r="AA43" s="13"/>
      <c r="AB43" s="13"/>
      <c r="AC43" s="13"/>
      <c r="AD43" s="13">
        <f>VLOOKUP(A:A,[1]TDSheet!$A:$AD,30,0)</f>
        <v>4600</v>
      </c>
      <c r="AE43" s="13">
        <f>VLOOKUP(A:A,[1]TDSheet!$A:$AE,31,0)</f>
        <v>735.6</v>
      </c>
      <c r="AF43" s="13">
        <f>VLOOKUP(A:A,[1]TDSheet!$A:$AF,32,0)</f>
        <v>860</v>
      </c>
      <c r="AG43" s="13">
        <f>VLOOKUP(A:A,[1]TDSheet!$A:$AG,33,0)</f>
        <v>735.8</v>
      </c>
      <c r="AH43" s="13">
        <f>VLOOKUP(A:A,[3]TDSheet!$A:$D,4,0)</f>
        <v>899</v>
      </c>
      <c r="AI43" s="13" t="str">
        <f>VLOOKUP(A:A,[1]TDSheet!$A:$AI,35,0)</f>
        <v>продокт</v>
      </c>
      <c r="AJ43" s="13">
        <f t="shared" si="15"/>
        <v>675</v>
      </c>
      <c r="AK43" s="13">
        <f t="shared" si="16"/>
        <v>0</v>
      </c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422.31200000000001</v>
      </c>
      <c r="D44" s="8">
        <v>592.22199999999998</v>
      </c>
      <c r="E44" s="8">
        <v>670.50800000000004</v>
      </c>
      <c r="F44" s="8">
        <v>336.31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615.00800000000004</v>
      </c>
      <c r="K44" s="13">
        <f t="shared" si="11"/>
        <v>55.5</v>
      </c>
      <c r="L44" s="13">
        <f>VLOOKUP(A:A,[1]TDSheet!$A:$M,13,0)</f>
        <v>200</v>
      </c>
      <c r="M44" s="13">
        <f>VLOOKUP(A:A,[1]TDSheet!$A:$N,14,0)</f>
        <v>150</v>
      </c>
      <c r="N44" s="13">
        <f>VLOOKUP(A:A,[1]TDSheet!$A:$O,15,0)</f>
        <v>250</v>
      </c>
      <c r="O44" s="13">
        <f>VLOOKUP(A:A,[1]TDSheet!$A:$P,16,0)</f>
        <v>0</v>
      </c>
      <c r="P44" s="13"/>
      <c r="Q44" s="13"/>
      <c r="R44" s="13"/>
      <c r="S44" s="13"/>
      <c r="T44" s="13"/>
      <c r="U44" s="13"/>
      <c r="V44" s="15">
        <v>300</v>
      </c>
      <c r="W44" s="13">
        <f t="shared" si="12"/>
        <v>134.10160000000002</v>
      </c>
      <c r="X44" s="15"/>
      <c r="Y44" s="19">
        <f t="shared" si="13"/>
        <v>9.219203946858201</v>
      </c>
      <c r="Z44" s="13">
        <f t="shared" si="14"/>
        <v>2.5078746264026677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131.45179999999999</v>
      </c>
      <c r="AF44" s="13">
        <f>VLOOKUP(A:A,[1]TDSheet!$A:$AF,32,0)</f>
        <v>125.52059999999999</v>
      </c>
      <c r="AG44" s="13">
        <f>VLOOKUP(A:A,[1]TDSheet!$A:$AG,33,0)</f>
        <v>134.04000000000002</v>
      </c>
      <c r="AH44" s="13">
        <f>VLOOKUP(A:A,[3]TDSheet!$A:$D,4,0)</f>
        <v>141.55799999999999</v>
      </c>
      <c r="AI44" s="13">
        <f>VLOOKUP(A:A,[1]TDSheet!$A:$AI,35,0)</f>
        <v>0</v>
      </c>
      <c r="AJ44" s="13">
        <f t="shared" si="15"/>
        <v>300</v>
      </c>
      <c r="AK44" s="13">
        <f t="shared" si="16"/>
        <v>0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1540</v>
      </c>
      <c r="D45" s="8">
        <v>1018</v>
      </c>
      <c r="E45" s="8">
        <v>581</v>
      </c>
      <c r="F45" s="8">
        <v>1951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3">
        <f>VLOOKUP(A:A,[2]TDSheet!$A:$F,6,0)</f>
        <v>606</v>
      </c>
      <c r="K45" s="13">
        <f t="shared" si="11"/>
        <v>-25</v>
      </c>
      <c r="L45" s="13">
        <f>VLOOKUP(A:A,[1]TDSheet!$A:$M,13,0)</f>
        <v>1000</v>
      </c>
      <c r="M45" s="13">
        <f>VLOOKUP(A:A,[1]TDSheet!$A:$N,14,0)</f>
        <v>0</v>
      </c>
      <c r="N45" s="13">
        <f>VLOOKUP(A:A,[1]TDSheet!$A:$O,15,0)</f>
        <v>0</v>
      </c>
      <c r="O45" s="13">
        <f>VLOOKUP(A:A,[1]TDSheet!$A:$P,16,0)</f>
        <v>0</v>
      </c>
      <c r="P45" s="13"/>
      <c r="Q45" s="13"/>
      <c r="R45" s="13"/>
      <c r="S45" s="13"/>
      <c r="T45" s="13"/>
      <c r="U45" s="13"/>
      <c r="V45" s="15"/>
      <c r="W45" s="13">
        <f t="shared" si="12"/>
        <v>116.2</v>
      </c>
      <c r="X45" s="15"/>
      <c r="Y45" s="19">
        <f t="shared" si="13"/>
        <v>25.395869191049915</v>
      </c>
      <c r="Z45" s="13">
        <f t="shared" si="14"/>
        <v>16.790017211703958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150</v>
      </c>
      <c r="AF45" s="13">
        <f>VLOOKUP(A:A,[1]TDSheet!$A:$AF,32,0)</f>
        <v>137.4</v>
      </c>
      <c r="AG45" s="13">
        <f>VLOOKUP(A:A,[1]TDSheet!$A:$AG,33,0)</f>
        <v>176.6</v>
      </c>
      <c r="AH45" s="13">
        <f>VLOOKUP(A:A,[3]TDSheet!$A:$D,4,0)</f>
        <v>85</v>
      </c>
      <c r="AI45" s="13">
        <f>VLOOKUP(A:A,[1]TDSheet!$A:$AI,35,0)</f>
        <v>0</v>
      </c>
      <c r="AJ45" s="13">
        <f t="shared" si="15"/>
        <v>0</v>
      </c>
      <c r="AK45" s="13">
        <f t="shared" si="16"/>
        <v>0</v>
      </c>
      <c r="AL45" s="13"/>
      <c r="AM45" s="13"/>
    </row>
    <row r="46" spans="1:39" s="1" customFormat="1" ht="21.95" customHeight="1" outlineLevel="1" x14ac:dyDescent="0.2">
      <c r="A46" s="7" t="s">
        <v>49</v>
      </c>
      <c r="B46" s="7" t="s">
        <v>13</v>
      </c>
      <c r="C46" s="8">
        <v>631</v>
      </c>
      <c r="D46" s="8">
        <v>1630</v>
      </c>
      <c r="E46" s="8">
        <v>1127</v>
      </c>
      <c r="F46" s="8">
        <v>1063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1183</v>
      </c>
      <c r="K46" s="13">
        <f t="shared" si="11"/>
        <v>-56</v>
      </c>
      <c r="L46" s="13">
        <f>VLOOKUP(A:A,[1]TDSheet!$A:$M,13,0)</f>
        <v>700</v>
      </c>
      <c r="M46" s="13">
        <f>VLOOKUP(A:A,[1]TDSheet!$A:$N,14,0)</f>
        <v>0</v>
      </c>
      <c r="N46" s="13">
        <f>VLOOKUP(A:A,[1]TDSheet!$A:$O,15,0)</f>
        <v>450</v>
      </c>
      <c r="O46" s="13">
        <f>VLOOKUP(A:A,[1]TDSheet!$A:$P,16,0)</f>
        <v>0</v>
      </c>
      <c r="P46" s="13"/>
      <c r="Q46" s="13"/>
      <c r="R46" s="13"/>
      <c r="S46" s="13"/>
      <c r="T46" s="13"/>
      <c r="U46" s="13"/>
      <c r="V46" s="15"/>
      <c r="W46" s="13">
        <f t="shared" si="12"/>
        <v>225.4</v>
      </c>
      <c r="X46" s="15"/>
      <c r="Y46" s="19">
        <f t="shared" si="13"/>
        <v>9.8181011535048803</v>
      </c>
      <c r="Z46" s="13">
        <f t="shared" si="14"/>
        <v>4.7160603371783498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310.60000000000002</v>
      </c>
      <c r="AF46" s="13">
        <f>VLOOKUP(A:A,[1]TDSheet!$A:$AF,32,0)</f>
        <v>267.8</v>
      </c>
      <c r="AG46" s="13">
        <f>VLOOKUP(A:A,[1]TDSheet!$A:$AG,33,0)</f>
        <v>328.4</v>
      </c>
      <c r="AH46" s="13">
        <f>VLOOKUP(A:A,[3]TDSheet!$A:$D,4,0)</f>
        <v>180</v>
      </c>
      <c r="AI46" s="13">
        <f>VLOOKUP(A:A,[1]TDSheet!$A:$AI,35,0)</f>
        <v>0</v>
      </c>
      <c r="AJ46" s="13">
        <f t="shared" si="15"/>
        <v>0</v>
      </c>
      <c r="AK46" s="13">
        <f t="shared" si="16"/>
        <v>0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167.465</v>
      </c>
      <c r="D47" s="8">
        <v>208.941</v>
      </c>
      <c r="E47" s="8">
        <v>189.54400000000001</v>
      </c>
      <c r="F47" s="8">
        <v>182.488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189.44900000000001</v>
      </c>
      <c r="K47" s="13">
        <f t="shared" si="11"/>
        <v>9.4999999999998863E-2</v>
      </c>
      <c r="L47" s="13">
        <f>VLOOKUP(A:A,[1]TDSheet!$A:$M,13,0)</f>
        <v>80</v>
      </c>
      <c r="M47" s="13">
        <f>VLOOKUP(A:A,[1]TDSheet!$A:$N,14,0)</f>
        <v>0</v>
      </c>
      <c r="N47" s="13">
        <f>VLOOKUP(A:A,[1]TDSheet!$A:$O,15,0)</f>
        <v>20</v>
      </c>
      <c r="O47" s="13">
        <f>VLOOKUP(A:A,[1]TDSheet!$A:$P,16,0)</f>
        <v>0</v>
      </c>
      <c r="P47" s="13"/>
      <c r="Q47" s="13"/>
      <c r="R47" s="13"/>
      <c r="S47" s="13"/>
      <c r="T47" s="13"/>
      <c r="U47" s="13"/>
      <c r="V47" s="15">
        <v>60</v>
      </c>
      <c r="W47" s="13">
        <f t="shared" si="12"/>
        <v>37.908799999999999</v>
      </c>
      <c r="X47" s="15"/>
      <c r="Y47" s="19">
        <f t="shared" si="13"/>
        <v>9.0345249651795889</v>
      </c>
      <c r="Z47" s="13">
        <f t="shared" si="14"/>
        <v>4.8138690752542947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48.743600000000001</v>
      </c>
      <c r="AF47" s="13">
        <f>VLOOKUP(A:A,[1]TDSheet!$A:$AF,32,0)</f>
        <v>47.047800000000002</v>
      </c>
      <c r="AG47" s="13">
        <f>VLOOKUP(A:A,[1]TDSheet!$A:$AG,33,0)</f>
        <v>49.6496</v>
      </c>
      <c r="AH47" s="13">
        <f>VLOOKUP(A:A,[3]TDSheet!$A:$D,4,0)</f>
        <v>44.546999999999997</v>
      </c>
      <c r="AI47" s="13">
        <f>VLOOKUP(A:A,[1]TDSheet!$A:$AI,35,0)</f>
        <v>0</v>
      </c>
      <c r="AJ47" s="13">
        <f t="shared" si="15"/>
        <v>60</v>
      </c>
      <c r="AK47" s="13">
        <f t="shared" si="16"/>
        <v>0</v>
      </c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1286</v>
      </c>
      <c r="D48" s="8">
        <v>1337</v>
      </c>
      <c r="E48" s="8">
        <v>1681</v>
      </c>
      <c r="F48" s="8">
        <v>875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3">
        <f>VLOOKUP(A:A,[2]TDSheet!$A:$F,6,0)</f>
        <v>1761</v>
      </c>
      <c r="K48" s="13">
        <f t="shared" si="11"/>
        <v>-80</v>
      </c>
      <c r="L48" s="13">
        <f>VLOOKUP(A:A,[1]TDSheet!$A:$M,13,0)</f>
        <v>600</v>
      </c>
      <c r="M48" s="13">
        <f>VLOOKUP(A:A,[1]TDSheet!$A:$N,14,0)</f>
        <v>700</v>
      </c>
      <c r="N48" s="13">
        <f>VLOOKUP(A:A,[1]TDSheet!$A:$O,15,0)</f>
        <v>600</v>
      </c>
      <c r="O48" s="13">
        <f>VLOOKUP(A:A,[1]TDSheet!$A:$P,16,0)</f>
        <v>0</v>
      </c>
      <c r="P48" s="13"/>
      <c r="Q48" s="13"/>
      <c r="R48" s="13"/>
      <c r="S48" s="13"/>
      <c r="T48" s="13"/>
      <c r="U48" s="13"/>
      <c r="V48" s="15">
        <v>300</v>
      </c>
      <c r="W48" s="13">
        <f t="shared" si="12"/>
        <v>336.2</v>
      </c>
      <c r="X48" s="15"/>
      <c r="Y48" s="19">
        <f t="shared" si="13"/>
        <v>9.1463414634146343</v>
      </c>
      <c r="Z48" s="13">
        <f t="shared" si="14"/>
        <v>2.6026174895895302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419.4</v>
      </c>
      <c r="AF48" s="13">
        <f>VLOOKUP(A:A,[1]TDSheet!$A:$AF,32,0)</f>
        <v>364.8</v>
      </c>
      <c r="AG48" s="13">
        <f>VLOOKUP(A:A,[1]TDSheet!$A:$AG,33,0)</f>
        <v>365.4</v>
      </c>
      <c r="AH48" s="13">
        <f>VLOOKUP(A:A,[3]TDSheet!$A:$D,4,0)</f>
        <v>247</v>
      </c>
      <c r="AI48" s="13" t="e">
        <f>VLOOKUP(A:A,[1]TDSheet!$A:$AI,35,0)</f>
        <v>#N/A</v>
      </c>
      <c r="AJ48" s="13">
        <f t="shared" si="15"/>
        <v>120</v>
      </c>
      <c r="AK48" s="13">
        <f t="shared" si="16"/>
        <v>0</v>
      </c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1986</v>
      </c>
      <c r="D49" s="8">
        <v>2273</v>
      </c>
      <c r="E49" s="8">
        <v>2702</v>
      </c>
      <c r="F49" s="8">
        <v>1451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3">
        <f>VLOOKUP(A:A,[2]TDSheet!$A:$F,6,0)</f>
        <v>2814</v>
      </c>
      <c r="K49" s="13">
        <f t="shared" si="11"/>
        <v>-112</v>
      </c>
      <c r="L49" s="13">
        <f>VLOOKUP(A:A,[1]TDSheet!$A:$M,13,0)</f>
        <v>900</v>
      </c>
      <c r="M49" s="13">
        <f>VLOOKUP(A:A,[1]TDSheet!$A:$N,14,0)</f>
        <v>800</v>
      </c>
      <c r="N49" s="13">
        <f>VLOOKUP(A:A,[1]TDSheet!$A:$O,15,0)</f>
        <v>1100</v>
      </c>
      <c r="O49" s="13">
        <f>VLOOKUP(A:A,[1]TDSheet!$A:$P,16,0)</f>
        <v>0</v>
      </c>
      <c r="P49" s="13"/>
      <c r="Q49" s="13"/>
      <c r="R49" s="13"/>
      <c r="S49" s="13"/>
      <c r="T49" s="13"/>
      <c r="U49" s="13"/>
      <c r="V49" s="15">
        <v>700</v>
      </c>
      <c r="W49" s="13">
        <f t="shared" si="12"/>
        <v>540.4</v>
      </c>
      <c r="X49" s="15"/>
      <c r="Y49" s="19">
        <f t="shared" si="13"/>
        <v>9.1617320503330877</v>
      </c>
      <c r="Z49" s="13">
        <f t="shared" si="14"/>
        <v>2.6850481125092527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673.4</v>
      </c>
      <c r="AF49" s="13">
        <f>VLOOKUP(A:A,[1]TDSheet!$A:$AF,32,0)</f>
        <v>582</v>
      </c>
      <c r="AG49" s="13">
        <f>VLOOKUP(A:A,[1]TDSheet!$A:$AG,33,0)</f>
        <v>587.6</v>
      </c>
      <c r="AH49" s="13">
        <f>VLOOKUP(A:A,[3]TDSheet!$A:$D,4,0)</f>
        <v>501</v>
      </c>
      <c r="AI49" s="13" t="e">
        <f>VLOOKUP(A:A,[1]TDSheet!$A:$AI,35,0)</f>
        <v>#N/A</v>
      </c>
      <c r="AJ49" s="13">
        <f t="shared" si="15"/>
        <v>280</v>
      </c>
      <c r="AK49" s="13">
        <f t="shared" si="16"/>
        <v>0</v>
      </c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62.954999999999998</v>
      </c>
      <c r="D50" s="8">
        <v>85.837000000000003</v>
      </c>
      <c r="E50" s="8">
        <v>68.843999999999994</v>
      </c>
      <c r="F50" s="8">
        <v>74.802999999999997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74.769000000000005</v>
      </c>
      <c r="K50" s="13">
        <f t="shared" si="11"/>
        <v>-5.9250000000000114</v>
      </c>
      <c r="L50" s="13">
        <f>VLOOKUP(A:A,[1]TDSheet!$A:$M,13,0)</f>
        <v>30</v>
      </c>
      <c r="M50" s="13">
        <f>VLOOKUP(A:A,[1]TDSheet!$A:$N,14,0)</f>
        <v>0</v>
      </c>
      <c r="N50" s="13">
        <f>VLOOKUP(A:A,[1]TDSheet!$A:$O,15,0)</f>
        <v>10</v>
      </c>
      <c r="O50" s="13">
        <f>VLOOKUP(A:A,[1]TDSheet!$A:$P,16,0)</f>
        <v>0</v>
      </c>
      <c r="P50" s="13"/>
      <c r="Q50" s="13"/>
      <c r="R50" s="13"/>
      <c r="S50" s="13"/>
      <c r="T50" s="13"/>
      <c r="U50" s="13"/>
      <c r="V50" s="15">
        <v>20</v>
      </c>
      <c r="W50" s="13">
        <f t="shared" si="12"/>
        <v>13.768799999999999</v>
      </c>
      <c r="X50" s="15"/>
      <c r="Y50" s="19">
        <f t="shared" si="13"/>
        <v>9.7904683051536807</v>
      </c>
      <c r="Z50" s="13">
        <f t="shared" si="14"/>
        <v>5.432790076114113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21.78</v>
      </c>
      <c r="AF50" s="13">
        <f>VLOOKUP(A:A,[1]TDSheet!$A:$AF,32,0)</f>
        <v>17.146599999999999</v>
      </c>
      <c r="AG50" s="13">
        <f>VLOOKUP(A:A,[1]TDSheet!$A:$AG,33,0)</f>
        <v>18.778200000000002</v>
      </c>
      <c r="AH50" s="13">
        <f>VLOOKUP(A:A,[3]TDSheet!$A:$D,4,0)</f>
        <v>12.435</v>
      </c>
      <c r="AI50" s="13">
        <f>VLOOKUP(A:A,[1]TDSheet!$A:$AI,35,0)</f>
        <v>0</v>
      </c>
      <c r="AJ50" s="13">
        <f t="shared" si="15"/>
        <v>20</v>
      </c>
      <c r="AK50" s="13">
        <f t="shared" si="16"/>
        <v>0</v>
      </c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129.66399999999999</v>
      </c>
      <c r="D51" s="8">
        <v>184.98</v>
      </c>
      <c r="E51" s="8">
        <v>158.63</v>
      </c>
      <c r="F51" s="8">
        <v>145.864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166.852</v>
      </c>
      <c r="K51" s="13">
        <f t="shared" si="11"/>
        <v>-8.2220000000000084</v>
      </c>
      <c r="L51" s="13">
        <f>VLOOKUP(A:A,[1]TDSheet!$A:$M,13,0)</f>
        <v>50</v>
      </c>
      <c r="M51" s="13">
        <f>VLOOKUP(A:A,[1]TDSheet!$A:$N,14,0)</f>
        <v>0</v>
      </c>
      <c r="N51" s="13">
        <f>VLOOKUP(A:A,[1]TDSheet!$A:$O,15,0)</f>
        <v>70</v>
      </c>
      <c r="O51" s="13">
        <f>VLOOKUP(A:A,[1]TDSheet!$A:$P,16,0)</f>
        <v>0</v>
      </c>
      <c r="P51" s="13"/>
      <c r="Q51" s="13"/>
      <c r="R51" s="13"/>
      <c r="S51" s="13"/>
      <c r="T51" s="13"/>
      <c r="U51" s="13"/>
      <c r="V51" s="15">
        <v>20</v>
      </c>
      <c r="W51" s="13">
        <f t="shared" si="12"/>
        <v>31.725999999999999</v>
      </c>
      <c r="X51" s="15"/>
      <c r="Y51" s="19">
        <f t="shared" si="13"/>
        <v>9.0104015633864982</v>
      </c>
      <c r="Z51" s="13">
        <f t="shared" si="14"/>
        <v>4.5976170963878209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49.164000000000001</v>
      </c>
      <c r="AF51" s="13">
        <f>VLOOKUP(A:A,[1]TDSheet!$A:$AF,32,0)</f>
        <v>37.4572</v>
      </c>
      <c r="AG51" s="13">
        <f>VLOOKUP(A:A,[1]TDSheet!$A:$AG,33,0)</f>
        <v>39.427800000000005</v>
      </c>
      <c r="AH51" s="13">
        <f>VLOOKUP(A:A,[3]TDSheet!$A:$D,4,0)</f>
        <v>38.357999999999997</v>
      </c>
      <c r="AI51" s="13">
        <f>VLOOKUP(A:A,[1]TDSheet!$A:$AI,35,0)</f>
        <v>0</v>
      </c>
      <c r="AJ51" s="13">
        <f t="shared" si="15"/>
        <v>20</v>
      </c>
      <c r="AK51" s="13">
        <f t="shared" si="16"/>
        <v>0</v>
      </c>
      <c r="AL51" s="13"/>
      <c r="AM51" s="13"/>
    </row>
    <row r="52" spans="1:39" s="1" customFormat="1" ht="21.95" customHeight="1" outlineLevel="1" x14ac:dyDescent="0.2">
      <c r="A52" s="7" t="s">
        <v>55</v>
      </c>
      <c r="B52" s="7" t="s">
        <v>13</v>
      </c>
      <c r="C52" s="8">
        <v>961</v>
      </c>
      <c r="D52" s="8">
        <v>1241</v>
      </c>
      <c r="E52" s="8">
        <v>1337</v>
      </c>
      <c r="F52" s="8">
        <v>811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1398</v>
      </c>
      <c r="K52" s="13">
        <f t="shared" si="11"/>
        <v>-61</v>
      </c>
      <c r="L52" s="13">
        <f>VLOOKUP(A:A,[1]TDSheet!$A:$M,13,0)</f>
        <v>600</v>
      </c>
      <c r="M52" s="13">
        <f>VLOOKUP(A:A,[1]TDSheet!$A:$N,14,0)</f>
        <v>150</v>
      </c>
      <c r="N52" s="13">
        <f>VLOOKUP(A:A,[1]TDSheet!$A:$O,15,0)</f>
        <v>600</v>
      </c>
      <c r="O52" s="13">
        <f>VLOOKUP(A:A,[1]TDSheet!$A:$P,16,0)</f>
        <v>0</v>
      </c>
      <c r="P52" s="13"/>
      <c r="Q52" s="13"/>
      <c r="R52" s="13"/>
      <c r="S52" s="13"/>
      <c r="T52" s="13"/>
      <c r="U52" s="13"/>
      <c r="V52" s="15">
        <v>300</v>
      </c>
      <c r="W52" s="13">
        <f t="shared" si="12"/>
        <v>267.39999999999998</v>
      </c>
      <c r="X52" s="15"/>
      <c r="Y52" s="19">
        <f t="shared" si="13"/>
        <v>9.2034405385190734</v>
      </c>
      <c r="Z52" s="13">
        <f t="shared" si="14"/>
        <v>3.0329094988780856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343.6</v>
      </c>
      <c r="AF52" s="13">
        <f>VLOOKUP(A:A,[1]TDSheet!$A:$AF,32,0)</f>
        <v>296.8</v>
      </c>
      <c r="AG52" s="13">
        <f>VLOOKUP(A:A,[1]TDSheet!$A:$AG,33,0)</f>
        <v>313.39999999999998</v>
      </c>
      <c r="AH52" s="13">
        <f>VLOOKUP(A:A,[3]TDSheet!$A:$D,4,0)</f>
        <v>272</v>
      </c>
      <c r="AI52" s="13">
        <f>VLOOKUP(A:A,[1]TDSheet!$A:$AI,35,0)</f>
        <v>0</v>
      </c>
      <c r="AJ52" s="13">
        <f t="shared" si="15"/>
        <v>105</v>
      </c>
      <c r="AK52" s="13">
        <f t="shared" si="16"/>
        <v>0</v>
      </c>
      <c r="AL52" s="13"/>
      <c r="AM52" s="13"/>
    </row>
    <row r="53" spans="1:39" s="1" customFormat="1" ht="21.95" customHeight="1" outlineLevel="1" x14ac:dyDescent="0.2">
      <c r="A53" s="7" t="s">
        <v>56</v>
      </c>
      <c r="B53" s="7" t="s">
        <v>13</v>
      </c>
      <c r="C53" s="8">
        <v>1262</v>
      </c>
      <c r="D53" s="8">
        <v>1826</v>
      </c>
      <c r="E53" s="8">
        <v>1938</v>
      </c>
      <c r="F53" s="8">
        <v>1072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2007</v>
      </c>
      <c r="K53" s="13">
        <f t="shared" si="11"/>
        <v>-69</v>
      </c>
      <c r="L53" s="13">
        <f>VLOOKUP(A:A,[1]TDSheet!$A:$M,13,0)</f>
        <v>900</v>
      </c>
      <c r="M53" s="13">
        <f>VLOOKUP(A:A,[1]TDSheet!$A:$N,14,0)</f>
        <v>500</v>
      </c>
      <c r="N53" s="13">
        <f>VLOOKUP(A:A,[1]TDSheet!$A:$O,15,0)</f>
        <v>800</v>
      </c>
      <c r="O53" s="13">
        <f>VLOOKUP(A:A,[1]TDSheet!$A:$P,16,0)</f>
        <v>0</v>
      </c>
      <c r="P53" s="13"/>
      <c r="Q53" s="13"/>
      <c r="R53" s="13"/>
      <c r="S53" s="13"/>
      <c r="T53" s="13"/>
      <c r="U53" s="13"/>
      <c r="V53" s="15">
        <v>250</v>
      </c>
      <c r="W53" s="13">
        <f t="shared" si="12"/>
        <v>387.6</v>
      </c>
      <c r="X53" s="15"/>
      <c r="Y53" s="19">
        <f t="shared" si="13"/>
        <v>9.0866873065015472</v>
      </c>
      <c r="Z53" s="13">
        <f t="shared" si="14"/>
        <v>2.7657378740970069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490.6</v>
      </c>
      <c r="AF53" s="13">
        <f>VLOOKUP(A:A,[1]TDSheet!$A:$AF,32,0)</f>
        <v>419</v>
      </c>
      <c r="AG53" s="13">
        <f>VLOOKUP(A:A,[1]TDSheet!$A:$AG,33,0)</f>
        <v>459.6</v>
      </c>
      <c r="AH53" s="13">
        <f>VLOOKUP(A:A,[3]TDSheet!$A:$D,4,0)</f>
        <v>370</v>
      </c>
      <c r="AI53" s="13">
        <f>VLOOKUP(A:A,[1]TDSheet!$A:$AI,35,0)</f>
        <v>0</v>
      </c>
      <c r="AJ53" s="13">
        <f t="shared" si="15"/>
        <v>87.5</v>
      </c>
      <c r="AK53" s="13">
        <f t="shared" si="16"/>
        <v>0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907</v>
      </c>
      <c r="D54" s="8">
        <v>1054</v>
      </c>
      <c r="E54" s="8">
        <v>1250</v>
      </c>
      <c r="F54" s="8">
        <v>666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3">
        <f>VLOOKUP(A:A,[2]TDSheet!$A:$F,6,0)</f>
        <v>1282</v>
      </c>
      <c r="K54" s="13">
        <f t="shared" si="11"/>
        <v>-32</v>
      </c>
      <c r="L54" s="13">
        <f>VLOOKUP(A:A,[1]TDSheet!$A:$M,13,0)</f>
        <v>300</v>
      </c>
      <c r="M54" s="13">
        <f>VLOOKUP(A:A,[1]TDSheet!$A:$N,14,0)</f>
        <v>600</v>
      </c>
      <c r="N54" s="13">
        <f>VLOOKUP(A:A,[1]TDSheet!$A:$O,15,0)</f>
        <v>500</v>
      </c>
      <c r="O54" s="13">
        <f>VLOOKUP(A:A,[1]TDSheet!$A:$P,16,0)</f>
        <v>0</v>
      </c>
      <c r="P54" s="13"/>
      <c r="Q54" s="13"/>
      <c r="R54" s="13"/>
      <c r="S54" s="13"/>
      <c r="T54" s="13"/>
      <c r="U54" s="13"/>
      <c r="V54" s="15">
        <v>200</v>
      </c>
      <c r="W54" s="13">
        <f t="shared" si="12"/>
        <v>250</v>
      </c>
      <c r="X54" s="15"/>
      <c r="Y54" s="19">
        <f t="shared" si="13"/>
        <v>9.0640000000000001</v>
      </c>
      <c r="Z54" s="13">
        <f t="shared" si="14"/>
        <v>2.6640000000000001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251</v>
      </c>
      <c r="AF54" s="13">
        <f>VLOOKUP(A:A,[1]TDSheet!$A:$AF,32,0)</f>
        <v>258.39999999999998</v>
      </c>
      <c r="AG54" s="13">
        <f>VLOOKUP(A:A,[1]TDSheet!$A:$AG,33,0)</f>
        <v>259.2</v>
      </c>
      <c r="AH54" s="13">
        <f>VLOOKUP(A:A,[3]TDSheet!$A:$D,4,0)</f>
        <v>190</v>
      </c>
      <c r="AI54" s="13">
        <f>VLOOKUP(A:A,[1]TDSheet!$A:$AI,35,0)</f>
        <v>0</v>
      </c>
      <c r="AJ54" s="13">
        <f t="shared" si="15"/>
        <v>80</v>
      </c>
      <c r="AK54" s="13">
        <f t="shared" si="16"/>
        <v>0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293.40800000000002</v>
      </c>
      <c r="D55" s="8">
        <v>280.08100000000002</v>
      </c>
      <c r="E55" s="8">
        <v>341.95</v>
      </c>
      <c r="F55" s="8">
        <v>201.88300000000001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360.76400000000001</v>
      </c>
      <c r="K55" s="13">
        <f t="shared" si="11"/>
        <v>-18.814000000000021</v>
      </c>
      <c r="L55" s="13">
        <f>VLOOKUP(A:A,[1]TDSheet!$A:$M,13,0)</f>
        <v>80</v>
      </c>
      <c r="M55" s="13">
        <f>VLOOKUP(A:A,[1]TDSheet!$A:$N,14,0)</f>
        <v>80</v>
      </c>
      <c r="N55" s="13">
        <f>VLOOKUP(A:A,[1]TDSheet!$A:$O,15,0)</f>
        <v>120</v>
      </c>
      <c r="O55" s="13">
        <f>VLOOKUP(A:A,[1]TDSheet!$A:$P,16,0)</f>
        <v>0</v>
      </c>
      <c r="P55" s="13"/>
      <c r="Q55" s="13"/>
      <c r="R55" s="13"/>
      <c r="S55" s="13"/>
      <c r="T55" s="13"/>
      <c r="U55" s="13"/>
      <c r="V55" s="15">
        <v>150</v>
      </c>
      <c r="W55" s="13">
        <f t="shared" si="12"/>
        <v>68.39</v>
      </c>
      <c r="X55" s="15"/>
      <c r="Y55" s="19">
        <f t="shared" si="13"/>
        <v>9.2394063459570113</v>
      </c>
      <c r="Z55" s="13">
        <f t="shared" si="14"/>
        <v>2.9519374177511333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75.088999999999999</v>
      </c>
      <c r="AF55" s="13">
        <f>VLOOKUP(A:A,[1]TDSheet!$A:$AF,32,0)</f>
        <v>72.4208</v>
      </c>
      <c r="AG55" s="13">
        <f>VLOOKUP(A:A,[1]TDSheet!$A:$AG,33,0)</f>
        <v>67.297600000000003</v>
      </c>
      <c r="AH55" s="13">
        <f>VLOOKUP(A:A,[3]TDSheet!$A:$D,4,0)</f>
        <v>60.259</v>
      </c>
      <c r="AI55" s="13">
        <f>VLOOKUP(A:A,[1]TDSheet!$A:$AI,35,0)</f>
        <v>0</v>
      </c>
      <c r="AJ55" s="13">
        <f t="shared" si="15"/>
        <v>150</v>
      </c>
      <c r="AK55" s="13">
        <f t="shared" si="16"/>
        <v>0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800.50400000000002</v>
      </c>
      <c r="D56" s="8">
        <v>342.97399999999999</v>
      </c>
      <c r="E56" s="8">
        <v>777.54200000000003</v>
      </c>
      <c r="F56" s="8">
        <v>343.48500000000001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796.45600000000002</v>
      </c>
      <c r="K56" s="13">
        <f t="shared" si="11"/>
        <v>-18.913999999999987</v>
      </c>
      <c r="L56" s="13">
        <f>VLOOKUP(A:A,[1]TDSheet!$A:$M,13,0)</f>
        <v>110</v>
      </c>
      <c r="M56" s="13">
        <f>VLOOKUP(A:A,[1]TDSheet!$A:$N,14,0)</f>
        <v>450</v>
      </c>
      <c r="N56" s="13">
        <f>VLOOKUP(A:A,[1]TDSheet!$A:$O,15,0)</f>
        <v>220</v>
      </c>
      <c r="O56" s="13">
        <f>VLOOKUP(A:A,[1]TDSheet!$A:$P,16,0)</f>
        <v>0</v>
      </c>
      <c r="P56" s="13"/>
      <c r="Q56" s="13"/>
      <c r="R56" s="13"/>
      <c r="S56" s="13"/>
      <c r="T56" s="13"/>
      <c r="U56" s="13"/>
      <c r="V56" s="15">
        <v>350</v>
      </c>
      <c r="W56" s="13">
        <f t="shared" si="12"/>
        <v>155.50839999999999</v>
      </c>
      <c r="X56" s="15"/>
      <c r="Y56" s="19">
        <f t="shared" si="13"/>
        <v>9.4752759336473158</v>
      </c>
      <c r="Z56" s="13">
        <f t="shared" si="14"/>
        <v>2.2087874352768084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163.15460000000002</v>
      </c>
      <c r="AF56" s="13">
        <f>VLOOKUP(A:A,[1]TDSheet!$A:$AF,32,0)</f>
        <v>134.589</v>
      </c>
      <c r="AG56" s="13">
        <f>VLOOKUP(A:A,[1]TDSheet!$A:$AG,33,0)</f>
        <v>142.29739999999998</v>
      </c>
      <c r="AH56" s="13">
        <f>VLOOKUP(A:A,[3]TDSheet!$A:$D,4,0)</f>
        <v>201.203</v>
      </c>
      <c r="AI56" s="13" t="str">
        <f>VLOOKUP(A:A,[1]TDSheet!$A:$AI,35,0)</f>
        <v>ябокт</v>
      </c>
      <c r="AJ56" s="13">
        <f t="shared" si="15"/>
        <v>350</v>
      </c>
      <c r="AK56" s="13">
        <f t="shared" si="16"/>
        <v>0</v>
      </c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76.433999999999997</v>
      </c>
      <c r="D57" s="8">
        <v>112.315</v>
      </c>
      <c r="E57" s="8">
        <v>121.212</v>
      </c>
      <c r="F57" s="8">
        <v>52.552999999999997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3">
        <f>VLOOKUP(A:A,[2]TDSheet!$A:$F,6,0)</f>
        <v>134.25800000000001</v>
      </c>
      <c r="K57" s="13">
        <f t="shared" si="11"/>
        <v>-13.046000000000006</v>
      </c>
      <c r="L57" s="13">
        <f>VLOOKUP(A:A,[1]TDSheet!$A:$M,13,0)</f>
        <v>30</v>
      </c>
      <c r="M57" s="13">
        <f>VLOOKUP(A:A,[1]TDSheet!$A:$N,14,0)</f>
        <v>30</v>
      </c>
      <c r="N57" s="13">
        <f>VLOOKUP(A:A,[1]TDSheet!$A:$O,15,0)</f>
        <v>40</v>
      </c>
      <c r="O57" s="13">
        <f>VLOOKUP(A:A,[1]TDSheet!$A:$P,16,0)</f>
        <v>0</v>
      </c>
      <c r="P57" s="13"/>
      <c r="Q57" s="13"/>
      <c r="R57" s="13"/>
      <c r="S57" s="13"/>
      <c r="T57" s="13"/>
      <c r="U57" s="13"/>
      <c r="V57" s="15">
        <v>70</v>
      </c>
      <c r="W57" s="13">
        <f t="shared" si="12"/>
        <v>24.2424</v>
      </c>
      <c r="X57" s="15"/>
      <c r="Y57" s="19">
        <f t="shared" si="13"/>
        <v>9.18032043032043</v>
      </c>
      <c r="Z57" s="13">
        <f t="shared" si="14"/>
        <v>2.1678134178134179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17.4236</v>
      </c>
      <c r="AF57" s="13">
        <f>VLOOKUP(A:A,[1]TDSheet!$A:$AF,32,0)</f>
        <v>15.620799999999999</v>
      </c>
      <c r="AG57" s="13">
        <f>VLOOKUP(A:A,[1]TDSheet!$A:$AG,33,0)</f>
        <v>19.2256</v>
      </c>
      <c r="AH57" s="13">
        <f>VLOOKUP(A:A,[3]TDSheet!$A:$D,4,0)</f>
        <v>22.53</v>
      </c>
      <c r="AI57" s="13">
        <f>VLOOKUP(A:A,[1]TDSheet!$A:$AI,35,0)</f>
        <v>0</v>
      </c>
      <c r="AJ57" s="13">
        <f t="shared" si="15"/>
        <v>70</v>
      </c>
      <c r="AK57" s="13">
        <f t="shared" si="16"/>
        <v>0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22.817</v>
      </c>
      <c r="D58" s="8">
        <v>63.286999999999999</v>
      </c>
      <c r="E58" s="8">
        <v>29.795999999999999</v>
      </c>
      <c r="F58" s="8">
        <v>0.499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29.792999999999999</v>
      </c>
      <c r="K58" s="13">
        <f t="shared" si="11"/>
        <v>3.0000000000001137E-3</v>
      </c>
      <c r="L58" s="13">
        <f>VLOOKUP(A:A,[1]TDSheet!$A:$M,13,0)</f>
        <v>10</v>
      </c>
      <c r="M58" s="13">
        <f>VLOOKUP(A:A,[1]TDSheet!$A:$N,14,0)</f>
        <v>10</v>
      </c>
      <c r="N58" s="13">
        <f>VLOOKUP(A:A,[1]TDSheet!$A:$O,15,0)</f>
        <v>30</v>
      </c>
      <c r="O58" s="13">
        <f>VLOOKUP(A:A,[1]TDSheet!$A:$P,16,0)</f>
        <v>0</v>
      </c>
      <c r="P58" s="13"/>
      <c r="Q58" s="13"/>
      <c r="R58" s="13"/>
      <c r="S58" s="13"/>
      <c r="T58" s="13"/>
      <c r="U58" s="13"/>
      <c r="V58" s="15"/>
      <c r="W58" s="13">
        <f t="shared" si="12"/>
        <v>5.9592000000000001</v>
      </c>
      <c r="X58" s="15"/>
      <c r="Y58" s="19">
        <f t="shared" si="13"/>
        <v>8.4741240434957721</v>
      </c>
      <c r="Z58" s="13">
        <f t="shared" si="14"/>
        <v>8.3736071955967245E-2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6.4072000000000005</v>
      </c>
      <c r="AF58" s="13">
        <f>VLOOKUP(A:A,[1]TDSheet!$A:$AF,32,0)</f>
        <v>6.3609999999999998</v>
      </c>
      <c r="AG58" s="13">
        <f>VLOOKUP(A:A,[1]TDSheet!$A:$AG,33,0)</f>
        <v>4.2783999999999995</v>
      </c>
      <c r="AH58" s="13">
        <f>VLOOKUP(A:A,[3]TDSheet!$A:$D,4,0)</f>
        <v>0.76400000000000001</v>
      </c>
      <c r="AI58" s="13" t="str">
        <f>VLOOKUP(A:A,[1]TDSheet!$A:$AI,35,0)</f>
        <v>увел</v>
      </c>
      <c r="AJ58" s="13">
        <f t="shared" si="15"/>
        <v>0</v>
      </c>
      <c r="AK58" s="13">
        <f t="shared" si="16"/>
        <v>0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1927.537</v>
      </c>
      <c r="D59" s="8">
        <v>2805.8739999999998</v>
      </c>
      <c r="E59" s="8">
        <v>2892.6880000000001</v>
      </c>
      <c r="F59" s="8">
        <v>1788.992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2884.0920000000001</v>
      </c>
      <c r="K59" s="13">
        <f t="shared" si="11"/>
        <v>8.5960000000000036</v>
      </c>
      <c r="L59" s="13">
        <f>VLOOKUP(A:A,[1]TDSheet!$A:$M,13,0)</f>
        <v>800</v>
      </c>
      <c r="M59" s="13">
        <f>VLOOKUP(A:A,[1]TDSheet!$A:$N,14,0)</f>
        <v>650</v>
      </c>
      <c r="N59" s="13">
        <f>VLOOKUP(A:A,[1]TDSheet!$A:$O,15,0)</f>
        <v>1150</v>
      </c>
      <c r="O59" s="13">
        <f>VLOOKUP(A:A,[1]TDSheet!$A:$P,16,0)</f>
        <v>0</v>
      </c>
      <c r="P59" s="13"/>
      <c r="Q59" s="13"/>
      <c r="R59" s="13"/>
      <c r="S59" s="13"/>
      <c r="T59" s="13"/>
      <c r="U59" s="13"/>
      <c r="V59" s="15">
        <v>820</v>
      </c>
      <c r="W59" s="13">
        <f t="shared" si="12"/>
        <v>578.5376</v>
      </c>
      <c r="X59" s="15"/>
      <c r="Y59" s="19">
        <f t="shared" si="13"/>
        <v>9.0037224892556686</v>
      </c>
      <c r="Z59" s="13">
        <f t="shared" si="14"/>
        <v>3.0922657403771163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631.31899999999996</v>
      </c>
      <c r="AF59" s="13">
        <f>VLOOKUP(A:A,[1]TDSheet!$A:$AF,32,0)</f>
        <v>643.798</v>
      </c>
      <c r="AG59" s="13">
        <f>VLOOKUP(A:A,[1]TDSheet!$A:$AG,33,0)</f>
        <v>646.14480000000003</v>
      </c>
      <c r="AH59" s="13">
        <f>VLOOKUP(A:A,[3]TDSheet!$A:$D,4,0)</f>
        <v>638.25099999999998</v>
      </c>
      <c r="AI59" s="13" t="str">
        <f>VLOOKUP(A:A,[1]TDSheet!$A:$AI,35,0)</f>
        <v>оконч</v>
      </c>
      <c r="AJ59" s="13">
        <f t="shared" si="15"/>
        <v>820</v>
      </c>
      <c r="AK59" s="13">
        <f t="shared" si="16"/>
        <v>0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13</v>
      </c>
      <c r="C60" s="8">
        <v>2549</v>
      </c>
      <c r="D60" s="8">
        <v>4508</v>
      </c>
      <c r="E60" s="8">
        <v>4874</v>
      </c>
      <c r="F60" s="8">
        <v>2070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5010</v>
      </c>
      <c r="K60" s="13">
        <f t="shared" si="11"/>
        <v>-136</v>
      </c>
      <c r="L60" s="13">
        <f>VLOOKUP(A:A,[1]TDSheet!$A:$M,13,0)</f>
        <v>900</v>
      </c>
      <c r="M60" s="13">
        <f>VLOOKUP(A:A,[1]TDSheet!$A:$N,14,0)</f>
        <v>800</v>
      </c>
      <c r="N60" s="13">
        <f>VLOOKUP(A:A,[1]TDSheet!$A:$O,15,0)</f>
        <v>600</v>
      </c>
      <c r="O60" s="13">
        <f>VLOOKUP(A:A,[1]TDSheet!$A:$P,16,0)</f>
        <v>700</v>
      </c>
      <c r="P60" s="13"/>
      <c r="Q60" s="13"/>
      <c r="R60" s="13"/>
      <c r="S60" s="13"/>
      <c r="T60" s="13"/>
      <c r="U60" s="13"/>
      <c r="V60" s="15">
        <v>500</v>
      </c>
      <c r="W60" s="13">
        <f t="shared" si="12"/>
        <v>614.79999999999995</v>
      </c>
      <c r="X60" s="15"/>
      <c r="Y60" s="19">
        <f t="shared" si="13"/>
        <v>9.059856864020821</v>
      </c>
      <c r="Z60" s="13">
        <f t="shared" si="14"/>
        <v>3.3669486011711127</v>
      </c>
      <c r="AA60" s="13"/>
      <c r="AB60" s="13"/>
      <c r="AC60" s="13"/>
      <c r="AD60" s="13">
        <f>VLOOKUP(A:A,[1]TDSheet!$A:$AD,30,0)</f>
        <v>1800</v>
      </c>
      <c r="AE60" s="13">
        <f>VLOOKUP(A:A,[1]TDSheet!$A:$AE,31,0)</f>
        <v>867.4</v>
      </c>
      <c r="AF60" s="13">
        <f>VLOOKUP(A:A,[1]TDSheet!$A:$AF,32,0)</f>
        <v>711.4</v>
      </c>
      <c r="AG60" s="13">
        <f>VLOOKUP(A:A,[1]TDSheet!$A:$AG,33,0)</f>
        <v>703.8</v>
      </c>
      <c r="AH60" s="13">
        <f>VLOOKUP(A:A,[3]TDSheet!$A:$D,4,0)</f>
        <v>590</v>
      </c>
      <c r="AI60" s="13" t="str">
        <f>VLOOKUP(A:A,[1]TDSheet!$A:$AI,35,0)</f>
        <v>оконч</v>
      </c>
      <c r="AJ60" s="13">
        <f t="shared" si="15"/>
        <v>225</v>
      </c>
      <c r="AK60" s="13">
        <f t="shared" si="16"/>
        <v>0</v>
      </c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50.5</v>
      </c>
      <c r="D61" s="8"/>
      <c r="E61" s="8">
        <v>3.62</v>
      </c>
      <c r="F61" s="8">
        <v>45.09</v>
      </c>
      <c r="G61" s="1" t="str">
        <f>VLOOKUP(A:A,[1]TDSheet!$A:$G,7,0)</f>
        <v>нов</v>
      </c>
      <c r="H61" s="1">
        <f>VLOOKUP(A:A,[1]TDSheet!$A:$H,8,0)</f>
        <v>0</v>
      </c>
      <c r="I61" s="1" t="e">
        <f>VLOOKUP(A:A,[1]TDSheet!$A:$I,9,0)</f>
        <v>#N/A</v>
      </c>
      <c r="J61" s="13">
        <f>VLOOKUP(A:A,[2]TDSheet!$A:$F,6,0)</f>
        <v>4.0999999999999996</v>
      </c>
      <c r="K61" s="13">
        <f t="shared" si="11"/>
        <v>-0.47999999999999954</v>
      </c>
      <c r="L61" s="13">
        <f>VLOOKUP(A:A,[1]TDSheet!$A:$M,13,0)</f>
        <v>0</v>
      </c>
      <c r="M61" s="13">
        <f>VLOOKUP(A:A,[1]TDSheet!$A:$N,14,0)</f>
        <v>0</v>
      </c>
      <c r="N61" s="13">
        <f>VLOOKUP(A:A,[1]TDSheet!$A:$O,15,0)</f>
        <v>0</v>
      </c>
      <c r="O61" s="13">
        <f>VLOOKUP(A:A,[1]TDSheet!$A:$P,16,0)</f>
        <v>0</v>
      </c>
      <c r="P61" s="13"/>
      <c r="Q61" s="13"/>
      <c r="R61" s="13"/>
      <c r="S61" s="13"/>
      <c r="T61" s="13"/>
      <c r="U61" s="13"/>
      <c r="V61" s="15"/>
      <c r="W61" s="13">
        <f t="shared" si="12"/>
        <v>0.72399999999999998</v>
      </c>
      <c r="X61" s="15"/>
      <c r="Y61" s="19">
        <f t="shared" si="13"/>
        <v>62.279005524861887</v>
      </c>
      <c r="Z61" s="13">
        <f t="shared" si="14"/>
        <v>62.279005524861887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0.60399999999999998</v>
      </c>
      <c r="AF61" s="13">
        <f>VLOOKUP(A:A,[1]TDSheet!$A:$AF,32,0)</f>
        <v>0</v>
      </c>
      <c r="AG61" s="13">
        <f>VLOOKUP(A:A,[1]TDSheet!$A:$AG,33,0)</f>
        <v>0</v>
      </c>
      <c r="AH61" s="13">
        <v>0</v>
      </c>
      <c r="AI61" s="22" t="str">
        <f>VLOOKUP(A:A,[1]TDSheet!$A:$AI,35,0)</f>
        <v>выв0609</v>
      </c>
      <c r="AJ61" s="13">
        <f t="shared" si="15"/>
        <v>0</v>
      </c>
      <c r="AK61" s="13">
        <f t="shared" si="16"/>
        <v>0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8.6379999999999999</v>
      </c>
      <c r="D62" s="8">
        <v>20.507999999999999</v>
      </c>
      <c r="E62" s="8">
        <v>0</v>
      </c>
      <c r="F62" s="8">
        <v>-1.5309999999999999</v>
      </c>
      <c r="G62" s="1" t="str">
        <f>VLOOKUP(A:A,[1]TDSheet!$A:$G,7,0)</f>
        <v>нов</v>
      </c>
      <c r="H62" s="1">
        <f>VLOOKUP(A:A,[1]TDSheet!$A:$H,8,0)</f>
        <v>0</v>
      </c>
      <c r="I62" s="1" t="e">
        <f>VLOOKUP(A:A,[1]TDSheet!$A:$I,9,0)</f>
        <v>#N/A</v>
      </c>
      <c r="J62" s="13">
        <f>VLOOKUP(A:A,[2]TDSheet!$A:$F,6,0)</f>
        <v>4.9619999999999997</v>
      </c>
      <c r="K62" s="13">
        <f t="shared" si="11"/>
        <v>-4.9619999999999997</v>
      </c>
      <c r="L62" s="13">
        <f>VLOOKUP(A:A,[1]TDSheet!$A:$M,13,0)</f>
        <v>0</v>
      </c>
      <c r="M62" s="13">
        <f>VLOOKUP(A:A,[1]TDSheet!$A:$N,14,0)</f>
        <v>0</v>
      </c>
      <c r="N62" s="13">
        <f>VLOOKUP(A:A,[1]TDSheet!$A:$O,15,0)</f>
        <v>0</v>
      </c>
      <c r="O62" s="13">
        <f>VLOOKUP(A:A,[1]TDSheet!$A:$P,16,0)</f>
        <v>0</v>
      </c>
      <c r="P62" s="13"/>
      <c r="Q62" s="13"/>
      <c r="R62" s="13"/>
      <c r="S62" s="13"/>
      <c r="T62" s="13"/>
      <c r="U62" s="13"/>
      <c r="V62" s="15"/>
      <c r="W62" s="13">
        <f t="shared" si="12"/>
        <v>0</v>
      </c>
      <c r="X62" s="15"/>
      <c r="Y62" s="19" t="e">
        <f t="shared" si="13"/>
        <v>#DIV/0!</v>
      </c>
      <c r="Z62" s="13" t="e">
        <f t="shared" si="14"/>
        <v>#DIV/0!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2.1391999999999998</v>
      </c>
      <c r="AF62" s="13">
        <f>VLOOKUP(A:A,[1]TDSheet!$A:$AF,32,0)</f>
        <v>0.61119999999999997</v>
      </c>
      <c r="AG62" s="13">
        <f>VLOOKUP(A:A,[1]TDSheet!$A:$AG,33,0)</f>
        <v>0.15279999999999999</v>
      </c>
      <c r="AH62" s="13">
        <v>0</v>
      </c>
      <c r="AI62" s="13" t="str">
        <f>VLOOKUP(A:A,[1]TDSheet!$A:$AI,35,0)</f>
        <v>выв0609</v>
      </c>
      <c r="AJ62" s="13">
        <f t="shared" si="15"/>
        <v>0</v>
      </c>
      <c r="AK62" s="13">
        <f t="shared" si="16"/>
        <v>0</v>
      </c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13</v>
      </c>
      <c r="C63" s="8">
        <v>1716</v>
      </c>
      <c r="D63" s="8">
        <v>4096</v>
      </c>
      <c r="E63" s="8">
        <v>4360</v>
      </c>
      <c r="F63" s="8">
        <v>1376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3">
        <f>VLOOKUP(A:A,[2]TDSheet!$A:$F,6,0)</f>
        <v>4440</v>
      </c>
      <c r="K63" s="13">
        <f t="shared" si="11"/>
        <v>-80</v>
      </c>
      <c r="L63" s="13">
        <f>VLOOKUP(A:A,[1]TDSheet!$A:$M,13,0)</f>
        <v>600</v>
      </c>
      <c r="M63" s="13">
        <f>VLOOKUP(A:A,[1]TDSheet!$A:$N,14,0)</f>
        <v>800</v>
      </c>
      <c r="N63" s="13">
        <f>VLOOKUP(A:A,[1]TDSheet!$A:$O,15,0)</f>
        <v>800</v>
      </c>
      <c r="O63" s="13">
        <f>VLOOKUP(A:A,[1]TDSheet!$A:$P,16,0)</f>
        <v>0</v>
      </c>
      <c r="P63" s="13"/>
      <c r="Q63" s="13"/>
      <c r="R63" s="13"/>
      <c r="S63" s="13"/>
      <c r="T63" s="13"/>
      <c r="U63" s="13"/>
      <c r="V63" s="15">
        <v>320</v>
      </c>
      <c r="W63" s="13">
        <f t="shared" si="12"/>
        <v>432</v>
      </c>
      <c r="X63" s="15"/>
      <c r="Y63" s="19">
        <f t="shared" si="13"/>
        <v>9.018518518518519</v>
      </c>
      <c r="Z63" s="13">
        <f t="shared" si="14"/>
        <v>3.1851851851851851</v>
      </c>
      <c r="AA63" s="13"/>
      <c r="AB63" s="13"/>
      <c r="AC63" s="13"/>
      <c r="AD63" s="13">
        <f>VLOOKUP(A:A,[1]TDSheet!$A:$AD,30,0)</f>
        <v>2200</v>
      </c>
      <c r="AE63" s="13">
        <f>VLOOKUP(A:A,[1]TDSheet!$A:$AE,31,0)</f>
        <v>538.20000000000005</v>
      </c>
      <c r="AF63" s="13">
        <f>VLOOKUP(A:A,[1]TDSheet!$A:$AF,32,0)</f>
        <v>473.2</v>
      </c>
      <c r="AG63" s="13">
        <f>VLOOKUP(A:A,[1]TDSheet!$A:$AG,33,0)</f>
        <v>476.4</v>
      </c>
      <c r="AH63" s="13">
        <f>VLOOKUP(A:A,[3]TDSheet!$A:$D,4,0)</f>
        <v>353</v>
      </c>
      <c r="AI63" s="13">
        <f>VLOOKUP(A:A,[1]TDSheet!$A:$AI,35,0)</f>
        <v>0</v>
      </c>
      <c r="AJ63" s="13">
        <f t="shared" si="15"/>
        <v>144</v>
      </c>
      <c r="AK63" s="13">
        <f t="shared" si="16"/>
        <v>0</v>
      </c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13</v>
      </c>
      <c r="C64" s="8">
        <v>1425</v>
      </c>
      <c r="D64" s="8">
        <v>745</v>
      </c>
      <c r="E64" s="8">
        <v>1090</v>
      </c>
      <c r="F64" s="8">
        <v>1053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1122</v>
      </c>
      <c r="K64" s="13">
        <f t="shared" si="11"/>
        <v>-32</v>
      </c>
      <c r="L64" s="13">
        <f>VLOOKUP(A:A,[1]TDSheet!$A:$M,13,0)</f>
        <v>200</v>
      </c>
      <c r="M64" s="13">
        <f>VLOOKUP(A:A,[1]TDSheet!$A:$N,14,0)</f>
        <v>100</v>
      </c>
      <c r="N64" s="13">
        <f>VLOOKUP(A:A,[1]TDSheet!$A:$O,15,0)</f>
        <v>400</v>
      </c>
      <c r="O64" s="13">
        <f>VLOOKUP(A:A,[1]TDSheet!$A:$P,16,0)</f>
        <v>0</v>
      </c>
      <c r="P64" s="13"/>
      <c r="Q64" s="13"/>
      <c r="R64" s="13"/>
      <c r="S64" s="13"/>
      <c r="T64" s="13"/>
      <c r="U64" s="13"/>
      <c r="V64" s="15">
        <v>210</v>
      </c>
      <c r="W64" s="13">
        <f t="shared" si="12"/>
        <v>218</v>
      </c>
      <c r="X64" s="15"/>
      <c r="Y64" s="19">
        <f t="shared" si="13"/>
        <v>9.0045871559633035</v>
      </c>
      <c r="Z64" s="13">
        <f t="shared" si="14"/>
        <v>4.830275229357798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298</v>
      </c>
      <c r="AF64" s="13">
        <f>VLOOKUP(A:A,[1]TDSheet!$A:$AF,32,0)</f>
        <v>259.2</v>
      </c>
      <c r="AG64" s="13">
        <f>VLOOKUP(A:A,[1]TDSheet!$A:$AG,33,0)</f>
        <v>253.8</v>
      </c>
      <c r="AH64" s="13">
        <f>VLOOKUP(A:A,[3]TDSheet!$A:$D,4,0)</f>
        <v>268</v>
      </c>
      <c r="AI64" s="13" t="str">
        <f>VLOOKUP(A:A,[1]TDSheet!$A:$AI,35,0)</f>
        <v>ябокт</v>
      </c>
      <c r="AJ64" s="13">
        <f t="shared" si="15"/>
        <v>94.5</v>
      </c>
      <c r="AK64" s="13">
        <f t="shared" si="16"/>
        <v>0</v>
      </c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13</v>
      </c>
      <c r="C65" s="8">
        <v>300</v>
      </c>
      <c r="D65" s="8">
        <v>621</v>
      </c>
      <c r="E65" s="8">
        <v>589</v>
      </c>
      <c r="F65" s="8">
        <v>296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671</v>
      </c>
      <c r="K65" s="13">
        <f t="shared" si="11"/>
        <v>-82</v>
      </c>
      <c r="L65" s="13">
        <f>VLOOKUP(A:A,[1]TDSheet!$A:$M,13,0)</f>
        <v>200</v>
      </c>
      <c r="M65" s="13">
        <f>VLOOKUP(A:A,[1]TDSheet!$A:$N,14,0)</f>
        <v>300</v>
      </c>
      <c r="N65" s="13">
        <f>VLOOKUP(A:A,[1]TDSheet!$A:$O,15,0)</f>
        <v>250</v>
      </c>
      <c r="O65" s="13">
        <f>VLOOKUP(A:A,[1]TDSheet!$A:$P,16,0)</f>
        <v>0</v>
      </c>
      <c r="P65" s="13"/>
      <c r="Q65" s="13"/>
      <c r="R65" s="13"/>
      <c r="S65" s="13"/>
      <c r="T65" s="13"/>
      <c r="U65" s="13"/>
      <c r="V65" s="15"/>
      <c r="W65" s="13">
        <f t="shared" si="12"/>
        <v>117.8</v>
      </c>
      <c r="X65" s="15"/>
      <c r="Y65" s="19">
        <f t="shared" si="13"/>
        <v>8.8794567062818341</v>
      </c>
      <c r="Z65" s="13">
        <f t="shared" si="14"/>
        <v>2.5127334465195248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112.8</v>
      </c>
      <c r="AF65" s="13">
        <f>VLOOKUP(A:A,[1]TDSheet!$A:$AF,32,0)</f>
        <v>107.8</v>
      </c>
      <c r="AG65" s="13">
        <f>VLOOKUP(A:A,[1]TDSheet!$A:$AG,33,0)</f>
        <v>125</v>
      </c>
      <c r="AH65" s="13">
        <f>VLOOKUP(A:A,[3]TDSheet!$A:$D,4,0)</f>
        <v>82</v>
      </c>
      <c r="AI65" s="13" t="e">
        <f>VLOOKUP(A:A,[1]TDSheet!$A:$AI,35,0)</f>
        <v>#N/A</v>
      </c>
      <c r="AJ65" s="13">
        <f t="shared" si="15"/>
        <v>0</v>
      </c>
      <c r="AK65" s="13">
        <f t="shared" si="16"/>
        <v>0</v>
      </c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13</v>
      </c>
      <c r="C66" s="8">
        <v>285</v>
      </c>
      <c r="D66" s="8">
        <v>527</v>
      </c>
      <c r="E66" s="8">
        <v>482</v>
      </c>
      <c r="F66" s="8">
        <v>304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520</v>
      </c>
      <c r="K66" s="13">
        <f t="shared" si="11"/>
        <v>-38</v>
      </c>
      <c r="L66" s="13">
        <f>VLOOKUP(A:A,[1]TDSheet!$A:$M,13,0)</f>
        <v>200</v>
      </c>
      <c r="M66" s="13">
        <f>VLOOKUP(A:A,[1]TDSheet!$A:$N,14,0)</f>
        <v>250</v>
      </c>
      <c r="N66" s="13">
        <f>VLOOKUP(A:A,[1]TDSheet!$A:$O,15,0)</f>
        <v>200</v>
      </c>
      <c r="O66" s="13">
        <f>VLOOKUP(A:A,[1]TDSheet!$A:$P,16,0)</f>
        <v>0</v>
      </c>
      <c r="P66" s="13"/>
      <c r="Q66" s="13"/>
      <c r="R66" s="13"/>
      <c r="S66" s="13"/>
      <c r="T66" s="13"/>
      <c r="U66" s="13"/>
      <c r="V66" s="15"/>
      <c r="W66" s="13">
        <f t="shared" si="12"/>
        <v>96.4</v>
      </c>
      <c r="X66" s="15"/>
      <c r="Y66" s="19">
        <f t="shared" si="13"/>
        <v>9.8962655601659737</v>
      </c>
      <c r="Z66" s="13">
        <f t="shared" si="14"/>
        <v>3.1535269709543567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103.6</v>
      </c>
      <c r="AF66" s="13">
        <f>VLOOKUP(A:A,[1]TDSheet!$A:$AF,32,0)</f>
        <v>99.8</v>
      </c>
      <c r="AG66" s="13">
        <f>VLOOKUP(A:A,[1]TDSheet!$A:$AG,33,0)</f>
        <v>112.6</v>
      </c>
      <c r="AH66" s="13">
        <f>VLOOKUP(A:A,[3]TDSheet!$A:$D,4,0)</f>
        <v>83</v>
      </c>
      <c r="AI66" s="13" t="e">
        <f>VLOOKUP(A:A,[1]TDSheet!$A:$AI,35,0)</f>
        <v>#N/A</v>
      </c>
      <c r="AJ66" s="13">
        <f t="shared" si="15"/>
        <v>0</v>
      </c>
      <c r="AK66" s="13">
        <f t="shared" si="16"/>
        <v>0</v>
      </c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903.37199999999996</v>
      </c>
      <c r="D67" s="8">
        <v>815.154</v>
      </c>
      <c r="E67" s="20">
        <v>1070</v>
      </c>
      <c r="F67" s="21">
        <v>495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3">
        <f>VLOOKUP(A:A,[2]TDSheet!$A:$F,6,0)</f>
        <v>716.66</v>
      </c>
      <c r="K67" s="13">
        <f t="shared" si="11"/>
        <v>353.34000000000003</v>
      </c>
      <c r="L67" s="13">
        <f>VLOOKUP(A:A,[1]TDSheet!$A:$M,13,0)</f>
        <v>300</v>
      </c>
      <c r="M67" s="13">
        <f>VLOOKUP(A:A,[1]TDSheet!$A:$N,14,0)</f>
        <v>400</v>
      </c>
      <c r="N67" s="13">
        <f>VLOOKUP(A:A,[1]TDSheet!$A:$O,15,0)</f>
        <v>400</v>
      </c>
      <c r="O67" s="13">
        <f>VLOOKUP(A:A,[1]TDSheet!$A:$P,16,0)</f>
        <v>0</v>
      </c>
      <c r="P67" s="13"/>
      <c r="Q67" s="13"/>
      <c r="R67" s="13"/>
      <c r="S67" s="13"/>
      <c r="T67" s="13"/>
      <c r="U67" s="13"/>
      <c r="V67" s="15">
        <v>400</v>
      </c>
      <c r="W67" s="13">
        <f t="shared" si="12"/>
        <v>214</v>
      </c>
      <c r="X67" s="15"/>
      <c r="Y67" s="19">
        <f t="shared" si="13"/>
        <v>9.3224299065420553</v>
      </c>
      <c r="Z67" s="13">
        <f t="shared" si="14"/>
        <v>2.3130841121495327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214</v>
      </c>
      <c r="AF67" s="13">
        <f>VLOOKUP(A:A,[1]TDSheet!$A:$AF,32,0)</f>
        <v>194.2</v>
      </c>
      <c r="AG67" s="13">
        <f>VLOOKUP(A:A,[1]TDSheet!$A:$AG,33,0)</f>
        <v>205.4</v>
      </c>
      <c r="AH67" s="13">
        <f>VLOOKUP(A:A,[3]TDSheet!$A:$D,4,0)</f>
        <v>134.191</v>
      </c>
      <c r="AI67" s="13">
        <f>VLOOKUP(A:A,[1]TDSheet!$A:$AI,35,0)</f>
        <v>0</v>
      </c>
      <c r="AJ67" s="13">
        <f t="shared" si="15"/>
        <v>400</v>
      </c>
      <c r="AK67" s="13">
        <f t="shared" si="16"/>
        <v>0</v>
      </c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668</v>
      </c>
      <c r="D68" s="8">
        <v>817</v>
      </c>
      <c r="E68" s="8">
        <v>345</v>
      </c>
      <c r="F68" s="8">
        <v>1125</v>
      </c>
      <c r="G68" s="1">
        <f>VLOOKUP(A:A,[1]TDSheet!$A:$G,7,0)</f>
        <v>0</v>
      </c>
      <c r="H68" s="1">
        <f>VLOOKUP(A:A,[1]TDSheet!$A:$H,8,0)</f>
        <v>0.1</v>
      </c>
      <c r="I68" s="1">
        <f>VLOOKUP(A:A,[1]TDSheet!$A:$I,9,0)</f>
        <v>730</v>
      </c>
      <c r="J68" s="13">
        <f>VLOOKUP(A:A,[2]TDSheet!$A:$F,6,0)</f>
        <v>359</v>
      </c>
      <c r="K68" s="13">
        <f t="shared" si="11"/>
        <v>-14</v>
      </c>
      <c r="L68" s="13">
        <f>VLOOKUP(A:A,[1]TDSheet!$A:$M,13,0)</f>
        <v>500</v>
      </c>
      <c r="M68" s="13">
        <f>VLOOKUP(A:A,[1]TDSheet!$A:$N,14,0)</f>
        <v>0</v>
      </c>
      <c r="N68" s="13">
        <f>VLOOKUP(A:A,[1]TDSheet!$A:$O,15,0)</f>
        <v>0</v>
      </c>
      <c r="O68" s="13">
        <f>VLOOKUP(A:A,[1]TDSheet!$A:$P,16,0)</f>
        <v>0</v>
      </c>
      <c r="P68" s="13"/>
      <c r="Q68" s="13"/>
      <c r="R68" s="13"/>
      <c r="S68" s="13"/>
      <c r="T68" s="13"/>
      <c r="U68" s="13"/>
      <c r="V68" s="15"/>
      <c r="W68" s="13">
        <f t="shared" si="12"/>
        <v>69</v>
      </c>
      <c r="X68" s="15"/>
      <c r="Y68" s="19">
        <f t="shared" si="13"/>
        <v>23.55072463768116</v>
      </c>
      <c r="Z68" s="13">
        <f t="shared" si="14"/>
        <v>16.304347826086957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74.599999999999994</v>
      </c>
      <c r="AF68" s="13">
        <f>VLOOKUP(A:A,[1]TDSheet!$A:$AF,32,0)</f>
        <v>83</v>
      </c>
      <c r="AG68" s="13">
        <f>VLOOKUP(A:A,[1]TDSheet!$A:$AG,33,0)</f>
        <v>101.4</v>
      </c>
      <c r="AH68" s="13">
        <f>VLOOKUP(A:A,[3]TDSheet!$A:$D,4,0)</f>
        <v>42</v>
      </c>
      <c r="AI68" s="13" t="e">
        <f>VLOOKUP(A:A,[1]TDSheet!$A:$AI,35,0)</f>
        <v>#N/A</v>
      </c>
      <c r="AJ68" s="13">
        <f t="shared" si="15"/>
        <v>0</v>
      </c>
      <c r="AK68" s="13">
        <f t="shared" si="16"/>
        <v>0</v>
      </c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204.29400000000001</v>
      </c>
      <c r="D69" s="8">
        <v>209.63800000000001</v>
      </c>
      <c r="E69" s="8">
        <v>209.83799999999999</v>
      </c>
      <c r="F69" s="8">
        <v>198.37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210.75899999999999</v>
      </c>
      <c r="K69" s="13">
        <f t="shared" si="11"/>
        <v>-0.92099999999999227</v>
      </c>
      <c r="L69" s="13">
        <f>VLOOKUP(A:A,[1]TDSheet!$A:$M,13,0)</f>
        <v>60</v>
      </c>
      <c r="M69" s="13">
        <f>VLOOKUP(A:A,[1]TDSheet!$A:$N,14,0)</f>
        <v>0</v>
      </c>
      <c r="N69" s="13">
        <f>VLOOKUP(A:A,[1]TDSheet!$A:$O,15,0)</f>
        <v>70</v>
      </c>
      <c r="O69" s="13">
        <f>VLOOKUP(A:A,[1]TDSheet!$A:$P,16,0)</f>
        <v>0</v>
      </c>
      <c r="P69" s="13"/>
      <c r="Q69" s="13"/>
      <c r="R69" s="13"/>
      <c r="S69" s="13"/>
      <c r="T69" s="13"/>
      <c r="U69" s="13"/>
      <c r="V69" s="15">
        <v>50</v>
      </c>
      <c r="W69" s="13">
        <f t="shared" si="12"/>
        <v>41.967599999999997</v>
      </c>
      <c r="X69" s="15"/>
      <c r="Y69" s="19">
        <f t="shared" si="13"/>
        <v>9.0157645421706274</v>
      </c>
      <c r="Z69" s="13">
        <f t="shared" si="14"/>
        <v>4.7267415816010452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55.132399999999997</v>
      </c>
      <c r="AF69" s="13">
        <f>VLOOKUP(A:A,[1]TDSheet!$A:$AF,32,0)</f>
        <v>47.409399999999998</v>
      </c>
      <c r="AG69" s="13">
        <f>VLOOKUP(A:A,[1]TDSheet!$A:$AG,33,0)</f>
        <v>48.317</v>
      </c>
      <c r="AH69" s="13">
        <f>VLOOKUP(A:A,[3]TDSheet!$A:$D,4,0)</f>
        <v>61.244999999999997</v>
      </c>
      <c r="AI69" s="13" t="e">
        <f>VLOOKUP(A:A,[1]TDSheet!$A:$AI,35,0)</f>
        <v>#N/A</v>
      </c>
      <c r="AJ69" s="13">
        <f t="shared" si="15"/>
        <v>50</v>
      </c>
      <c r="AK69" s="13">
        <f t="shared" si="16"/>
        <v>0</v>
      </c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13</v>
      </c>
      <c r="C70" s="8">
        <v>1826</v>
      </c>
      <c r="D70" s="8">
        <v>4191</v>
      </c>
      <c r="E70" s="8">
        <v>4470</v>
      </c>
      <c r="F70" s="8">
        <v>1478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4516</v>
      </c>
      <c r="K70" s="13">
        <f t="shared" si="11"/>
        <v>-46</v>
      </c>
      <c r="L70" s="13">
        <f>VLOOKUP(A:A,[1]TDSheet!$A:$M,13,0)</f>
        <v>900</v>
      </c>
      <c r="M70" s="13">
        <f>VLOOKUP(A:A,[1]TDSheet!$A:$N,14,0)</f>
        <v>600</v>
      </c>
      <c r="N70" s="13">
        <f>VLOOKUP(A:A,[1]TDSheet!$A:$O,15,0)</f>
        <v>500</v>
      </c>
      <c r="O70" s="13">
        <f>VLOOKUP(A:A,[1]TDSheet!$A:$P,16,0)</f>
        <v>500</v>
      </c>
      <c r="P70" s="13"/>
      <c r="Q70" s="13"/>
      <c r="R70" s="13"/>
      <c r="S70" s="13"/>
      <c r="T70" s="13"/>
      <c r="U70" s="13"/>
      <c r="V70" s="15">
        <v>850</v>
      </c>
      <c r="W70" s="13">
        <f t="shared" si="12"/>
        <v>534</v>
      </c>
      <c r="X70" s="15"/>
      <c r="Y70" s="19">
        <f t="shared" si="13"/>
        <v>9.0411985018726586</v>
      </c>
      <c r="Z70" s="13">
        <f t="shared" si="14"/>
        <v>2.7677902621722845</v>
      </c>
      <c r="AA70" s="13"/>
      <c r="AB70" s="13"/>
      <c r="AC70" s="13"/>
      <c r="AD70" s="13">
        <f>VLOOKUP(A:A,[1]TDSheet!$A:$AD,30,0)</f>
        <v>1800</v>
      </c>
      <c r="AE70" s="13">
        <f>VLOOKUP(A:A,[1]TDSheet!$A:$AE,31,0)</f>
        <v>614.20000000000005</v>
      </c>
      <c r="AF70" s="13">
        <f>VLOOKUP(A:A,[1]TDSheet!$A:$AF,32,0)</f>
        <v>549.20000000000005</v>
      </c>
      <c r="AG70" s="13">
        <f>VLOOKUP(A:A,[1]TDSheet!$A:$AG,33,0)</f>
        <v>579.79999999999995</v>
      </c>
      <c r="AH70" s="13">
        <f>VLOOKUP(A:A,[3]TDSheet!$A:$D,4,0)</f>
        <v>504</v>
      </c>
      <c r="AI70" s="13">
        <f>VLOOKUP(A:A,[1]TDSheet!$A:$AI,35,0)</f>
        <v>0</v>
      </c>
      <c r="AJ70" s="13">
        <f t="shared" si="15"/>
        <v>340</v>
      </c>
      <c r="AK70" s="13">
        <f t="shared" si="16"/>
        <v>0</v>
      </c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13</v>
      </c>
      <c r="C71" s="8">
        <v>1530</v>
      </c>
      <c r="D71" s="8">
        <v>1963</v>
      </c>
      <c r="E71" s="8">
        <v>2376</v>
      </c>
      <c r="F71" s="8">
        <v>1073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2429</v>
      </c>
      <c r="K71" s="13">
        <f t="shared" si="11"/>
        <v>-53</v>
      </c>
      <c r="L71" s="13">
        <f>VLOOKUP(A:A,[1]TDSheet!$A:$M,13,0)</f>
        <v>800</v>
      </c>
      <c r="M71" s="13">
        <f>VLOOKUP(A:A,[1]TDSheet!$A:$N,14,0)</f>
        <v>800</v>
      </c>
      <c r="N71" s="13">
        <f>VLOOKUP(A:A,[1]TDSheet!$A:$O,15,0)</f>
        <v>550</v>
      </c>
      <c r="O71" s="13">
        <f>VLOOKUP(A:A,[1]TDSheet!$A:$P,16,0)</f>
        <v>500</v>
      </c>
      <c r="P71" s="13"/>
      <c r="Q71" s="13"/>
      <c r="R71" s="13"/>
      <c r="S71" s="13"/>
      <c r="T71" s="13"/>
      <c r="U71" s="13"/>
      <c r="V71" s="15">
        <v>600</v>
      </c>
      <c r="W71" s="13">
        <f t="shared" si="12"/>
        <v>475.2</v>
      </c>
      <c r="X71" s="15"/>
      <c r="Y71" s="19">
        <f t="shared" si="13"/>
        <v>9.0972222222222232</v>
      </c>
      <c r="Z71" s="13">
        <f t="shared" si="14"/>
        <v>2.2579966329966332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555.4</v>
      </c>
      <c r="AF71" s="13">
        <f>VLOOKUP(A:A,[1]TDSheet!$A:$AF,32,0)</f>
        <v>454.8</v>
      </c>
      <c r="AG71" s="13">
        <f>VLOOKUP(A:A,[1]TDSheet!$A:$AG,33,0)</f>
        <v>484.2</v>
      </c>
      <c r="AH71" s="13">
        <f>VLOOKUP(A:A,[3]TDSheet!$A:$D,4,0)</f>
        <v>427</v>
      </c>
      <c r="AI71" s="13">
        <f>VLOOKUP(A:A,[1]TDSheet!$A:$AI,35,0)</f>
        <v>0</v>
      </c>
      <c r="AJ71" s="13">
        <f t="shared" si="15"/>
        <v>240</v>
      </c>
      <c r="AK71" s="13">
        <f t="shared" si="16"/>
        <v>0</v>
      </c>
      <c r="AL71" s="13"/>
      <c r="AM71" s="13"/>
    </row>
    <row r="72" spans="1:39" s="1" customFormat="1" ht="21.95" customHeight="1" outlineLevel="1" x14ac:dyDescent="0.2">
      <c r="A72" s="7" t="s">
        <v>75</v>
      </c>
      <c r="B72" s="7" t="s">
        <v>8</v>
      </c>
      <c r="C72" s="8">
        <v>257.22300000000001</v>
      </c>
      <c r="D72" s="8">
        <v>450.71800000000002</v>
      </c>
      <c r="E72" s="8">
        <v>405.71699999999998</v>
      </c>
      <c r="F72" s="8">
        <v>281.07799999999997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416.46300000000002</v>
      </c>
      <c r="K72" s="13">
        <f t="shared" ref="K72:K137" si="17">E72-J72</f>
        <v>-10.746000000000038</v>
      </c>
      <c r="L72" s="13">
        <f>VLOOKUP(A:A,[1]TDSheet!$A:$M,13,0)</f>
        <v>120</v>
      </c>
      <c r="M72" s="13">
        <f>VLOOKUP(A:A,[1]TDSheet!$A:$N,14,0)</f>
        <v>70</v>
      </c>
      <c r="N72" s="13">
        <f>VLOOKUP(A:A,[1]TDSheet!$A:$O,15,0)</f>
        <v>160</v>
      </c>
      <c r="O72" s="13">
        <f>VLOOKUP(A:A,[1]TDSheet!$A:$P,16,0)</f>
        <v>0</v>
      </c>
      <c r="P72" s="13"/>
      <c r="Q72" s="13"/>
      <c r="R72" s="13"/>
      <c r="S72" s="13"/>
      <c r="T72" s="13"/>
      <c r="U72" s="13"/>
      <c r="V72" s="15">
        <v>100</v>
      </c>
      <c r="W72" s="13">
        <f t="shared" ref="W72:W135" si="18">(E72-AD72)/5</f>
        <v>81.1434</v>
      </c>
      <c r="X72" s="15"/>
      <c r="Y72" s="19">
        <f t="shared" ref="Y72:Y135" si="19">(F72+L72+M72+N72+O72+V72+X72)/W72</f>
        <v>9.0097038083195926</v>
      </c>
      <c r="Z72" s="13">
        <f t="shared" ref="Z72:Z135" si="20">F72/W72</f>
        <v>3.4639662621975411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93.036799999999999</v>
      </c>
      <c r="AF72" s="13">
        <f>VLOOKUP(A:A,[1]TDSheet!$A:$AF,32,0)</f>
        <v>82.938199999999995</v>
      </c>
      <c r="AG72" s="13">
        <f>VLOOKUP(A:A,[1]TDSheet!$A:$AG,33,0)</f>
        <v>91.796999999999997</v>
      </c>
      <c r="AH72" s="13">
        <f>VLOOKUP(A:A,[3]TDSheet!$A:$D,4,0)</f>
        <v>98.406000000000006</v>
      </c>
      <c r="AI72" s="13" t="e">
        <f>VLOOKUP(A:A,[1]TDSheet!$A:$AI,35,0)</f>
        <v>#N/A</v>
      </c>
      <c r="AJ72" s="13">
        <f t="shared" ref="AJ72:AJ135" si="21">V72*H72</f>
        <v>100</v>
      </c>
      <c r="AK72" s="13">
        <f t="shared" ref="AK72:AK135" si="22">X72*H72</f>
        <v>0</v>
      </c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235.31200000000001</v>
      </c>
      <c r="D73" s="8">
        <v>745.27700000000004</v>
      </c>
      <c r="E73" s="8">
        <v>296.10199999999998</v>
      </c>
      <c r="F73" s="8">
        <v>245.48599999999999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298.63499999999999</v>
      </c>
      <c r="K73" s="13">
        <f t="shared" si="17"/>
        <v>-2.5330000000000155</v>
      </c>
      <c r="L73" s="13">
        <f>VLOOKUP(A:A,[1]TDSheet!$A:$M,13,0)</f>
        <v>70</v>
      </c>
      <c r="M73" s="13">
        <f>VLOOKUP(A:A,[1]TDSheet!$A:$N,14,0)</f>
        <v>30</v>
      </c>
      <c r="N73" s="13">
        <f>VLOOKUP(A:A,[1]TDSheet!$A:$O,15,0)</f>
        <v>120</v>
      </c>
      <c r="O73" s="13">
        <f>VLOOKUP(A:A,[1]TDSheet!$A:$P,16,0)</f>
        <v>0</v>
      </c>
      <c r="P73" s="13"/>
      <c r="Q73" s="13"/>
      <c r="R73" s="13"/>
      <c r="S73" s="13"/>
      <c r="T73" s="13"/>
      <c r="U73" s="13"/>
      <c r="V73" s="15">
        <v>70</v>
      </c>
      <c r="W73" s="13">
        <f t="shared" si="18"/>
        <v>59.220399999999998</v>
      </c>
      <c r="X73" s="15"/>
      <c r="Y73" s="19">
        <f t="shared" si="19"/>
        <v>9.0422557091812958</v>
      </c>
      <c r="Z73" s="13">
        <f t="shared" si="20"/>
        <v>4.1452945268860057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73.926400000000001</v>
      </c>
      <c r="AF73" s="13">
        <f>VLOOKUP(A:A,[1]TDSheet!$A:$AF,32,0)</f>
        <v>65.914000000000001</v>
      </c>
      <c r="AG73" s="13">
        <f>VLOOKUP(A:A,[1]TDSheet!$A:$AG,33,0)</f>
        <v>68.701999999999998</v>
      </c>
      <c r="AH73" s="13">
        <f>VLOOKUP(A:A,[3]TDSheet!$A:$D,4,0)</f>
        <v>55.414000000000001</v>
      </c>
      <c r="AI73" s="13" t="e">
        <f>VLOOKUP(A:A,[1]TDSheet!$A:$AI,35,0)</f>
        <v>#N/A</v>
      </c>
      <c r="AJ73" s="13">
        <f t="shared" si="21"/>
        <v>70</v>
      </c>
      <c r="AK73" s="13">
        <f t="shared" si="22"/>
        <v>0</v>
      </c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472.27100000000002</v>
      </c>
      <c r="D74" s="8">
        <v>4924.9219999999996</v>
      </c>
      <c r="E74" s="8">
        <v>573.93700000000001</v>
      </c>
      <c r="F74" s="8">
        <v>389.976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580.74900000000002</v>
      </c>
      <c r="K74" s="13">
        <f t="shared" si="17"/>
        <v>-6.8120000000000118</v>
      </c>
      <c r="L74" s="13">
        <f>VLOOKUP(A:A,[1]TDSheet!$A:$M,13,0)</f>
        <v>140</v>
      </c>
      <c r="M74" s="13">
        <f>VLOOKUP(A:A,[1]TDSheet!$A:$N,14,0)</f>
        <v>0</v>
      </c>
      <c r="N74" s="13">
        <f>VLOOKUP(A:A,[1]TDSheet!$A:$O,15,0)</f>
        <v>170</v>
      </c>
      <c r="O74" s="13">
        <f>VLOOKUP(A:A,[1]TDSheet!$A:$P,16,0)</f>
        <v>0</v>
      </c>
      <c r="P74" s="13"/>
      <c r="Q74" s="13"/>
      <c r="R74" s="13"/>
      <c r="S74" s="13"/>
      <c r="T74" s="13"/>
      <c r="U74" s="13"/>
      <c r="V74" s="15">
        <v>340</v>
      </c>
      <c r="W74" s="13">
        <f t="shared" si="18"/>
        <v>114.78740000000001</v>
      </c>
      <c r="X74" s="15"/>
      <c r="Y74" s="19">
        <f t="shared" si="19"/>
        <v>9.0600187825493048</v>
      </c>
      <c r="Z74" s="13">
        <f t="shared" si="20"/>
        <v>3.3973763670925554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152.78960000000001</v>
      </c>
      <c r="AF74" s="13">
        <f>VLOOKUP(A:A,[1]TDSheet!$A:$AF,32,0)</f>
        <v>129.21379999999999</v>
      </c>
      <c r="AG74" s="13">
        <f>VLOOKUP(A:A,[1]TDSheet!$A:$AG,33,0)</f>
        <v>129.273</v>
      </c>
      <c r="AH74" s="13">
        <f>VLOOKUP(A:A,[3]TDSheet!$A:$D,4,0)</f>
        <v>137.83500000000001</v>
      </c>
      <c r="AI74" s="13" t="e">
        <f>VLOOKUP(A:A,[1]TDSheet!$A:$AI,35,0)</f>
        <v>#N/A</v>
      </c>
      <c r="AJ74" s="13">
        <f t="shared" si="21"/>
        <v>340</v>
      </c>
      <c r="AK74" s="13">
        <f t="shared" si="22"/>
        <v>0</v>
      </c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285.19900000000001</v>
      </c>
      <c r="D75" s="8">
        <v>961.61800000000005</v>
      </c>
      <c r="E75" s="8">
        <v>435.79300000000001</v>
      </c>
      <c r="F75" s="8">
        <v>268.32299999999998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435.601</v>
      </c>
      <c r="K75" s="13">
        <f t="shared" si="17"/>
        <v>0.19200000000000728</v>
      </c>
      <c r="L75" s="13">
        <f>VLOOKUP(A:A,[1]TDSheet!$A:$M,13,0)</f>
        <v>110</v>
      </c>
      <c r="M75" s="13">
        <f>VLOOKUP(A:A,[1]TDSheet!$A:$N,14,0)</f>
        <v>60</v>
      </c>
      <c r="N75" s="13">
        <f>VLOOKUP(A:A,[1]TDSheet!$A:$O,15,0)</f>
        <v>170</v>
      </c>
      <c r="O75" s="13">
        <f>VLOOKUP(A:A,[1]TDSheet!$A:$P,16,0)</f>
        <v>0</v>
      </c>
      <c r="P75" s="13"/>
      <c r="Q75" s="13"/>
      <c r="R75" s="13"/>
      <c r="S75" s="13"/>
      <c r="T75" s="13"/>
      <c r="U75" s="13"/>
      <c r="V75" s="15">
        <v>180</v>
      </c>
      <c r="W75" s="13">
        <f t="shared" si="18"/>
        <v>87.158600000000007</v>
      </c>
      <c r="X75" s="15"/>
      <c r="Y75" s="19">
        <f t="shared" si="19"/>
        <v>9.0446955320530602</v>
      </c>
      <c r="Z75" s="13">
        <f t="shared" si="20"/>
        <v>3.0785602338725031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87.52000000000001</v>
      </c>
      <c r="AF75" s="13">
        <f>VLOOKUP(A:A,[1]TDSheet!$A:$AF,32,0)</f>
        <v>86.437600000000003</v>
      </c>
      <c r="AG75" s="13">
        <f>VLOOKUP(A:A,[1]TDSheet!$A:$AG,33,0)</f>
        <v>95.101399999999998</v>
      </c>
      <c r="AH75" s="13">
        <f>VLOOKUP(A:A,[3]TDSheet!$A:$D,4,0)</f>
        <v>87.605000000000004</v>
      </c>
      <c r="AI75" s="13" t="e">
        <f>VLOOKUP(A:A,[1]TDSheet!$A:$AI,35,0)</f>
        <v>#N/A</v>
      </c>
      <c r="AJ75" s="13">
        <f t="shared" si="21"/>
        <v>180</v>
      </c>
      <c r="AK75" s="13">
        <f t="shared" si="22"/>
        <v>0</v>
      </c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13</v>
      </c>
      <c r="C76" s="8">
        <v>39</v>
      </c>
      <c r="D76" s="8">
        <v>111</v>
      </c>
      <c r="E76" s="8">
        <v>115</v>
      </c>
      <c r="F76" s="8">
        <v>31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139</v>
      </c>
      <c r="K76" s="13">
        <f t="shared" si="17"/>
        <v>-24</v>
      </c>
      <c r="L76" s="13">
        <f>VLOOKUP(A:A,[1]TDSheet!$A:$M,13,0)</f>
        <v>10</v>
      </c>
      <c r="M76" s="13">
        <f>VLOOKUP(A:A,[1]TDSheet!$A:$N,14,0)</f>
        <v>50</v>
      </c>
      <c r="N76" s="13">
        <f>VLOOKUP(A:A,[1]TDSheet!$A:$O,15,0)</f>
        <v>40</v>
      </c>
      <c r="O76" s="13">
        <f>VLOOKUP(A:A,[1]TDSheet!$A:$P,16,0)</f>
        <v>0</v>
      </c>
      <c r="P76" s="13"/>
      <c r="Q76" s="13"/>
      <c r="R76" s="13"/>
      <c r="S76" s="13"/>
      <c r="T76" s="13"/>
      <c r="U76" s="13"/>
      <c r="V76" s="15">
        <v>80</v>
      </c>
      <c r="W76" s="13">
        <f t="shared" si="18"/>
        <v>23</v>
      </c>
      <c r="X76" s="15"/>
      <c r="Y76" s="19">
        <f t="shared" si="19"/>
        <v>9.1739130434782616</v>
      </c>
      <c r="Z76" s="13">
        <f t="shared" si="20"/>
        <v>1.3478260869565217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9.1999999999999993</v>
      </c>
      <c r="AF76" s="13">
        <f>VLOOKUP(A:A,[1]TDSheet!$A:$AF,32,0)</f>
        <v>12</v>
      </c>
      <c r="AG76" s="13">
        <f>VLOOKUP(A:A,[1]TDSheet!$A:$AG,33,0)</f>
        <v>16.8</v>
      </c>
      <c r="AH76" s="13">
        <f>VLOOKUP(A:A,[3]TDSheet!$A:$D,4,0)</f>
        <v>18</v>
      </c>
      <c r="AI76" s="13" t="str">
        <f>VLOOKUP(A:A,[1]TDSheet!$A:$AI,35,0)</f>
        <v>склад</v>
      </c>
      <c r="AJ76" s="13">
        <f t="shared" si="21"/>
        <v>48</v>
      </c>
      <c r="AK76" s="13">
        <f t="shared" si="22"/>
        <v>0</v>
      </c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13</v>
      </c>
      <c r="C77" s="8">
        <v>304</v>
      </c>
      <c r="D77" s="8">
        <v>112</v>
      </c>
      <c r="E77" s="8">
        <v>230</v>
      </c>
      <c r="F77" s="8">
        <v>174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245</v>
      </c>
      <c r="K77" s="13">
        <f t="shared" si="17"/>
        <v>-15</v>
      </c>
      <c r="L77" s="13">
        <f>VLOOKUP(A:A,[1]TDSheet!$A:$M,13,0)</f>
        <v>80</v>
      </c>
      <c r="M77" s="13">
        <f>VLOOKUP(A:A,[1]TDSheet!$A:$N,14,0)</f>
        <v>30</v>
      </c>
      <c r="N77" s="13">
        <f>VLOOKUP(A:A,[1]TDSheet!$A:$O,15,0)</f>
        <v>100</v>
      </c>
      <c r="O77" s="13">
        <f>VLOOKUP(A:A,[1]TDSheet!$A:$P,16,0)</f>
        <v>0</v>
      </c>
      <c r="P77" s="13"/>
      <c r="Q77" s="13"/>
      <c r="R77" s="13"/>
      <c r="S77" s="13"/>
      <c r="T77" s="13"/>
      <c r="U77" s="13"/>
      <c r="V77" s="15">
        <v>30</v>
      </c>
      <c r="W77" s="13">
        <f t="shared" si="18"/>
        <v>46</v>
      </c>
      <c r="X77" s="15"/>
      <c r="Y77" s="19">
        <f t="shared" si="19"/>
        <v>9</v>
      </c>
      <c r="Z77" s="13">
        <f t="shared" si="20"/>
        <v>3.7826086956521738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83.2</v>
      </c>
      <c r="AF77" s="13">
        <f>VLOOKUP(A:A,[1]TDSheet!$A:$AF,32,0)</f>
        <v>67</v>
      </c>
      <c r="AG77" s="13">
        <f>VLOOKUP(A:A,[1]TDSheet!$A:$AG,33,0)</f>
        <v>56.2</v>
      </c>
      <c r="AH77" s="13">
        <f>VLOOKUP(A:A,[3]TDSheet!$A:$D,4,0)</f>
        <v>30</v>
      </c>
      <c r="AI77" s="13" t="str">
        <f>VLOOKUP(A:A,[1]TDSheet!$A:$AI,35,0)</f>
        <v>оконч</v>
      </c>
      <c r="AJ77" s="13">
        <f t="shared" si="21"/>
        <v>18</v>
      </c>
      <c r="AK77" s="13">
        <f t="shared" si="22"/>
        <v>0</v>
      </c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13</v>
      </c>
      <c r="C78" s="8">
        <v>402</v>
      </c>
      <c r="D78" s="8">
        <v>261</v>
      </c>
      <c r="E78" s="8">
        <v>370</v>
      </c>
      <c r="F78" s="8">
        <v>269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400</v>
      </c>
      <c r="K78" s="13">
        <f t="shared" si="17"/>
        <v>-30</v>
      </c>
      <c r="L78" s="13">
        <f>VLOOKUP(A:A,[1]TDSheet!$A:$M,13,0)</f>
        <v>80</v>
      </c>
      <c r="M78" s="13">
        <f>VLOOKUP(A:A,[1]TDSheet!$A:$N,14,0)</f>
        <v>0</v>
      </c>
      <c r="N78" s="13">
        <f>VLOOKUP(A:A,[1]TDSheet!$A:$O,15,0)</f>
        <v>80</v>
      </c>
      <c r="O78" s="13">
        <f>VLOOKUP(A:A,[1]TDSheet!$A:$P,16,0)</f>
        <v>0</v>
      </c>
      <c r="P78" s="13"/>
      <c r="Q78" s="13"/>
      <c r="R78" s="13"/>
      <c r="S78" s="13"/>
      <c r="T78" s="13"/>
      <c r="U78" s="13"/>
      <c r="V78" s="15">
        <v>240</v>
      </c>
      <c r="W78" s="13">
        <f t="shared" si="18"/>
        <v>74</v>
      </c>
      <c r="X78" s="15"/>
      <c r="Y78" s="19">
        <f t="shared" si="19"/>
        <v>9.0405405405405403</v>
      </c>
      <c r="Z78" s="13">
        <f t="shared" si="20"/>
        <v>3.6351351351351351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84.6</v>
      </c>
      <c r="AF78" s="13">
        <f>VLOOKUP(A:A,[1]TDSheet!$A:$AF,32,0)</f>
        <v>73</v>
      </c>
      <c r="AG78" s="13">
        <f>VLOOKUP(A:A,[1]TDSheet!$A:$AG,33,0)</f>
        <v>81</v>
      </c>
      <c r="AH78" s="13">
        <f>VLOOKUP(A:A,[3]TDSheet!$A:$D,4,0)</f>
        <v>94</v>
      </c>
      <c r="AI78" s="13" t="str">
        <f>VLOOKUP(A:A,[1]TDSheet!$A:$AI,35,0)</f>
        <v>ябокт</v>
      </c>
      <c r="AJ78" s="13">
        <f t="shared" si="21"/>
        <v>144</v>
      </c>
      <c r="AK78" s="13">
        <f t="shared" si="22"/>
        <v>0</v>
      </c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73.790000000000006</v>
      </c>
      <c r="D79" s="8">
        <v>306.76600000000002</v>
      </c>
      <c r="E79" s="8">
        <v>174.56200000000001</v>
      </c>
      <c r="F79" s="8">
        <v>192.374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3">
        <f>VLOOKUP(A:A,[2]TDSheet!$A:$F,6,0)</f>
        <v>189.94</v>
      </c>
      <c r="K79" s="13">
        <f t="shared" si="17"/>
        <v>-15.377999999999986</v>
      </c>
      <c r="L79" s="13">
        <f>VLOOKUP(A:A,[1]TDSheet!$A:$M,13,0)</f>
        <v>90</v>
      </c>
      <c r="M79" s="13">
        <f>VLOOKUP(A:A,[1]TDSheet!$A:$N,14,0)</f>
        <v>0</v>
      </c>
      <c r="N79" s="13">
        <f>VLOOKUP(A:A,[1]TDSheet!$A:$O,15,0)</f>
        <v>30</v>
      </c>
      <c r="O79" s="13">
        <f>VLOOKUP(A:A,[1]TDSheet!$A:$P,16,0)</f>
        <v>0</v>
      </c>
      <c r="P79" s="13"/>
      <c r="Q79" s="13"/>
      <c r="R79" s="13"/>
      <c r="S79" s="13"/>
      <c r="T79" s="13"/>
      <c r="U79" s="13"/>
      <c r="V79" s="15"/>
      <c r="W79" s="13">
        <f t="shared" si="18"/>
        <v>34.912400000000005</v>
      </c>
      <c r="X79" s="15"/>
      <c r="Y79" s="19">
        <f t="shared" si="19"/>
        <v>8.947365405987556</v>
      </c>
      <c r="Z79" s="13">
        <f t="shared" si="20"/>
        <v>5.5101912214571316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44.841799999999999</v>
      </c>
      <c r="AF79" s="13">
        <f>VLOOKUP(A:A,[1]TDSheet!$A:$AF,32,0)</f>
        <v>40.720800000000004</v>
      </c>
      <c r="AG79" s="13">
        <f>VLOOKUP(A:A,[1]TDSheet!$A:$AG,33,0)</f>
        <v>57.241</v>
      </c>
      <c r="AH79" s="13">
        <f>VLOOKUP(A:A,[3]TDSheet!$A:$D,4,0)</f>
        <v>43.712000000000003</v>
      </c>
      <c r="AI79" s="13">
        <f>VLOOKUP(A:A,[1]TDSheet!$A:$AI,35,0)</f>
        <v>0</v>
      </c>
      <c r="AJ79" s="13">
        <f t="shared" si="21"/>
        <v>0</v>
      </c>
      <c r="AK79" s="13">
        <f t="shared" si="22"/>
        <v>0</v>
      </c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13</v>
      </c>
      <c r="C80" s="8">
        <v>257</v>
      </c>
      <c r="D80" s="8">
        <v>634</v>
      </c>
      <c r="E80" s="8">
        <v>561</v>
      </c>
      <c r="F80" s="8">
        <v>312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590</v>
      </c>
      <c r="K80" s="13">
        <f t="shared" si="17"/>
        <v>-29</v>
      </c>
      <c r="L80" s="13">
        <f>VLOOKUP(A:A,[1]TDSheet!$A:$M,13,0)</f>
        <v>200</v>
      </c>
      <c r="M80" s="13">
        <f>VLOOKUP(A:A,[1]TDSheet!$A:$N,14,0)</f>
        <v>80</v>
      </c>
      <c r="N80" s="13">
        <f>VLOOKUP(A:A,[1]TDSheet!$A:$O,15,0)</f>
        <v>230</v>
      </c>
      <c r="O80" s="13">
        <f>VLOOKUP(A:A,[1]TDSheet!$A:$P,16,0)</f>
        <v>0</v>
      </c>
      <c r="P80" s="13"/>
      <c r="Q80" s="13"/>
      <c r="R80" s="13"/>
      <c r="S80" s="13"/>
      <c r="T80" s="13"/>
      <c r="U80" s="13"/>
      <c r="V80" s="15">
        <v>190</v>
      </c>
      <c r="W80" s="13">
        <f t="shared" si="18"/>
        <v>112.2</v>
      </c>
      <c r="X80" s="15"/>
      <c r="Y80" s="19">
        <f t="shared" si="19"/>
        <v>9.0196078431372548</v>
      </c>
      <c r="Z80" s="13">
        <f t="shared" si="20"/>
        <v>2.7807486631016043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121.4</v>
      </c>
      <c r="AF80" s="13">
        <f>VLOOKUP(A:A,[1]TDSheet!$A:$AF,32,0)</f>
        <v>103.2</v>
      </c>
      <c r="AG80" s="13">
        <f>VLOOKUP(A:A,[1]TDSheet!$A:$AG,33,0)</f>
        <v>123</v>
      </c>
      <c r="AH80" s="13">
        <f>VLOOKUP(A:A,[3]TDSheet!$A:$D,4,0)</f>
        <v>104</v>
      </c>
      <c r="AI80" s="13">
        <f>VLOOKUP(A:A,[1]TDSheet!$A:$AI,35,0)</f>
        <v>0</v>
      </c>
      <c r="AJ80" s="13">
        <f t="shared" si="21"/>
        <v>114</v>
      </c>
      <c r="AK80" s="13">
        <f t="shared" si="22"/>
        <v>0</v>
      </c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516</v>
      </c>
      <c r="D81" s="8">
        <v>721</v>
      </c>
      <c r="E81" s="8">
        <v>672</v>
      </c>
      <c r="F81" s="8">
        <v>548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695</v>
      </c>
      <c r="K81" s="13">
        <f t="shared" si="17"/>
        <v>-23</v>
      </c>
      <c r="L81" s="13">
        <f>VLOOKUP(A:A,[1]TDSheet!$A:$M,13,0)</f>
        <v>250</v>
      </c>
      <c r="M81" s="13">
        <f>VLOOKUP(A:A,[1]TDSheet!$A:$N,14,0)</f>
        <v>0</v>
      </c>
      <c r="N81" s="13">
        <f>VLOOKUP(A:A,[1]TDSheet!$A:$O,15,0)</f>
        <v>180</v>
      </c>
      <c r="O81" s="13">
        <f>VLOOKUP(A:A,[1]TDSheet!$A:$P,16,0)</f>
        <v>0</v>
      </c>
      <c r="P81" s="13"/>
      <c r="Q81" s="13"/>
      <c r="R81" s="13"/>
      <c r="S81" s="13"/>
      <c r="T81" s="13"/>
      <c r="U81" s="13"/>
      <c r="V81" s="15">
        <v>240</v>
      </c>
      <c r="W81" s="13">
        <f t="shared" si="18"/>
        <v>134.4</v>
      </c>
      <c r="X81" s="15"/>
      <c r="Y81" s="19">
        <f t="shared" si="19"/>
        <v>9.0625</v>
      </c>
      <c r="Z81" s="13">
        <f t="shared" si="20"/>
        <v>4.0773809523809526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183.4</v>
      </c>
      <c r="AF81" s="13">
        <f>VLOOKUP(A:A,[1]TDSheet!$A:$AF,32,0)</f>
        <v>158.4</v>
      </c>
      <c r="AG81" s="13">
        <f>VLOOKUP(A:A,[1]TDSheet!$A:$AG,33,0)</f>
        <v>167.2</v>
      </c>
      <c r="AH81" s="13">
        <f>VLOOKUP(A:A,[3]TDSheet!$A:$D,4,0)</f>
        <v>132</v>
      </c>
      <c r="AI81" s="13" t="str">
        <f>VLOOKUP(A:A,[1]TDSheet!$A:$AI,35,0)</f>
        <v>оконч</v>
      </c>
      <c r="AJ81" s="13">
        <f t="shared" si="21"/>
        <v>144</v>
      </c>
      <c r="AK81" s="13">
        <f t="shared" si="22"/>
        <v>0</v>
      </c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862</v>
      </c>
      <c r="D82" s="8">
        <v>1473</v>
      </c>
      <c r="E82" s="8">
        <v>1290</v>
      </c>
      <c r="F82" s="8">
        <v>990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3">
        <f>VLOOKUP(A:A,[2]TDSheet!$A:$F,6,0)</f>
        <v>1353</v>
      </c>
      <c r="K82" s="13">
        <f t="shared" si="17"/>
        <v>-63</v>
      </c>
      <c r="L82" s="13">
        <f>VLOOKUP(A:A,[1]TDSheet!$A:$M,13,0)</f>
        <v>400</v>
      </c>
      <c r="M82" s="13">
        <f>VLOOKUP(A:A,[1]TDSheet!$A:$N,14,0)</f>
        <v>200</v>
      </c>
      <c r="N82" s="13">
        <f>VLOOKUP(A:A,[1]TDSheet!$A:$O,15,0)</f>
        <v>500</v>
      </c>
      <c r="O82" s="13">
        <f>VLOOKUP(A:A,[1]TDSheet!$A:$P,16,0)</f>
        <v>0</v>
      </c>
      <c r="P82" s="13"/>
      <c r="Q82" s="13"/>
      <c r="R82" s="13"/>
      <c r="S82" s="13"/>
      <c r="T82" s="13"/>
      <c r="U82" s="13"/>
      <c r="V82" s="15">
        <v>300</v>
      </c>
      <c r="W82" s="13">
        <f t="shared" si="18"/>
        <v>258</v>
      </c>
      <c r="X82" s="15"/>
      <c r="Y82" s="19">
        <f t="shared" si="19"/>
        <v>9.2635658914728687</v>
      </c>
      <c r="Z82" s="13">
        <f t="shared" si="20"/>
        <v>3.8372093023255816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317.39999999999998</v>
      </c>
      <c r="AF82" s="13">
        <f>VLOOKUP(A:A,[1]TDSheet!$A:$AF,32,0)</f>
        <v>286.2</v>
      </c>
      <c r="AG82" s="13">
        <f>VLOOKUP(A:A,[1]TDSheet!$A:$AG,33,0)</f>
        <v>316</v>
      </c>
      <c r="AH82" s="13">
        <f>VLOOKUP(A:A,[3]TDSheet!$A:$D,4,0)</f>
        <v>233</v>
      </c>
      <c r="AI82" s="13">
        <f>VLOOKUP(A:A,[1]TDSheet!$A:$AI,35,0)</f>
        <v>0</v>
      </c>
      <c r="AJ82" s="13">
        <f t="shared" si="21"/>
        <v>84.000000000000014</v>
      </c>
      <c r="AK82" s="13">
        <f t="shared" si="22"/>
        <v>0</v>
      </c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13</v>
      </c>
      <c r="C83" s="8">
        <v>12</v>
      </c>
      <c r="D83" s="8">
        <v>335</v>
      </c>
      <c r="E83" s="8">
        <v>290</v>
      </c>
      <c r="F83" s="8">
        <v>30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3">
        <f>VLOOKUP(A:A,[2]TDSheet!$A:$F,6,0)</f>
        <v>659</v>
      </c>
      <c r="K83" s="13">
        <f t="shared" si="17"/>
        <v>-369</v>
      </c>
      <c r="L83" s="13">
        <f>VLOOKUP(A:A,[1]TDSheet!$A:$M,13,0)</f>
        <v>200</v>
      </c>
      <c r="M83" s="13">
        <f>VLOOKUP(A:A,[1]TDSheet!$A:$N,14,0)</f>
        <v>200</v>
      </c>
      <c r="N83" s="13">
        <f>VLOOKUP(A:A,[1]TDSheet!$A:$O,15,0)</f>
        <v>200</v>
      </c>
      <c r="O83" s="13">
        <f>VLOOKUP(A:A,[1]TDSheet!$A:$P,16,0)</f>
        <v>0</v>
      </c>
      <c r="P83" s="13"/>
      <c r="Q83" s="13"/>
      <c r="R83" s="13"/>
      <c r="S83" s="13"/>
      <c r="T83" s="13"/>
      <c r="U83" s="13"/>
      <c r="V83" s="15">
        <v>300</v>
      </c>
      <c r="W83" s="13">
        <f t="shared" si="18"/>
        <v>58</v>
      </c>
      <c r="X83" s="15"/>
      <c r="Y83" s="19">
        <f t="shared" si="19"/>
        <v>16.03448275862069</v>
      </c>
      <c r="Z83" s="13">
        <f t="shared" si="20"/>
        <v>0.51724137931034486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0</v>
      </c>
      <c r="AF83" s="13">
        <f>VLOOKUP(A:A,[1]TDSheet!$A:$AF,32,0)</f>
        <v>40</v>
      </c>
      <c r="AG83" s="13">
        <f>VLOOKUP(A:A,[1]TDSheet!$A:$AG,33,0)</f>
        <v>69.2</v>
      </c>
      <c r="AH83" s="13">
        <f>VLOOKUP(A:A,[3]TDSheet!$A:$D,4,0)</f>
        <v>2</v>
      </c>
      <c r="AI83" s="13">
        <f>VLOOKUP(A:A,[1]TDSheet!$A:$AI,35,0)</f>
        <v>0</v>
      </c>
      <c r="AJ83" s="13">
        <f t="shared" si="21"/>
        <v>120</v>
      </c>
      <c r="AK83" s="13">
        <f t="shared" si="22"/>
        <v>0</v>
      </c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13</v>
      </c>
      <c r="C84" s="8"/>
      <c r="D84" s="8">
        <v>143</v>
      </c>
      <c r="E84" s="8">
        <v>125</v>
      </c>
      <c r="F84" s="8">
        <v>4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3">
        <f>VLOOKUP(A:A,[2]TDSheet!$A:$F,6,0)</f>
        <v>542</v>
      </c>
      <c r="K84" s="13">
        <f t="shared" si="17"/>
        <v>-417</v>
      </c>
      <c r="L84" s="13">
        <f>VLOOKUP(A:A,[1]TDSheet!$A:$M,13,0)</f>
        <v>100</v>
      </c>
      <c r="M84" s="13">
        <f>VLOOKUP(A:A,[1]TDSheet!$A:$N,14,0)</f>
        <v>100</v>
      </c>
      <c r="N84" s="13">
        <f>VLOOKUP(A:A,[1]TDSheet!$A:$O,15,0)</f>
        <v>100</v>
      </c>
      <c r="O84" s="13">
        <f>VLOOKUP(A:A,[1]TDSheet!$A:$P,16,0)</f>
        <v>0</v>
      </c>
      <c r="P84" s="13"/>
      <c r="Q84" s="13"/>
      <c r="R84" s="13"/>
      <c r="S84" s="13"/>
      <c r="T84" s="13"/>
      <c r="U84" s="13"/>
      <c r="V84" s="15">
        <v>150</v>
      </c>
      <c r="W84" s="13">
        <f t="shared" si="18"/>
        <v>25</v>
      </c>
      <c r="X84" s="15"/>
      <c r="Y84" s="19">
        <f t="shared" si="19"/>
        <v>18.16</v>
      </c>
      <c r="Z84" s="13">
        <f t="shared" si="20"/>
        <v>0.16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0</v>
      </c>
      <c r="AF84" s="13">
        <f>VLOOKUP(A:A,[1]TDSheet!$A:$AF,32,0)</f>
        <v>32.799999999999997</v>
      </c>
      <c r="AG84" s="13">
        <f>VLOOKUP(A:A,[1]TDSheet!$A:$AG,33,0)</f>
        <v>40</v>
      </c>
      <c r="AH84" s="13">
        <f>VLOOKUP(A:A,[3]TDSheet!$A:$D,4,0)</f>
        <v>4</v>
      </c>
      <c r="AI84" s="13">
        <f>VLOOKUP(A:A,[1]TDSheet!$A:$AI,35,0)</f>
        <v>0</v>
      </c>
      <c r="AJ84" s="13">
        <f t="shared" si="21"/>
        <v>49.5</v>
      </c>
      <c r="AK84" s="13">
        <f t="shared" si="22"/>
        <v>0</v>
      </c>
      <c r="AL84" s="13"/>
      <c r="AM84" s="13"/>
    </row>
    <row r="85" spans="1:39" s="1" customFormat="1" ht="21.95" customHeight="1" outlineLevel="1" x14ac:dyDescent="0.2">
      <c r="A85" s="7" t="s">
        <v>88</v>
      </c>
      <c r="B85" s="7" t="s">
        <v>13</v>
      </c>
      <c r="C85" s="8">
        <v>2</v>
      </c>
      <c r="D85" s="8">
        <v>132</v>
      </c>
      <c r="E85" s="8">
        <v>122</v>
      </c>
      <c r="F85" s="8">
        <v>4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3">
        <f>VLOOKUP(A:A,[2]TDSheet!$A:$F,6,0)</f>
        <v>446</v>
      </c>
      <c r="K85" s="13">
        <f t="shared" si="17"/>
        <v>-324</v>
      </c>
      <c r="L85" s="13">
        <f>VLOOKUP(A:A,[1]TDSheet!$A:$M,13,0)</f>
        <v>100</v>
      </c>
      <c r="M85" s="13">
        <f>VLOOKUP(A:A,[1]TDSheet!$A:$N,14,0)</f>
        <v>100</v>
      </c>
      <c r="N85" s="13">
        <f>VLOOKUP(A:A,[1]TDSheet!$A:$O,15,0)</f>
        <v>100</v>
      </c>
      <c r="O85" s="13">
        <f>VLOOKUP(A:A,[1]TDSheet!$A:$P,16,0)</f>
        <v>0</v>
      </c>
      <c r="P85" s="13"/>
      <c r="Q85" s="13"/>
      <c r="R85" s="13"/>
      <c r="S85" s="13"/>
      <c r="T85" s="13"/>
      <c r="U85" s="13"/>
      <c r="V85" s="15">
        <v>150</v>
      </c>
      <c r="W85" s="13">
        <f t="shared" si="18"/>
        <v>24.4</v>
      </c>
      <c r="X85" s="15"/>
      <c r="Y85" s="19">
        <f t="shared" si="19"/>
        <v>18.606557377049182</v>
      </c>
      <c r="Z85" s="13">
        <f t="shared" si="20"/>
        <v>0.16393442622950821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0</v>
      </c>
      <c r="AF85" s="13">
        <f>VLOOKUP(A:A,[1]TDSheet!$A:$AF,32,0)</f>
        <v>20.8</v>
      </c>
      <c r="AG85" s="13">
        <f>VLOOKUP(A:A,[1]TDSheet!$A:$AG,33,0)</f>
        <v>37.799999999999997</v>
      </c>
      <c r="AH85" s="13">
        <v>0</v>
      </c>
      <c r="AI85" s="13">
        <f>VLOOKUP(A:A,[1]TDSheet!$A:$AI,35,0)</f>
        <v>0</v>
      </c>
      <c r="AJ85" s="13">
        <f t="shared" si="21"/>
        <v>52.5</v>
      </c>
      <c r="AK85" s="13">
        <f t="shared" si="22"/>
        <v>0</v>
      </c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13</v>
      </c>
      <c r="C86" s="8">
        <v>470</v>
      </c>
      <c r="D86" s="8">
        <v>69</v>
      </c>
      <c r="E86" s="8">
        <v>316</v>
      </c>
      <c r="F86" s="8">
        <v>208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3">
        <f>VLOOKUP(A:A,[2]TDSheet!$A:$F,6,0)</f>
        <v>343</v>
      </c>
      <c r="K86" s="13">
        <f t="shared" si="17"/>
        <v>-27</v>
      </c>
      <c r="L86" s="13">
        <f>VLOOKUP(A:A,[1]TDSheet!$A:$M,13,0)</f>
        <v>40</v>
      </c>
      <c r="M86" s="13">
        <f>VLOOKUP(A:A,[1]TDSheet!$A:$N,14,0)</f>
        <v>0</v>
      </c>
      <c r="N86" s="13">
        <f>VLOOKUP(A:A,[1]TDSheet!$A:$O,15,0)</f>
        <v>30</v>
      </c>
      <c r="O86" s="13">
        <f>VLOOKUP(A:A,[1]TDSheet!$A:$P,16,0)</f>
        <v>0</v>
      </c>
      <c r="P86" s="13"/>
      <c r="Q86" s="13"/>
      <c r="R86" s="13"/>
      <c r="S86" s="13"/>
      <c r="T86" s="13"/>
      <c r="U86" s="13"/>
      <c r="V86" s="15">
        <v>300</v>
      </c>
      <c r="W86" s="13">
        <f t="shared" si="18"/>
        <v>63.2</v>
      </c>
      <c r="X86" s="15"/>
      <c r="Y86" s="19">
        <f t="shared" si="19"/>
        <v>9.1455696202531644</v>
      </c>
      <c r="Z86" s="13">
        <f t="shared" si="20"/>
        <v>3.2911392405063289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71.2</v>
      </c>
      <c r="AF86" s="13">
        <f>VLOOKUP(A:A,[1]TDSheet!$A:$AF,32,0)</f>
        <v>54.2</v>
      </c>
      <c r="AG86" s="13">
        <f>VLOOKUP(A:A,[1]TDSheet!$A:$AG,33,0)</f>
        <v>45.4</v>
      </c>
      <c r="AH86" s="13">
        <f>VLOOKUP(A:A,[3]TDSheet!$A:$D,4,0)</f>
        <v>138</v>
      </c>
      <c r="AI86" s="13" t="str">
        <f>VLOOKUP(A:A,[1]TDSheet!$A:$AI,35,0)</f>
        <v>ябокт</v>
      </c>
      <c r="AJ86" s="13">
        <f t="shared" si="21"/>
        <v>99</v>
      </c>
      <c r="AK86" s="13">
        <f t="shared" si="22"/>
        <v>0</v>
      </c>
      <c r="AL86" s="13"/>
      <c r="AM86" s="13"/>
    </row>
    <row r="87" spans="1:39" s="1" customFormat="1" ht="11.1" customHeight="1" outlineLevel="1" x14ac:dyDescent="0.2">
      <c r="A87" s="7" t="s">
        <v>135</v>
      </c>
      <c r="B87" s="7" t="s">
        <v>13</v>
      </c>
      <c r="C87" s="8">
        <v>277</v>
      </c>
      <c r="D87" s="8">
        <v>1</v>
      </c>
      <c r="E87" s="8">
        <v>4</v>
      </c>
      <c r="F87" s="8">
        <v>274</v>
      </c>
      <c r="G87" s="1" t="str">
        <f>VLOOKUP(A:A,[1]TDSheet!$A:$G,7,0)</f>
        <v>н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83</v>
      </c>
      <c r="K87" s="13">
        <f t="shared" si="17"/>
        <v>-79</v>
      </c>
      <c r="L87" s="13">
        <f>VLOOKUP(A:A,[1]TDSheet!$A:$M,13,0)</f>
        <v>0</v>
      </c>
      <c r="M87" s="13">
        <f>VLOOKUP(A:A,[1]TDSheet!$A:$N,14,0)</f>
        <v>0</v>
      </c>
      <c r="N87" s="13">
        <f>VLOOKUP(A:A,[1]TDSheet!$A:$O,15,0)</f>
        <v>0</v>
      </c>
      <c r="O87" s="13">
        <f>VLOOKUP(A:A,[1]TDSheet!$A:$P,16,0)</f>
        <v>0</v>
      </c>
      <c r="P87" s="13"/>
      <c r="Q87" s="13"/>
      <c r="R87" s="13"/>
      <c r="S87" s="13"/>
      <c r="T87" s="13"/>
      <c r="U87" s="13"/>
      <c r="V87" s="15"/>
      <c r="W87" s="13">
        <f t="shared" si="18"/>
        <v>0.8</v>
      </c>
      <c r="X87" s="15"/>
      <c r="Y87" s="19">
        <f t="shared" si="19"/>
        <v>342.5</v>
      </c>
      <c r="Z87" s="13">
        <f t="shared" si="20"/>
        <v>342.5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16</v>
      </c>
      <c r="AF87" s="13">
        <f>VLOOKUP(A:A,[1]TDSheet!$A:$AF,32,0)</f>
        <v>12.8</v>
      </c>
      <c r="AG87" s="13">
        <f>VLOOKUP(A:A,[1]TDSheet!$A:$AG,33,0)</f>
        <v>16.399999999999999</v>
      </c>
      <c r="AH87" s="13">
        <v>0</v>
      </c>
      <c r="AI87" s="22" t="s">
        <v>171</v>
      </c>
      <c r="AJ87" s="13">
        <f t="shared" si="21"/>
        <v>0</v>
      </c>
      <c r="AK87" s="13">
        <f t="shared" si="22"/>
        <v>0</v>
      </c>
      <c r="AL87" s="13"/>
      <c r="AM87" s="13"/>
    </row>
    <row r="88" spans="1:39" s="1" customFormat="1" ht="11.1" customHeight="1" outlineLevel="1" x14ac:dyDescent="0.2">
      <c r="A88" s="7" t="s">
        <v>90</v>
      </c>
      <c r="B88" s="7" t="s">
        <v>13</v>
      </c>
      <c r="C88" s="8">
        <v>3559</v>
      </c>
      <c r="D88" s="8">
        <v>4143</v>
      </c>
      <c r="E88" s="8">
        <v>4288</v>
      </c>
      <c r="F88" s="8">
        <v>3305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40</v>
      </c>
      <c r="J88" s="13">
        <f>VLOOKUP(A:A,[2]TDSheet!$A:$F,6,0)</f>
        <v>4393</v>
      </c>
      <c r="K88" s="13">
        <f t="shared" si="17"/>
        <v>-105</v>
      </c>
      <c r="L88" s="13">
        <f>VLOOKUP(A:A,[1]TDSheet!$A:$M,13,0)</f>
        <v>900</v>
      </c>
      <c r="M88" s="13">
        <f>VLOOKUP(A:A,[1]TDSheet!$A:$N,14,0)</f>
        <v>0</v>
      </c>
      <c r="N88" s="13">
        <f>VLOOKUP(A:A,[1]TDSheet!$A:$O,15,0)</f>
        <v>0</v>
      </c>
      <c r="O88" s="13">
        <f>VLOOKUP(A:A,[1]TDSheet!$A:$P,16,0)</f>
        <v>1000</v>
      </c>
      <c r="P88" s="13"/>
      <c r="Q88" s="13"/>
      <c r="R88" s="13"/>
      <c r="S88" s="13"/>
      <c r="T88" s="13"/>
      <c r="U88" s="13"/>
      <c r="V88" s="15">
        <v>500</v>
      </c>
      <c r="W88" s="13">
        <f t="shared" si="18"/>
        <v>617.6</v>
      </c>
      <c r="X88" s="15"/>
      <c r="Y88" s="19">
        <f t="shared" si="19"/>
        <v>9.2373704663212433</v>
      </c>
      <c r="Z88" s="13">
        <f t="shared" si="20"/>
        <v>5.3513601036269431</v>
      </c>
      <c r="AA88" s="13"/>
      <c r="AB88" s="13"/>
      <c r="AC88" s="13"/>
      <c r="AD88" s="13">
        <f>VLOOKUP(A:A,[1]TDSheet!$A:$AD,30,0)</f>
        <v>1200</v>
      </c>
      <c r="AE88" s="13">
        <f>VLOOKUP(A:A,[1]TDSheet!$A:$AE,31,0)</f>
        <v>991.14</v>
      </c>
      <c r="AF88" s="13">
        <f>VLOOKUP(A:A,[1]TDSheet!$A:$AF,32,0)</f>
        <v>977.6</v>
      </c>
      <c r="AG88" s="13">
        <f>VLOOKUP(A:A,[1]TDSheet!$A:$AG,33,0)</f>
        <v>856.8</v>
      </c>
      <c r="AH88" s="13">
        <f>VLOOKUP(A:A,[3]TDSheet!$A:$D,4,0)</f>
        <v>589</v>
      </c>
      <c r="AI88" s="13" t="str">
        <f>VLOOKUP(A:A,[1]TDSheet!$A:$AI,35,0)</f>
        <v>оконч</v>
      </c>
      <c r="AJ88" s="13">
        <f t="shared" si="21"/>
        <v>175</v>
      </c>
      <c r="AK88" s="13">
        <f t="shared" si="22"/>
        <v>0</v>
      </c>
      <c r="AL88" s="13"/>
      <c r="AM88" s="13"/>
    </row>
    <row r="89" spans="1:39" s="1" customFormat="1" ht="11.1" customHeight="1" outlineLevel="1" x14ac:dyDescent="0.2">
      <c r="A89" s="7" t="s">
        <v>91</v>
      </c>
      <c r="B89" s="7" t="s">
        <v>8</v>
      </c>
      <c r="C89" s="8">
        <v>41.807000000000002</v>
      </c>
      <c r="D89" s="8"/>
      <c r="E89" s="8">
        <v>0</v>
      </c>
      <c r="F89" s="8">
        <v>41.807000000000002</v>
      </c>
      <c r="G89" s="1" t="str">
        <f>VLOOKUP(A:A,[1]TDSheet!$A:$G,7,0)</f>
        <v>нов</v>
      </c>
      <c r="H89" s="1">
        <f>VLOOKUP(A:A,[1]TDSheet!$A:$H,8,0)</f>
        <v>0</v>
      </c>
      <c r="I89" s="1" t="e">
        <f>VLOOKUP(A:A,[1]TDSheet!$A:$I,9,0)</f>
        <v>#N/A</v>
      </c>
      <c r="J89" s="13">
        <f>VLOOKUP(A:A,[2]TDSheet!$A:$F,6,0)</f>
        <v>1.3</v>
      </c>
      <c r="K89" s="13">
        <f t="shared" si="17"/>
        <v>-1.3</v>
      </c>
      <c r="L89" s="13">
        <f>VLOOKUP(A:A,[1]TDSheet!$A:$M,13,0)</f>
        <v>0</v>
      </c>
      <c r="M89" s="13">
        <f>VLOOKUP(A:A,[1]TDSheet!$A:$N,14,0)</f>
        <v>0</v>
      </c>
      <c r="N89" s="13">
        <f>VLOOKUP(A:A,[1]TDSheet!$A:$O,15,0)</f>
        <v>0</v>
      </c>
      <c r="O89" s="13">
        <f>VLOOKUP(A:A,[1]TDSheet!$A:$P,16,0)</f>
        <v>0</v>
      </c>
      <c r="P89" s="13"/>
      <c r="Q89" s="13"/>
      <c r="R89" s="13"/>
      <c r="S89" s="13"/>
      <c r="T89" s="13"/>
      <c r="U89" s="13"/>
      <c r="V89" s="15"/>
      <c r="W89" s="13">
        <f t="shared" si="18"/>
        <v>0</v>
      </c>
      <c r="X89" s="15"/>
      <c r="Y89" s="19" t="e">
        <f t="shared" si="19"/>
        <v>#DIV/0!</v>
      </c>
      <c r="Z89" s="13" t="e">
        <f t="shared" si="20"/>
        <v>#DIV/0!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0</v>
      </c>
      <c r="AF89" s="13">
        <f>VLOOKUP(A:A,[1]TDSheet!$A:$AF,32,0)</f>
        <v>0</v>
      </c>
      <c r="AG89" s="13">
        <f>VLOOKUP(A:A,[1]TDSheet!$A:$AG,33,0)</f>
        <v>0</v>
      </c>
      <c r="AH89" s="13">
        <v>0</v>
      </c>
      <c r="AI89" s="22" t="str">
        <f>VLOOKUP(A:A,[1]TDSheet!$A:$AI,35,0)</f>
        <v>выв0609</v>
      </c>
      <c r="AJ89" s="13">
        <f t="shared" si="21"/>
        <v>0</v>
      </c>
      <c r="AK89" s="13">
        <f t="shared" si="22"/>
        <v>0</v>
      </c>
      <c r="AL89" s="13"/>
      <c r="AM89" s="13"/>
    </row>
    <row r="90" spans="1:39" s="1" customFormat="1" ht="11.1" customHeight="1" outlineLevel="1" x14ac:dyDescent="0.2">
      <c r="A90" s="7" t="s">
        <v>92</v>
      </c>
      <c r="B90" s="7" t="s">
        <v>13</v>
      </c>
      <c r="C90" s="8">
        <v>5611</v>
      </c>
      <c r="D90" s="8">
        <v>8784</v>
      </c>
      <c r="E90" s="8">
        <v>10433</v>
      </c>
      <c r="F90" s="8">
        <v>3835</v>
      </c>
      <c r="G90" s="1">
        <f>VLOOKUP(A:A,[1]TDSheet!$A:$G,7,0)</f>
        <v>0</v>
      </c>
      <c r="H90" s="1">
        <f>VLOOKUP(A:A,[1]TDSheet!$A:$H,8,0)</f>
        <v>0.35</v>
      </c>
      <c r="I90" s="1">
        <f>VLOOKUP(A:A,[1]TDSheet!$A:$I,9,0)</f>
        <v>45</v>
      </c>
      <c r="J90" s="13">
        <f>VLOOKUP(A:A,[2]TDSheet!$A:$F,6,0)</f>
        <v>10590</v>
      </c>
      <c r="K90" s="13">
        <f t="shared" si="17"/>
        <v>-157</v>
      </c>
      <c r="L90" s="13">
        <f>VLOOKUP(A:A,[1]TDSheet!$A:$M,13,0)</f>
        <v>1500</v>
      </c>
      <c r="M90" s="13">
        <f>VLOOKUP(A:A,[1]TDSheet!$A:$N,14,0)</f>
        <v>2100</v>
      </c>
      <c r="N90" s="13">
        <f>VLOOKUP(A:A,[1]TDSheet!$A:$O,15,0)</f>
        <v>1000</v>
      </c>
      <c r="O90" s="13">
        <f>VLOOKUP(A:A,[1]TDSheet!$A:$P,16,0)</f>
        <v>1500</v>
      </c>
      <c r="P90" s="13"/>
      <c r="Q90" s="13"/>
      <c r="R90" s="13"/>
      <c r="S90" s="13"/>
      <c r="T90" s="13"/>
      <c r="U90" s="13"/>
      <c r="V90" s="15">
        <v>1500</v>
      </c>
      <c r="W90" s="13">
        <f t="shared" si="18"/>
        <v>1246.5999999999999</v>
      </c>
      <c r="X90" s="15"/>
      <c r="Y90" s="19">
        <f t="shared" si="19"/>
        <v>9.1729504251564258</v>
      </c>
      <c r="Z90" s="13">
        <f t="shared" si="20"/>
        <v>3.0763677201989412</v>
      </c>
      <c r="AA90" s="13"/>
      <c r="AB90" s="13"/>
      <c r="AC90" s="13"/>
      <c r="AD90" s="13">
        <f>VLOOKUP(A:A,[1]TDSheet!$A:$AD,30,0)</f>
        <v>4200</v>
      </c>
      <c r="AE90" s="13">
        <f>VLOOKUP(A:A,[1]TDSheet!$A:$AE,31,0)</f>
        <v>1252</v>
      </c>
      <c r="AF90" s="13">
        <f>VLOOKUP(A:A,[1]TDSheet!$A:$AF,32,0)</f>
        <v>1187.8</v>
      </c>
      <c r="AG90" s="13">
        <f>VLOOKUP(A:A,[1]TDSheet!$A:$AG,33,0)</f>
        <v>1295</v>
      </c>
      <c r="AH90" s="13">
        <f>VLOOKUP(A:A,[3]TDSheet!$A:$D,4,0)</f>
        <v>1266</v>
      </c>
      <c r="AI90" s="13" t="str">
        <f>VLOOKUP(A:A,[1]TDSheet!$A:$AI,35,0)</f>
        <v>ябокт</v>
      </c>
      <c r="AJ90" s="13">
        <f t="shared" si="21"/>
        <v>525</v>
      </c>
      <c r="AK90" s="13">
        <f t="shared" si="22"/>
        <v>0</v>
      </c>
      <c r="AL90" s="13"/>
      <c r="AM90" s="13"/>
    </row>
    <row r="91" spans="1:39" s="1" customFormat="1" ht="11.1" customHeight="1" outlineLevel="1" x14ac:dyDescent="0.2">
      <c r="A91" s="7" t="s">
        <v>93</v>
      </c>
      <c r="B91" s="7" t="s">
        <v>13</v>
      </c>
      <c r="C91" s="8"/>
      <c r="D91" s="8"/>
      <c r="E91" s="8">
        <v>0</v>
      </c>
      <c r="F91" s="8">
        <v>-3</v>
      </c>
      <c r="G91" s="1">
        <f>VLOOKUP(A:A,[1]TDSheet!$A:$G,7,0)</f>
        <v>0</v>
      </c>
      <c r="H91" s="1">
        <f>VLOOKUP(A:A,[1]TDSheet!$A:$H,8,0)</f>
        <v>0.11</v>
      </c>
      <c r="I91" s="1" t="e">
        <f>VLOOKUP(A:A,[1]TDSheet!$A:$I,9,0)</f>
        <v>#N/A</v>
      </c>
      <c r="J91" s="13">
        <f>VLOOKUP(A:A,[2]TDSheet!$A:$F,6,0)</f>
        <v>3</v>
      </c>
      <c r="K91" s="13">
        <f t="shared" si="17"/>
        <v>-3</v>
      </c>
      <c r="L91" s="13">
        <f>VLOOKUP(A:A,[1]TDSheet!$A:$M,13,0)</f>
        <v>0</v>
      </c>
      <c r="M91" s="13">
        <f>VLOOKUP(A:A,[1]TDSheet!$A:$N,14,0)</f>
        <v>0</v>
      </c>
      <c r="N91" s="13">
        <f>VLOOKUP(A:A,[1]TDSheet!$A:$O,15,0)</f>
        <v>0</v>
      </c>
      <c r="O91" s="13">
        <f>VLOOKUP(A:A,[1]TDSheet!$A:$P,16,0)</f>
        <v>0</v>
      </c>
      <c r="P91" s="13"/>
      <c r="Q91" s="13"/>
      <c r="R91" s="13"/>
      <c r="S91" s="13"/>
      <c r="T91" s="13"/>
      <c r="U91" s="13"/>
      <c r="V91" s="15">
        <v>30</v>
      </c>
      <c r="W91" s="13">
        <f t="shared" si="18"/>
        <v>0</v>
      </c>
      <c r="X91" s="15"/>
      <c r="Y91" s="19" t="e">
        <f t="shared" si="19"/>
        <v>#DIV/0!</v>
      </c>
      <c r="Z91" s="13" t="e">
        <f t="shared" si="20"/>
        <v>#DIV/0!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0</v>
      </c>
      <c r="AF91" s="13">
        <f>VLOOKUP(A:A,[1]TDSheet!$A:$AF,32,0)</f>
        <v>0</v>
      </c>
      <c r="AG91" s="13">
        <f>VLOOKUP(A:A,[1]TDSheet!$A:$AG,33,0)</f>
        <v>0</v>
      </c>
      <c r="AH91" s="13">
        <v>0</v>
      </c>
      <c r="AI91" s="13" t="e">
        <f>VLOOKUP(A:A,[1]TDSheet!$A:$AI,35,0)</f>
        <v>#N/A</v>
      </c>
      <c r="AJ91" s="13">
        <f t="shared" si="21"/>
        <v>3.3</v>
      </c>
      <c r="AK91" s="13">
        <f t="shared" si="22"/>
        <v>0</v>
      </c>
      <c r="AL91" s="13"/>
      <c r="AM91" s="13"/>
    </row>
    <row r="92" spans="1:39" s="1" customFormat="1" ht="11.1" customHeight="1" outlineLevel="1" x14ac:dyDescent="0.2">
      <c r="A92" s="7" t="s">
        <v>94</v>
      </c>
      <c r="B92" s="7" t="s">
        <v>13</v>
      </c>
      <c r="C92" s="8">
        <v>46</v>
      </c>
      <c r="D92" s="8">
        <v>108</v>
      </c>
      <c r="E92" s="8">
        <v>57</v>
      </c>
      <c r="F92" s="8">
        <v>94</v>
      </c>
      <c r="G92" s="1" t="str">
        <f>VLOOKUP(A:A,[1]TDSheet!$A:$G,7,0)</f>
        <v>лидер</v>
      </c>
      <c r="H92" s="1">
        <f>VLOOKUP(A:A,[1]TDSheet!$A:$H,8,0)</f>
        <v>0.11</v>
      </c>
      <c r="I92" s="1">
        <f>VLOOKUP(A:A,[1]TDSheet!$A:$I,9,0)</f>
        <v>120</v>
      </c>
      <c r="J92" s="13">
        <f>VLOOKUP(A:A,[2]TDSheet!$A:$F,6,0)</f>
        <v>78</v>
      </c>
      <c r="K92" s="13">
        <f t="shared" si="17"/>
        <v>-21</v>
      </c>
      <c r="L92" s="13">
        <f>VLOOKUP(A:A,[1]TDSheet!$A:$M,13,0)</f>
        <v>30</v>
      </c>
      <c r="M92" s="13">
        <f>VLOOKUP(A:A,[1]TDSheet!$A:$N,14,0)</f>
        <v>30</v>
      </c>
      <c r="N92" s="13">
        <f>VLOOKUP(A:A,[1]TDSheet!$A:$O,15,0)</f>
        <v>30</v>
      </c>
      <c r="O92" s="13">
        <f>VLOOKUP(A:A,[1]TDSheet!$A:$P,16,0)</f>
        <v>0</v>
      </c>
      <c r="P92" s="13"/>
      <c r="Q92" s="13"/>
      <c r="R92" s="13"/>
      <c r="S92" s="13"/>
      <c r="T92" s="13"/>
      <c r="U92" s="13"/>
      <c r="V92" s="15"/>
      <c r="W92" s="13">
        <f t="shared" si="18"/>
        <v>11.4</v>
      </c>
      <c r="X92" s="15"/>
      <c r="Y92" s="19">
        <f t="shared" si="19"/>
        <v>16.140350877192983</v>
      </c>
      <c r="Z92" s="13">
        <f t="shared" si="20"/>
        <v>8.2456140350877192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19.399999999999999</v>
      </c>
      <c r="AF92" s="13">
        <f>VLOOKUP(A:A,[1]TDSheet!$A:$AF,32,0)</f>
        <v>1.8</v>
      </c>
      <c r="AG92" s="13">
        <f>VLOOKUP(A:A,[1]TDSheet!$A:$AG,33,0)</f>
        <v>7</v>
      </c>
      <c r="AH92" s="13">
        <f>VLOOKUP(A:A,[3]TDSheet!$A:$D,4,0)</f>
        <v>12</v>
      </c>
      <c r="AI92" s="13">
        <f>VLOOKUP(A:A,[1]TDSheet!$A:$AI,35,0)</f>
        <v>0</v>
      </c>
      <c r="AJ92" s="13">
        <f t="shared" si="21"/>
        <v>0</v>
      </c>
      <c r="AK92" s="13">
        <f t="shared" si="22"/>
        <v>0</v>
      </c>
      <c r="AL92" s="13"/>
      <c r="AM92" s="13"/>
    </row>
    <row r="93" spans="1:39" s="1" customFormat="1" ht="11.1" customHeight="1" outlineLevel="1" x14ac:dyDescent="0.2">
      <c r="A93" s="7" t="s">
        <v>95</v>
      </c>
      <c r="B93" s="16" t="s">
        <v>13</v>
      </c>
      <c r="C93" s="8"/>
      <c r="D93" s="8"/>
      <c r="E93" s="8"/>
      <c r="F93" s="8"/>
      <c r="G93" s="17"/>
      <c r="H93" s="1">
        <v>0.06</v>
      </c>
      <c r="I93" s="1">
        <f>VLOOKUP(A:A,[1]TDSheet!$A:$I,9,0)</f>
        <v>60</v>
      </c>
      <c r="J93" s="13">
        <f>VLOOKUP(A:A,[2]TDSheet!$A:$F,6,0)</f>
        <v>6</v>
      </c>
      <c r="K93" s="13">
        <f t="shared" si="17"/>
        <v>-6</v>
      </c>
      <c r="L93" s="13">
        <f>VLOOKUP(A:A,[1]TDSheet!$A:$M,13,0)</f>
        <v>30</v>
      </c>
      <c r="M93" s="13">
        <f>VLOOKUP(A:A,[1]TDSheet!$A:$N,14,0)</f>
        <v>30</v>
      </c>
      <c r="N93" s="13">
        <f>VLOOKUP(A:A,[1]TDSheet!$A:$O,15,0)</f>
        <v>30</v>
      </c>
      <c r="O93" s="13">
        <f>VLOOKUP(A:A,[1]TDSheet!$A:$P,16,0)</f>
        <v>0</v>
      </c>
      <c r="P93" s="13"/>
      <c r="Q93" s="13"/>
      <c r="R93" s="13"/>
      <c r="S93" s="13"/>
      <c r="T93" s="13"/>
      <c r="U93" s="13"/>
      <c r="V93" s="15">
        <v>30</v>
      </c>
      <c r="W93" s="13">
        <f t="shared" si="18"/>
        <v>0</v>
      </c>
      <c r="X93" s="15"/>
      <c r="Y93" s="19" t="e">
        <f t="shared" si="19"/>
        <v>#DIV/0!</v>
      </c>
      <c r="Z93" s="13" t="e">
        <f t="shared" si="20"/>
        <v>#DIV/0!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0</v>
      </c>
      <c r="AF93" s="13">
        <f>VLOOKUP(A:A,[1]TDSheet!$A:$AF,32,0)</f>
        <v>0</v>
      </c>
      <c r="AG93" s="13">
        <f>VLOOKUP(A:A,[1]TDSheet!$A:$AG,33,0)</f>
        <v>0.4</v>
      </c>
      <c r="AH93" s="13">
        <v>0</v>
      </c>
      <c r="AI93" s="13" t="e">
        <f>VLOOKUP(A:A,[1]TDSheet!$A:$AI,35,0)</f>
        <v>#N/A</v>
      </c>
      <c r="AJ93" s="13">
        <f t="shared" si="21"/>
        <v>1.7999999999999998</v>
      </c>
      <c r="AK93" s="13">
        <f t="shared" si="22"/>
        <v>0</v>
      </c>
      <c r="AL93" s="13"/>
      <c r="AM93" s="13"/>
    </row>
    <row r="94" spans="1:39" s="1" customFormat="1" ht="11.1" customHeight="1" outlineLevel="1" x14ac:dyDescent="0.2">
      <c r="A94" s="7" t="s">
        <v>96</v>
      </c>
      <c r="B94" s="16" t="s">
        <v>13</v>
      </c>
      <c r="C94" s="8"/>
      <c r="D94" s="8"/>
      <c r="E94" s="8"/>
      <c r="F94" s="8"/>
      <c r="G94" s="17"/>
      <c r="H94" s="1">
        <v>0.06</v>
      </c>
      <c r="I94" s="1">
        <v>0</v>
      </c>
      <c r="J94" s="13">
        <f>VLOOKUP(A:A,[2]TDSheet!$A:$F,6,0)</f>
        <v>6</v>
      </c>
      <c r="K94" s="13">
        <f t="shared" si="17"/>
        <v>-6</v>
      </c>
      <c r="L94" s="13">
        <f>VLOOKUP(A:A,[1]TDSheet!$A:$M,13,0)</f>
        <v>30</v>
      </c>
      <c r="M94" s="13">
        <f>VLOOKUP(A:A,[1]TDSheet!$A:$N,14,0)</f>
        <v>30</v>
      </c>
      <c r="N94" s="13">
        <f>VLOOKUP(A:A,[1]TDSheet!$A:$O,15,0)</f>
        <v>30</v>
      </c>
      <c r="O94" s="13">
        <f>VLOOKUP(A:A,[1]TDSheet!$A:$P,16,0)</f>
        <v>0</v>
      </c>
      <c r="P94" s="13"/>
      <c r="Q94" s="13"/>
      <c r="R94" s="13"/>
      <c r="S94" s="13"/>
      <c r="T94" s="13"/>
      <c r="U94" s="13"/>
      <c r="V94" s="15">
        <v>30</v>
      </c>
      <c r="W94" s="13">
        <f t="shared" si="18"/>
        <v>0</v>
      </c>
      <c r="X94" s="15"/>
      <c r="Y94" s="19" t="e">
        <f t="shared" si="19"/>
        <v>#DIV/0!</v>
      </c>
      <c r="Z94" s="13" t="e">
        <f t="shared" si="20"/>
        <v>#DIV/0!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0</v>
      </c>
      <c r="AF94" s="13">
        <f>VLOOKUP(A:A,[1]TDSheet!$A:$AF,32,0)</f>
        <v>0</v>
      </c>
      <c r="AG94" s="13">
        <f>VLOOKUP(A:A,[1]TDSheet!$A:$AG,33,0)</f>
        <v>0.4</v>
      </c>
      <c r="AH94" s="13">
        <v>0</v>
      </c>
      <c r="AI94" s="13" t="e">
        <f>VLOOKUP(A:A,[1]TDSheet!$A:$AI,35,0)</f>
        <v>#N/A</v>
      </c>
      <c r="AJ94" s="13">
        <f t="shared" si="21"/>
        <v>1.7999999999999998</v>
      </c>
      <c r="AK94" s="13">
        <f t="shared" si="22"/>
        <v>0</v>
      </c>
      <c r="AL94" s="13"/>
      <c r="AM94" s="13"/>
    </row>
    <row r="95" spans="1:39" s="1" customFormat="1" ht="11.1" customHeight="1" outlineLevel="1" x14ac:dyDescent="0.2">
      <c r="A95" s="7" t="s">
        <v>97</v>
      </c>
      <c r="B95" s="7" t="s">
        <v>13</v>
      </c>
      <c r="C95" s="8">
        <v>103</v>
      </c>
      <c r="D95" s="8">
        <v>5</v>
      </c>
      <c r="E95" s="8">
        <v>1</v>
      </c>
      <c r="F95" s="8">
        <v>102</v>
      </c>
      <c r="G95" s="1">
        <f>VLOOKUP(A:A,[1]TDSheet!$A:$G,7,0)</f>
        <v>0</v>
      </c>
      <c r="H95" s="1">
        <f>VLOOKUP(A:A,[1]TDSheet!$A:$H,8,0)</f>
        <v>0.15</v>
      </c>
      <c r="I95" s="1" t="e">
        <f>VLOOKUP(A:A,[1]TDSheet!$A:$I,9,0)</f>
        <v>#N/A</v>
      </c>
      <c r="J95" s="13">
        <f>VLOOKUP(A:A,[2]TDSheet!$A:$F,6,0)</f>
        <v>159</v>
      </c>
      <c r="K95" s="13">
        <f t="shared" si="17"/>
        <v>-158</v>
      </c>
      <c r="L95" s="13">
        <f>VLOOKUP(A:A,[1]TDSheet!$A:$M,13,0)</f>
        <v>30</v>
      </c>
      <c r="M95" s="13">
        <f>VLOOKUP(A:A,[1]TDSheet!$A:$N,14,0)</f>
        <v>30</v>
      </c>
      <c r="N95" s="13">
        <f>VLOOKUP(A:A,[1]TDSheet!$A:$O,15,0)</f>
        <v>30</v>
      </c>
      <c r="O95" s="13">
        <f>VLOOKUP(A:A,[1]TDSheet!$A:$P,16,0)</f>
        <v>0</v>
      </c>
      <c r="P95" s="13"/>
      <c r="Q95" s="13"/>
      <c r="R95" s="13"/>
      <c r="S95" s="13"/>
      <c r="T95" s="13"/>
      <c r="U95" s="13"/>
      <c r="V95" s="15">
        <v>30</v>
      </c>
      <c r="W95" s="13">
        <f t="shared" si="18"/>
        <v>0.2</v>
      </c>
      <c r="X95" s="15"/>
      <c r="Y95" s="19">
        <f t="shared" si="19"/>
        <v>1110</v>
      </c>
      <c r="Z95" s="13">
        <f t="shared" si="20"/>
        <v>510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2.8</v>
      </c>
      <c r="AF95" s="13">
        <f>VLOOKUP(A:A,[1]TDSheet!$A:$AF,32,0)</f>
        <v>0.2</v>
      </c>
      <c r="AG95" s="13">
        <f>VLOOKUP(A:A,[1]TDSheet!$A:$AG,33,0)</f>
        <v>0</v>
      </c>
      <c r="AH95" s="13">
        <v>0</v>
      </c>
      <c r="AI95" s="13" t="e">
        <f>VLOOKUP(A:A,[1]TDSheet!$A:$AI,35,0)</f>
        <v>#N/A</v>
      </c>
      <c r="AJ95" s="13">
        <f t="shared" si="21"/>
        <v>4.5</v>
      </c>
      <c r="AK95" s="13">
        <f t="shared" si="22"/>
        <v>0</v>
      </c>
      <c r="AL95" s="13"/>
      <c r="AM95" s="13"/>
    </row>
    <row r="96" spans="1:39" s="1" customFormat="1" ht="21.95" customHeight="1" outlineLevel="1" x14ac:dyDescent="0.2">
      <c r="A96" s="7" t="s">
        <v>98</v>
      </c>
      <c r="B96" s="7" t="s">
        <v>13</v>
      </c>
      <c r="C96" s="8">
        <v>12</v>
      </c>
      <c r="D96" s="8">
        <v>14</v>
      </c>
      <c r="E96" s="8">
        <v>0</v>
      </c>
      <c r="F96" s="8">
        <v>22</v>
      </c>
      <c r="G96" s="1" t="str">
        <f>VLOOKUP(A:A,[1]TDSheet!$A:$G,7,0)</f>
        <v>нов</v>
      </c>
      <c r="H96" s="1">
        <f>VLOOKUP(A:A,[1]TDSheet!$A:$H,8,0)</f>
        <v>0</v>
      </c>
      <c r="I96" s="1" t="e">
        <f>VLOOKUP(A:A,[1]TDSheet!$A:$I,9,0)</f>
        <v>#N/A</v>
      </c>
      <c r="J96" s="13">
        <f>VLOOKUP(A:A,[2]TDSheet!$A:$F,6,0)</f>
        <v>1</v>
      </c>
      <c r="K96" s="13">
        <f t="shared" si="17"/>
        <v>-1</v>
      </c>
      <c r="L96" s="13">
        <f>VLOOKUP(A:A,[1]TDSheet!$A:$M,13,0)</f>
        <v>10</v>
      </c>
      <c r="M96" s="13">
        <f>VLOOKUP(A:A,[1]TDSheet!$A:$N,14,0)</f>
        <v>0</v>
      </c>
      <c r="N96" s="13">
        <f>VLOOKUP(A:A,[1]TDSheet!$A:$O,15,0)</f>
        <v>0</v>
      </c>
      <c r="O96" s="13">
        <f>VLOOKUP(A:A,[1]TDSheet!$A:$P,16,0)</f>
        <v>0</v>
      </c>
      <c r="P96" s="13"/>
      <c r="Q96" s="13"/>
      <c r="R96" s="13"/>
      <c r="S96" s="13"/>
      <c r="T96" s="13"/>
      <c r="U96" s="13"/>
      <c r="V96" s="15"/>
      <c r="W96" s="13">
        <f t="shared" si="18"/>
        <v>0</v>
      </c>
      <c r="X96" s="15"/>
      <c r="Y96" s="19" t="e">
        <f t="shared" si="19"/>
        <v>#DIV/0!</v>
      </c>
      <c r="Z96" s="13" t="e">
        <f t="shared" si="20"/>
        <v>#DIV/0!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1.6</v>
      </c>
      <c r="AF96" s="13">
        <f>VLOOKUP(A:A,[1]TDSheet!$A:$AF,32,0)</f>
        <v>0</v>
      </c>
      <c r="AG96" s="13">
        <f>VLOOKUP(A:A,[1]TDSheet!$A:$AG,33,0)</f>
        <v>3.4</v>
      </c>
      <c r="AH96" s="13">
        <v>0</v>
      </c>
      <c r="AI96" s="22" t="s">
        <v>170</v>
      </c>
      <c r="AJ96" s="13">
        <f t="shared" si="21"/>
        <v>0</v>
      </c>
      <c r="AK96" s="13">
        <f t="shared" si="22"/>
        <v>0</v>
      </c>
      <c r="AL96" s="13"/>
      <c r="AM96" s="13"/>
    </row>
    <row r="97" spans="1:39" s="1" customFormat="1" ht="11.1" customHeight="1" outlineLevel="1" x14ac:dyDescent="0.2">
      <c r="A97" s="7" t="s">
        <v>99</v>
      </c>
      <c r="B97" s="7" t="s">
        <v>8</v>
      </c>
      <c r="C97" s="8">
        <v>209.12899999999999</v>
      </c>
      <c r="D97" s="8">
        <v>2243.018</v>
      </c>
      <c r="E97" s="8">
        <v>168.393</v>
      </c>
      <c r="F97" s="8">
        <v>29.626000000000001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195.81299999999999</v>
      </c>
      <c r="K97" s="13">
        <f t="shared" si="17"/>
        <v>-27.419999999999987</v>
      </c>
      <c r="L97" s="13">
        <f>VLOOKUP(A:A,[1]TDSheet!$A:$M,13,0)</f>
        <v>0</v>
      </c>
      <c r="M97" s="13">
        <f>VLOOKUP(A:A,[1]TDSheet!$A:$N,14,0)</f>
        <v>0</v>
      </c>
      <c r="N97" s="13">
        <f>VLOOKUP(A:A,[1]TDSheet!$A:$O,15,0)</f>
        <v>0</v>
      </c>
      <c r="O97" s="13">
        <f>VLOOKUP(A:A,[1]TDSheet!$A:$P,16,0)</f>
        <v>0</v>
      </c>
      <c r="P97" s="13"/>
      <c r="Q97" s="13"/>
      <c r="R97" s="13"/>
      <c r="S97" s="13"/>
      <c r="T97" s="13"/>
      <c r="U97" s="13"/>
      <c r="V97" s="15">
        <v>120</v>
      </c>
      <c r="W97" s="13">
        <f t="shared" si="18"/>
        <v>33.678600000000003</v>
      </c>
      <c r="X97" s="15"/>
      <c r="Y97" s="19">
        <f t="shared" si="19"/>
        <v>4.4427618725243923</v>
      </c>
      <c r="Z97" s="13">
        <f t="shared" si="20"/>
        <v>0.87966839476700331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34.361399999999996</v>
      </c>
      <c r="AF97" s="13">
        <f>VLOOKUP(A:A,[1]TDSheet!$A:$AF,32,0)</f>
        <v>30.064600000000002</v>
      </c>
      <c r="AG97" s="13">
        <f>VLOOKUP(A:A,[1]TDSheet!$A:$AG,33,0)</f>
        <v>22.9636</v>
      </c>
      <c r="AH97" s="13">
        <f>VLOOKUP(A:A,[3]TDSheet!$A:$D,4,0)</f>
        <v>29.446000000000002</v>
      </c>
      <c r="AI97" s="13" t="str">
        <f>VLOOKUP(A:A,[1]TDSheet!$A:$AI,35,0)</f>
        <v>увел</v>
      </c>
      <c r="AJ97" s="13">
        <f t="shared" si="21"/>
        <v>120</v>
      </c>
      <c r="AK97" s="13">
        <f t="shared" si="22"/>
        <v>0</v>
      </c>
      <c r="AL97" s="13"/>
      <c r="AM97" s="13"/>
    </row>
    <row r="98" spans="1:39" s="1" customFormat="1" ht="21.95" customHeight="1" outlineLevel="1" x14ac:dyDescent="0.2">
      <c r="A98" s="7" t="s">
        <v>100</v>
      </c>
      <c r="B98" s="7" t="s">
        <v>8</v>
      </c>
      <c r="C98" s="8">
        <v>60.536000000000001</v>
      </c>
      <c r="D98" s="8">
        <v>1.3520000000000001</v>
      </c>
      <c r="E98" s="8">
        <v>4.056</v>
      </c>
      <c r="F98" s="8">
        <v>57.832000000000001</v>
      </c>
      <c r="G98" s="1" t="str">
        <f>VLOOKUP(A:A,[1]TDSheet!$A:$G,7,0)</f>
        <v>нов</v>
      </c>
      <c r="H98" s="1">
        <f>VLOOKUP(A:A,[1]TDSheet!$A:$H,8,0)</f>
        <v>0</v>
      </c>
      <c r="I98" s="1" t="e">
        <f>VLOOKUP(A:A,[1]TDSheet!$A:$I,9,0)</f>
        <v>#N/A</v>
      </c>
      <c r="J98" s="13">
        <f>VLOOKUP(A:A,[2]TDSheet!$A:$F,6,0)</f>
        <v>3.9</v>
      </c>
      <c r="K98" s="13">
        <f t="shared" si="17"/>
        <v>0.15600000000000014</v>
      </c>
      <c r="L98" s="13">
        <f>VLOOKUP(A:A,[1]TDSheet!$A:$M,13,0)</f>
        <v>0</v>
      </c>
      <c r="M98" s="13">
        <f>VLOOKUP(A:A,[1]TDSheet!$A:$N,14,0)</f>
        <v>0</v>
      </c>
      <c r="N98" s="13">
        <f>VLOOKUP(A:A,[1]TDSheet!$A:$O,15,0)</f>
        <v>0</v>
      </c>
      <c r="O98" s="13">
        <f>VLOOKUP(A:A,[1]TDSheet!$A:$P,16,0)</f>
        <v>0</v>
      </c>
      <c r="P98" s="13"/>
      <c r="Q98" s="13"/>
      <c r="R98" s="13"/>
      <c r="S98" s="13"/>
      <c r="T98" s="13"/>
      <c r="U98" s="13"/>
      <c r="V98" s="15"/>
      <c r="W98" s="13">
        <f t="shared" si="18"/>
        <v>0.81120000000000003</v>
      </c>
      <c r="X98" s="15"/>
      <c r="Y98" s="19">
        <f t="shared" si="19"/>
        <v>71.291913214990132</v>
      </c>
      <c r="Z98" s="13">
        <f t="shared" si="20"/>
        <v>71.291913214990132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1.0816000000000001</v>
      </c>
      <c r="AF98" s="13">
        <f>VLOOKUP(A:A,[1]TDSheet!$A:$AF,32,0)</f>
        <v>1.0816000000000001</v>
      </c>
      <c r="AG98" s="13">
        <f>VLOOKUP(A:A,[1]TDSheet!$A:$AG,33,0)</f>
        <v>0</v>
      </c>
      <c r="AH98" s="13">
        <f>VLOOKUP(A:A,[3]TDSheet!$A:$D,4,0)</f>
        <v>2.7040000000000002</v>
      </c>
      <c r="AI98" s="22" t="str">
        <f>VLOOKUP(A:A,[1]TDSheet!$A:$AI,35,0)</f>
        <v>выв0609</v>
      </c>
      <c r="AJ98" s="13">
        <f t="shared" si="21"/>
        <v>0</v>
      </c>
      <c r="AK98" s="13">
        <f t="shared" si="22"/>
        <v>0</v>
      </c>
      <c r="AL98" s="13"/>
      <c r="AM98" s="13"/>
    </row>
    <row r="99" spans="1:39" s="1" customFormat="1" ht="21.95" customHeight="1" outlineLevel="1" x14ac:dyDescent="0.2">
      <c r="A99" s="7" t="s">
        <v>101</v>
      </c>
      <c r="B99" s="7" t="s">
        <v>13</v>
      </c>
      <c r="C99" s="8">
        <v>369</v>
      </c>
      <c r="D99" s="8">
        <v>423</v>
      </c>
      <c r="E99" s="8">
        <v>607</v>
      </c>
      <c r="F99" s="8">
        <v>163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3">
        <f>VLOOKUP(A:A,[2]TDSheet!$A:$F,6,0)</f>
        <v>665</v>
      </c>
      <c r="K99" s="13">
        <f t="shared" si="17"/>
        <v>-58</v>
      </c>
      <c r="L99" s="13">
        <f>VLOOKUP(A:A,[1]TDSheet!$A:$M,13,0)</f>
        <v>120</v>
      </c>
      <c r="M99" s="13">
        <f>VLOOKUP(A:A,[1]TDSheet!$A:$N,14,0)</f>
        <v>250</v>
      </c>
      <c r="N99" s="13">
        <f>VLOOKUP(A:A,[1]TDSheet!$A:$O,15,0)</f>
        <v>250</v>
      </c>
      <c r="O99" s="13">
        <f>VLOOKUP(A:A,[1]TDSheet!$A:$P,16,0)</f>
        <v>0</v>
      </c>
      <c r="P99" s="13"/>
      <c r="Q99" s="13"/>
      <c r="R99" s="13"/>
      <c r="S99" s="13"/>
      <c r="T99" s="13"/>
      <c r="U99" s="13"/>
      <c r="V99" s="15">
        <v>250</v>
      </c>
      <c r="W99" s="13">
        <f t="shared" si="18"/>
        <v>121.4</v>
      </c>
      <c r="X99" s="15"/>
      <c r="Y99" s="19">
        <f t="shared" si="19"/>
        <v>8.5090609555189456</v>
      </c>
      <c r="Z99" s="13">
        <f t="shared" si="20"/>
        <v>1.3426688632619439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171.8</v>
      </c>
      <c r="AF99" s="13">
        <f>VLOOKUP(A:A,[1]TDSheet!$A:$AF,32,0)</f>
        <v>100.6</v>
      </c>
      <c r="AG99" s="13">
        <f>VLOOKUP(A:A,[1]TDSheet!$A:$AG,33,0)</f>
        <v>116.4</v>
      </c>
      <c r="AH99" s="13">
        <f>VLOOKUP(A:A,[3]TDSheet!$A:$D,4,0)</f>
        <v>104</v>
      </c>
      <c r="AI99" s="13" t="str">
        <f>VLOOKUP(A:A,[1]TDSheet!$A:$AI,35,0)</f>
        <v>Паша</v>
      </c>
      <c r="AJ99" s="13">
        <f t="shared" si="21"/>
        <v>100</v>
      </c>
      <c r="AK99" s="13">
        <f t="shared" si="22"/>
        <v>0</v>
      </c>
      <c r="AL99" s="13"/>
      <c r="AM99" s="13"/>
    </row>
    <row r="100" spans="1:39" s="1" customFormat="1" ht="21.95" customHeight="1" outlineLevel="1" x14ac:dyDescent="0.2">
      <c r="A100" s="7" t="s">
        <v>102</v>
      </c>
      <c r="B100" s="7" t="s">
        <v>8</v>
      </c>
      <c r="C100" s="8">
        <v>126.393</v>
      </c>
      <c r="D100" s="8">
        <v>249.06299999999999</v>
      </c>
      <c r="E100" s="8">
        <v>136.28</v>
      </c>
      <c r="F100" s="8">
        <v>234.80600000000001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136.654</v>
      </c>
      <c r="K100" s="13">
        <f t="shared" si="17"/>
        <v>-0.37399999999999523</v>
      </c>
      <c r="L100" s="13">
        <f>VLOOKUP(A:A,[1]TDSheet!$A:$M,13,0)</f>
        <v>40</v>
      </c>
      <c r="M100" s="13">
        <f>VLOOKUP(A:A,[1]TDSheet!$A:$N,14,0)</f>
        <v>0</v>
      </c>
      <c r="N100" s="13">
        <f>VLOOKUP(A:A,[1]TDSheet!$A:$O,15,0)</f>
        <v>0</v>
      </c>
      <c r="O100" s="13">
        <f>VLOOKUP(A:A,[1]TDSheet!$A:$P,16,0)</f>
        <v>0</v>
      </c>
      <c r="P100" s="13"/>
      <c r="Q100" s="13"/>
      <c r="R100" s="13"/>
      <c r="S100" s="13"/>
      <c r="T100" s="13"/>
      <c r="U100" s="13"/>
      <c r="V100" s="15"/>
      <c r="W100" s="13">
        <f t="shared" si="18"/>
        <v>27.256</v>
      </c>
      <c r="X100" s="15"/>
      <c r="Y100" s="19">
        <f t="shared" si="19"/>
        <v>10.082403874376286</v>
      </c>
      <c r="Z100" s="13">
        <f t="shared" si="20"/>
        <v>8.6148371000880548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37.393599999999999</v>
      </c>
      <c r="AF100" s="13">
        <f>VLOOKUP(A:A,[1]TDSheet!$A:$AF,32,0)</f>
        <v>36.233999999999995</v>
      </c>
      <c r="AG100" s="13">
        <f>VLOOKUP(A:A,[1]TDSheet!$A:$AG,33,0)</f>
        <v>41.18</v>
      </c>
      <c r="AH100" s="13">
        <f>VLOOKUP(A:A,[3]TDSheet!$A:$D,4,0)</f>
        <v>30.45</v>
      </c>
      <c r="AI100" s="13" t="str">
        <f>VLOOKUP(A:A,[1]TDSheet!$A:$AI,35,0)</f>
        <v>увел</v>
      </c>
      <c r="AJ100" s="13">
        <f t="shared" si="21"/>
        <v>0</v>
      </c>
      <c r="AK100" s="13">
        <f t="shared" si="22"/>
        <v>0</v>
      </c>
      <c r="AL100" s="13"/>
      <c r="AM100" s="13"/>
    </row>
    <row r="101" spans="1:39" s="1" customFormat="1" ht="21.95" customHeight="1" outlineLevel="1" x14ac:dyDescent="0.2">
      <c r="A101" s="7" t="s">
        <v>103</v>
      </c>
      <c r="B101" s="7" t="s">
        <v>13</v>
      </c>
      <c r="C101" s="8">
        <v>186</v>
      </c>
      <c r="D101" s="8">
        <v>271</v>
      </c>
      <c r="E101" s="8">
        <v>244</v>
      </c>
      <c r="F101" s="8">
        <v>203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3">
        <f>VLOOKUP(A:A,[2]TDSheet!$A:$F,6,0)</f>
        <v>274</v>
      </c>
      <c r="K101" s="13">
        <f t="shared" si="17"/>
        <v>-30</v>
      </c>
      <c r="L101" s="13">
        <f>VLOOKUP(A:A,[1]TDSheet!$A:$M,13,0)</f>
        <v>60</v>
      </c>
      <c r="M101" s="13">
        <f>VLOOKUP(A:A,[1]TDSheet!$A:$N,14,0)</f>
        <v>100</v>
      </c>
      <c r="N101" s="13">
        <f>VLOOKUP(A:A,[1]TDSheet!$A:$O,15,0)</f>
        <v>70</v>
      </c>
      <c r="O101" s="13">
        <f>VLOOKUP(A:A,[1]TDSheet!$A:$P,16,0)</f>
        <v>0</v>
      </c>
      <c r="P101" s="13"/>
      <c r="Q101" s="13"/>
      <c r="R101" s="13"/>
      <c r="S101" s="13"/>
      <c r="T101" s="13"/>
      <c r="U101" s="13"/>
      <c r="V101" s="15"/>
      <c r="W101" s="13">
        <f t="shared" si="18"/>
        <v>48.8</v>
      </c>
      <c r="X101" s="15"/>
      <c r="Y101" s="19">
        <f t="shared" si="19"/>
        <v>8.8729508196721323</v>
      </c>
      <c r="Z101" s="13">
        <f t="shared" si="20"/>
        <v>4.1598360655737707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70</v>
      </c>
      <c r="AF101" s="13">
        <f>VLOOKUP(A:A,[1]TDSheet!$A:$AF,32,0)</f>
        <v>56.6</v>
      </c>
      <c r="AG101" s="13">
        <f>VLOOKUP(A:A,[1]TDSheet!$A:$AG,33,0)</f>
        <v>61</v>
      </c>
      <c r="AH101" s="13">
        <f>VLOOKUP(A:A,[3]TDSheet!$A:$D,4,0)</f>
        <v>60</v>
      </c>
      <c r="AI101" s="13" t="str">
        <f>VLOOKUP(A:A,[1]TDSheet!$A:$AI,35,0)</f>
        <v>увел</v>
      </c>
      <c r="AJ101" s="13">
        <f t="shared" si="21"/>
        <v>0</v>
      </c>
      <c r="AK101" s="13">
        <f t="shared" si="22"/>
        <v>0</v>
      </c>
      <c r="AL101" s="13"/>
      <c r="AM101" s="13"/>
    </row>
    <row r="102" spans="1:39" s="1" customFormat="1" ht="11.1" customHeight="1" outlineLevel="1" x14ac:dyDescent="0.2">
      <c r="A102" s="7" t="s">
        <v>104</v>
      </c>
      <c r="B102" s="7" t="s">
        <v>8</v>
      </c>
      <c r="C102" s="8">
        <v>111.16200000000001</v>
      </c>
      <c r="D102" s="8">
        <v>156.36099999999999</v>
      </c>
      <c r="E102" s="8">
        <v>108.75</v>
      </c>
      <c r="F102" s="8">
        <v>154.423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109.303</v>
      </c>
      <c r="K102" s="13">
        <f t="shared" si="17"/>
        <v>-0.55299999999999727</v>
      </c>
      <c r="L102" s="13">
        <f>VLOOKUP(A:A,[1]TDSheet!$A:$M,13,0)</f>
        <v>40</v>
      </c>
      <c r="M102" s="13">
        <f>VLOOKUP(A:A,[1]TDSheet!$A:$N,14,0)</f>
        <v>0</v>
      </c>
      <c r="N102" s="13">
        <f>VLOOKUP(A:A,[1]TDSheet!$A:$O,15,0)</f>
        <v>60</v>
      </c>
      <c r="O102" s="13">
        <f>VLOOKUP(A:A,[1]TDSheet!$A:$P,16,0)</f>
        <v>0</v>
      </c>
      <c r="P102" s="13"/>
      <c r="Q102" s="13"/>
      <c r="R102" s="13"/>
      <c r="S102" s="13"/>
      <c r="T102" s="13"/>
      <c r="U102" s="13"/>
      <c r="V102" s="15"/>
      <c r="W102" s="13">
        <f t="shared" si="18"/>
        <v>21.75</v>
      </c>
      <c r="X102" s="15"/>
      <c r="Y102" s="19">
        <f t="shared" si="19"/>
        <v>11.697609195402299</v>
      </c>
      <c r="Z102" s="13">
        <f t="shared" si="20"/>
        <v>7.0999080459770116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29.871600000000001</v>
      </c>
      <c r="AF102" s="13">
        <f>VLOOKUP(A:A,[1]TDSheet!$A:$AF,32,0)</f>
        <v>27.72</v>
      </c>
      <c r="AG102" s="13">
        <f>VLOOKUP(A:A,[1]TDSheet!$A:$AG,33,0)</f>
        <v>30.564399999999999</v>
      </c>
      <c r="AH102" s="13">
        <f>VLOOKUP(A:A,[3]TDSheet!$A:$D,4,0)</f>
        <v>27.55</v>
      </c>
      <c r="AI102" s="13" t="str">
        <f>VLOOKUP(A:A,[1]TDSheet!$A:$AI,35,0)</f>
        <v>увел</v>
      </c>
      <c r="AJ102" s="13">
        <f t="shared" si="21"/>
        <v>0</v>
      </c>
      <c r="AK102" s="13">
        <f t="shared" si="22"/>
        <v>0</v>
      </c>
      <c r="AL102" s="13"/>
      <c r="AM102" s="13"/>
    </row>
    <row r="103" spans="1:39" s="1" customFormat="1" ht="11.1" customHeight="1" outlineLevel="1" x14ac:dyDescent="0.2">
      <c r="A103" s="7" t="s">
        <v>105</v>
      </c>
      <c r="B103" s="7" t="s">
        <v>13</v>
      </c>
      <c r="C103" s="8">
        <v>258</v>
      </c>
      <c r="D103" s="8">
        <v>63</v>
      </c>
      <c r="E103" s="8">
        <v>124</v>
      </c>
      <c r="F103" s="8">
        <v>194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130</v>
      </c>
      <c r="K103" s="13">
        <f t="shared" si="17"/>
        <v>-6</v>
      </c>
      <c r="L103" s="13">
        <f>VLOOKUP(A:A,[1]TDSheet!$A:$M,13,0)</f>
        <v>0</v>
      </c>
      <c r="M103" s="13">
        <f>VLOOKUP(A:A,[1]TDSheet!$A:$N,14,0)</f>
        <v>0</v>
      </c>
      <c r="N103" s="13">
        <f>VLOOKUP(A:A,[1]TDSheet!$A:$O,15,0)</f>
        <v>0</v>
      </c>
      <c r="O103" s="13">
        <f>VLOOKUP(A:A,[1]TDSheet!$A:$P,16,0)</f>
        <v>0</v>
      </c>
      <c r="P103" s="13"/>
      <c r="Q103" s="13"/>
      <c r="R103" s="13"/>
      <c r="S103" s="13"/>
      <c r="T103" s="13"/>
      <c r="U103" s="13"/>
      <c r="V103" s="15">
        <v>30</v>
      </c>
      <c r="W103" s="13">
        <f t="shared" si="18"/>
        <v>24.8</v>
      </c>
      <c r="X103" s="15"/>
      <c r="Y103" s="19">
        <f t="shared" si="19"/>
        <v>9.0322580645161281</v>
      </c>
      <c r="Z103" s="13">
        <f t="shared" si="20"/>
        <v>7.82258064516129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45</v>
      </c>
      <c r="AF103" s="13">
        <f>VLOOKUP(A:A,[1]TDSheet!$A:$AF,32,0)</f>
        <v>43.2</v>
      </c>
      <c r="AG103" s="13">
        <f>VLOOKUP(A:A,[1]TDSheet!$A:$AG,33,0)</f>
        <v>22.8</v>
      </c>
      <c r="AH103" s="13">
        <f>VLOOKUP(A:A,[3]TDSheet!$A:$D,4,0)</f>
        <v>13</v>
      </c>
      <c r="AI103" s="13" t="str">
        <f>VLOOKUP(A:A,[1]TDSheet!$A:$AI,35,0)</f>
        <v>увел</v>
      </c>
      <c r="AJ103" s="13">
        <f t="shared" si="21"/>
        <v>12</v>
      </c>
      <c r="AK103" s="13">
        <f t="shared" si="22"/>
        <v>0</v>
      </c>
      <c r="AL103" s="13"/>
      <c r="AM103" s="13"/>
    </row>
    <row r="104" spans="1:39" s="1" customFormat="1" ht="21.95" customHeight="1" outlineLevel="1" x14ac:dyDescent="0.2">
      <c r="A104" s="7" t="s">
        <v>106</v>
      </c>
      <c r="B104" s="7" t="s">
        <v>13</v>
      </c>
      <c r="C104" s="8">
        <v>156</v>
      </c>
      <c r="D104" s="8">
        <v>105</v>
      </c>
      <c r="E104" s="8">
        <v>105</v>
      </c>
      <c r="F104" s="8">
        <v>137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3">
        <f>VLOOKUP(A:A,[2]TDSheet!$A:$F,6,0)</f>
        <v>133</v>
      </c>
      <c r="K104" s="13">
        <f t="shared" si="17"/>
        <v>-28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VLOOKUP(A:A,[1]TDSheet!$A:$O,15,0)</f>
        <v>0</v>
      </c>
      <c r="O104" s="13">
        <f>VLOOKUP(A:A,[1]TDSheet!$A:$P,16,0)</f>
        <v>0</v>
      </c>
      <c r="P104" s="13"/>
      <c r="Q104" s="13"/>
      <c r="R104" s="13"/>
      <c r="S104" s="13"/>
      <c r="T104" s="13"/>
      <c r="U104" s="13"/>
      <c r="V104" s="15">
        <v>60</v>
      </c>
      <c r="W104" s="13">
        <f t="shared" si="18"/>
        <v>21</v>
      </c>
      <c r="X104" s="15"/>
      <c r="Y104" s="19">
        <f t="shared" si="19"/>
        <v>9.3809523809523814</v>
      </c>
      <c r="Z104" s="13">
        <f t="shared" si="20"/>
        <v>6.5238095238095237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36.4</v>
      </c>
      <c r="AF104" s="13">
        <f>VLOOKUP(A:A,[1]TDSheet!$A:$AF,32,0)</f>
        <v>34.6</v>
      </c>
      <c r="AG104" s="13">
        <f>VLOOKUP(A:A,[1]TDSheet!$A:$AG,33,0)</f>
        <v>29.8</v>
      </c>
      <c r="AH104" s="13">
        <f>VLOOKUP(A:A,[3]TDSheet!$A:$D,4,0)</f>
        <v>21</v>
      </c>
      <c r="AI104" s="13" t="e">
        <f>VLOOKUP(A:A,[1]TDSheet!$A:$AI,35,0)</f>
        <v>#N/A</v>
      </c>
      <c r="AJ104" s="13">
        <f t="shared" si="21"/>
        <v>12</v>
      </c>
      <c r="AK104" s="13">
        <f t="shared" si="22"/>
        <v>0</v>
      </c>
      <c r="AL104" s="13"/>
      <c r="AM104" s="13"/>
    </row>
    <row r="105" spans="1:39" s="1" customFormat="1" ht="21.95" customHeight="1" outlineLevel="1" x14ac:dyDescent="0.2">
      <c r="A105" s="7" t="s">
        <v>107</v>
      </c>
      <c r="B105" s="7" t="s">
        <v>13</v>
      </c>
      <c r="C105" s="8">
        <v>149</v>
      </c>
      <c r="D105" s="8">
        <v>37</v>
      </c>
      <c r="E105" s="8">
        <v>96</v>
      </c>
      <c r="F105" s="8">
        <v>76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114</v>
      </c>
      <c r="K105" s="13">
        <f t="shared" si="17"/>
        <v>-18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VLOOKUP(A:A,[1]TDSheet!$A:$O,15,0)</f>
        <v>20</v>
      </c>
      <c r="O105" s="13">
        <f>VLOOKUP(A:A,[1]TDSheet!$A:$P,16,0)</f>
        <v>0</v>
      </c>
      <c r="P105" s="13"/>
      <c r="Q105" s="13"/>
      <c r="R105" s="13"/>
      <c r="S105" s="13"/>
      <c r="T105" s="13"/>
      <c r="U105" s="13"/>
      <c r="V105" s="15">
        <v>80</v>
      </c>
      <c r="W105" s="13">
        <f t="shared" si="18"/>
        <v>19.2</v>
      </c>
      <c r="X105" s="15"/>
      <c r="Y105" s="19">
        <f t="shared" si="19"/>
        <v>9.1666666666666679</v>
      </c>
      <c r="Z105" s="13">
        <f t="shared" si="20"/>
        <v>3.9583333333333335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19.600000000000001</v>
      </c>
      <c r="AF105" s="13">
        <f>VLOOKUP(A:A,[1]TDSheet!$A:$AF,32,0)</f>
        <v>25.6</v>
      </c>
      <c r="AG105" s="13">
        <f>VLOOKUP(A:A,[1]TDSheet!$A:$AG,33,0)</f>
        <v>14.8</v>
      </c>
      <c r="AH105" s="13">
        <f>VLOOKUP(A:A,[3]TDSheet!$A:$D,4,0)</f>
        <v>35</v>
      </c>
      <c r="AI105" s="13" t="str">
        <f>VLOOKUP(A:A,[1]TDSheet!$A:$AI,35,0)</f>
        <v>увел</v>
      </c>
      <c r="AJ105" s="13">
        <f t="shared" si="21"/>
        <v>16</v>
      </c>
      <c r="AK105" s="13">
        <f t="shared" si="22"/>
        <v>0</v>
      </c>
      <c r="AL105" s="13"/>
      <c r="AM105" s="13"/>
    </row>
    <row r="106" spans="1:39" s="1" customFormat="1" ht="21.95" customHeight="1" outlineLevel="1" x14ac:dyDescent="0.2">
      <c r="A106" s="7" t="s">
        <v>108</v>
      </c>
      <c r="B106" s="7" t="s">
        <v>13</v>
      </c>
      <c r="C106" s="8">
        <v>215</v>
      </c>
      <c r="D106" s="8">
        <v>139</v>
      </c>
      <c r="E106" s="8">
        <v>284</v>
      </c>
      <c r="F106" s="8">
        <v>45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3">
        <f>VLOOKUP(A:A,[2]TDSheet!$A:$F,6,0)</f>
        <v>326</v>
      </c>
      <c r="K106" s="13">
        <f t="shared" si="17"/>
        <v>-42</v>
      </c>
      <c r="L106" s="13">
        <f>VLOOKUP(A:A,[1]TDSheet!$A:$M,13,0)</f>
        <v>50</v>
      </c>
      <c r="M106" s="13">
        <f>VLOOKUP(A:A,[1]TDSheet!$A:$N,14,0)</f>
        <v>150</v>
      </c>
      <c r="N106" s="13">
        <f>VLOOKUP(A:A,[1]TDSheet!$A:$O,15,0)</f>
        <v>90</v>
      </c>
      <c r="O106" s="13">
        <f>VLOOKUP(A:A,[1]TDSheet!$A:$P,16,0)</f>
        <v>0</v>
      </c>
      <c r="P106" s="13"/>
      <c r="Q106" s="13"/>
      <c r="R106" s="13"/>
      <c r="S106" s="13"/>
      <c r="T106" s="13"/>
      <c r="U106" s="13"/>
      <c r="V106" s="15">
        <v>180</v>
      </c>
      <c r="W106" s="13">
        <f t="shared" si="18"/>
        <v>56.8</v>
      </c>
      <c r="X106" s="15"/>
      <c r="Y106" s="19">
        <f t="shared" si="19"/>
        <v>9.066901408450704</v>
      </c>
      <c r="Z106" s="13">
        <f t="shared" si="20"/>
        <v>0.79225352112676062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60.6</v>
      </c>
      <c r="AF106" s="13">
        <f>VLOOKUP(A:A,[1]TDSheet!$A:$AF,32,0)</f>
        <v>53.2</v>
      </c>
      <c r="AG106" s="13">
        <f>VLOOKUP(A:A,[1]TDSheet!$A:$AG,33,0)</f>
        <v>46.6</v>
      </c>
      <c r="AH106" s="13">
        <f>VLOOKUP(A:A,[3]TDSheet!$A:$D,4,0)</f>
        <v>64</v>
      </c>
      <c r="AI106" s="13" t="str">
        <f>VLOOKUP(A:A,[1]TDSheet!$A:$AI,35,0)</f>
        <v>увел</v>
      </c>
      <c r="AJ106" s="13">
        <f t="shared" si="21"/>
        <v>36</v>
      </c>
      <c r="AK106" s="13">
        <f t="shared" si="22"/>
        <v>0</v>
      </c>
      <c r="AL106" s="13"/>
      <c r="AM106" s="13"/>
    </row>
    <row r="107" spans="1:39" s="1" customFormat="1" ht="11.1" customHeight="1" outlineLevel="1" x14ac:dyDescent="0.2">
      <c r="A107" s="7" t="s">
        <v>109</v>
      </c>
      <c r="B107" s="7" t="s">
        <v>13</v>
      </c>
      <c r="C107" s="8">
        <v>221</v>
      </c>
      <c r="D107" s="8">
        <v>152</v>
      </c>
      <c r="E107" s="8">
        <v>256</v>
      </c>
      <c r="F107" s="8">
        <v>111</v>
      </c>
      <c r="G107" s="1">
        <f>VLOOKUP(A:A,[1]TDSheet!$A:$G,7,0)</f>
        <v>0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281</v>
      </c>
      <c r="K107" s="13">
        <f t="shared" si="17"/>
        <v>-25</v>
      </c>
      <c r="L107" s="13">
        <f>VLOOKUP(A:A,[1]TDSheet!$A:$M,13,0)</f>
        <v>50</v>
      </c>
      <c r="M107" s="13">
        <f>VLOOKUP(A:A,[1]TDSheet!$A:$N,14,0)</f>
        <v>80</v>
      </c>
      <c r="N107" s="13">
        <f>VLOOKUP(A:A,[1]TDSheet!$A:$O,15,0)</f>
        <v>100</v>
      </c>
      <c r="O107" s="13">
        <f>VLOOKUP(A:A,[1]TDSheet!$A:$P,16,0)</f>
        <v>0</v>
      </c>
      <c r="P107" s="13"/>
      <c r="Q107" s="13"/>
      <c r="R107" s="13"/>
      <c r="S107" s="13"/>
      <c r="T107" s="13"/>
      <c r="U107" s="13"/>
      <c r="V107" s="15">
        <v>120</v>
      </c>
      <c r="W107" s="13">
        <f t="shared" si="18"/>
        <v>51.2</v>
      </c>
      <c r="X107" s="15"/>
      <c r="Y107" s="19">
        <f t="shared" si="19"/>
        <v>9.00390625</v>
      </c>
      <c r="Z107" s="13">
        <f t="shared" si="20"/>
        <v>2.16796875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62.2</v>
      </c>
      <c r="AF107" s="13">
        <f>VLOOKUP(A:A,[1]TDSheet!$A:$AF,32,0)</f>
        <v>52.6</v>
      </c>
      <c r="AG107" s="13">
        <f>VLOOKUP(A:A,[1]TDSheet!$A:$AG,33,0)</f>
        <v>48.2</v>
      </c>
      <c r="AH107" s="13">
        <f>VLOOKUP(A:A,[3]TDSheet!$A:$D,4,0)</f>
        <v>78</v>
      </c>
      <c r="AI107" s="13" t="str">
        <f>VLOOKUP(A:A,[1]TDSheet!$A:$AI,35,0)</f>
        <v>???</v>
      </c>
      <c r="AJ107" s="13">
        <f t="shared" si="21"/>
        <v>36</v>
      </c>
      <c r="AK107" s="13">
        <f t="shared" si="22"/>
        <v>0</v>
      </c>
      <c r="AL107" s="13"/>
      <c r="AM107" s="13"/>
    </row>
    <row r="108" spans="1:39" s="1" customFormat="1" ht="11.1" customHeight="1" outlineLevel="1" x14ac:dyDescent="0.2">
      <c r="A108" s="7" t="s">
        <v>110</v>
      </c>
      <c r="B108" s="7" t="s">
        <v>8</v>
      </c>
      <c r="C108" s="8">
        <v>274.22399999999999</v>
      </c>
      <c r="D108" s="8">
        <v>293.04700000000003</v>
      </c>
      <c r="E108" s="8">
        <v>348.57299999999998</v>
      </c>
      <c r="F108" s="8">
        <v>201.41200000000001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362.09500000000003</v>
      </c>
      <c r="K108" s="13">
        <f t="shared" si="17"/>
        <v>-13.522000000000048</v>
      </c>
      <c r="L108" s="13">
        <f>VLOOKUP(A:A,[1]TDSheet!$A:$M,13,0)</f>
        <v>80</v>
      </c>
      <c r="M108" s="13">
        <f>VLOOKUP(A:A,[1]TDSheet!$A:$N,14,0)</f>
        <v>150</v>
      </c>
      <c r="N108" s="13">
        <f>VLOOKUP(A:A,[1]TDSheet!$A:$O,15,0)</f>
        <v>150</v>
      </c>
      <c r="O108" s="13">
        <f>VLOOKUP(A:A,[1]TDSheet!$A:$P,16,0)</f>
        <v>0</v>
      </c>
      <c r="P108" s="13"/>
      <c r="Q108" s="13"/>
      <c r="R108" s="13"/>
      <c r="S108" s="13"/>
      <c r="T108" s="13"/>
      <c r="U108" s="13"/>
      <c r="V108" s="15">
        <v>60</v>
      </c>
      <c r="W108" s="13">
        <f t="shared" si="18"/>
        <v>69.71459999999999</v>
      </c>
      <c r="X108" s="15"/>
      <c r="Y108" s="19">
        <f t="shared" si="19"/>
        <v>9.2005404893666487</v>
      </c>
      <c r="Z108" s="13">
        <f t="shared" si="20"/>
        <v>2.8890935327750578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79.782000000000011</v>
      </c>
      <c r="AF108" s="13">
        <f>VLOOKUP(A:A,[1]TDSheet!$A:$AF,32,0)</f>
        <v>73.088999999999999</v>
      </c>
      <c r="AG108" s="13">
        <f>VLOOKUP(A:A,[1]TDSheet!$A:$AG,33,0)</f>
        <v>72.0762</v>
      </c>
      <c r="AH108" s="13">
        <f>VLOOKUP(A:A,[3]TDSheet!$A:$D,4,0)</f>
        <v>63.582999999999998</v>
      </c>
      <c r="AI108" s="13" t="e">
        <f>VLOOKUP(A:A,[1]TDSheet!$A:$AI,35,0)</f>
        <v>#N/A</v>
      </c>
      <c r="AJ108" s="13">
        <f t="shared" si="21"/>
        <v>60</v>
      </c>
      <c r="AK108" s="13">
        <f t="shared" si="22"/>
        <v>0</v>
      </c>
      <c r="AL108" s="13"/>
      <c r="AM108" s="13"/>
    </row>
    <row r="109" spans="1:39" s="1" customFormat="1" ht="11.1" customHeight="1" outlineLevel="1" x14ac:dyDescent="0.2">
      <c r="A109" s="7" t="s">
        <v>111</v>
      </c>
      <c r="B109" s="7" t="s">
        <v>8</v>
      </c>
      <c r="C109" s="8">
        <v>3990.6950000000002</v>
      </c>
      <c r="D109" s="8">
        <v>5290.1009999999997</v>
      </c>
      <c r="E109" s="8">
        <v>3907.6379999999999</v>
      </c>
      <c r="F109" s="8">
        <v>1787.6990000000001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4045.9079999999999</v>
      </c>
      <c r="K109" s="13">
        <f t="shared" si="17"/>
        <v>-138.26999999999998</v>
      </c>
      <c r="L109" s="13">
        <f>VLOOKUP(A:A,[1]TDSheet!$A:$M,13,0)</f>
        <v>1000</v>
      </c>
      <c r="M109" s="13">
        <f>VLOOKUP(A:A,[1]TDSheet!$A:$N,14,0)</f>
        <v>1200</v>
      </c>
      <c r="N109" s="13">
        <f>VLOOKUP(A:A,[1]TDSheet!$A:$O,15,0)</f>
        <v>1200</v>
      </c>
      <c r="O109" s="13">
        <f>VLOOKUP(A:A,[1]TDSheet!$A:$P,16,0)</f>
        <v>1000</v>
      </c>
      <c r="P109" s="13"/>
      <c r="Q109" s="13"/>
      <c r="R109" s="13"/>
      <c r="S109" s="13"/>
      <c r="T109" s="13"/>
      <c r="U109" s="13"/>
      <c r="V109" s="15">
        <v>1200</v>
      </c>
      <c r="W109" s="13">
        <f t="shared" si="18"/>
        <v>781.52760000000001</v>
      </c>
      <c r="X109" s="15"/>
      <c r="Y109" s="19">
        <f t="shared" si="19"/>
        <v>9.452895841426459</v>
      </c>
      <c r="Z109" s="13">
        <f t="shared" si="20"/>
        <v>2.2874419278346663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819.40560000000005</v>
      </c>
      <c r="AF109" s="13">
        <f>VLOOKUP(A:A,[1]TDSheet!$A:$AF,32,0)</f>
        <v>766.27099999999996</v>
      </c>
      <c r="AG109" s="13">
        <f>VLOOKUP(A:A,[1]TDSheet!$A:$AG,33,0)</f>
        <v>785.84219999999993</v>
      </c>
      <c r="AH109" s="13">
        <f>VLOOKUP(A:A,[3]TDSheet!$A:$D,4,0)</f>
        <v>778.78499999999997</v>
      </c>
      <c r="AI109" s="13" t="str">
        <f>VLOOKUP(A:A,[1]TDSheet!$A:$AI,35,0)</f>
        <v>ябокт</v>
      </c>
      <c r="AJ109" s="13">
        <f t="shared" si="21"/>
        <v>1200</v>
      </c>
      <c r="AK109" s="13">
        <f t="shared" si="22"/>
        <v>0</v>
      </c>
      <c r="AL109" s="13"/>
      <c r="AM109" s="13"/>
    </row>
    <row r="110" spans="1:39" s="1" customFormat="1" ht="11.1" customHeight="1" outlineLevel="1" x14ac:dyDescent="0.2">
      <c r="A110" s="7" t="s">
        <v>112</v>
      </c>
      <c r="B110" s="7" t="s">
        <v>8</v>
      </c>
      <c r="C110" s="8">
        <v>5526.098</v>
      </c>
      <c r="D110" s="8">
        <v>11881.905000000001</v>
      </c>
      <c r="E110" s="8">
        <v>5610.5730000000003</v>
      </c>
      <c r="F110" s="8">
        <v>4729.1030000000001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5766.5529999999999</v>
      </c>
      <c r="K110" s="13">
        <f t="shared" si="17"/>
        <v>-155.97999999999956</v>
      </c>
      <c r="L110" s="13">
        <f>VLOOKUP(A:A,[1]TDSheet!$A:$M,13,0)</f>
        <v>1400</v>
      </c>
      <c r="M110" s="13">
        <f>VLOOKUP(A:A,[1]TDSheet!$A:$N,14,0)</f>
        <v>0</v>
      </c>
      <c r="N110" s="13">
        <f>VLOOKUP(A:A,[1]TDSheet!$A:$O,15,0)</f>
        <v>1700</v>
      </c>
      <c r="O110" s="13">
        <f>VLOOKUP(A:A,[1]TDSheet!$A:$P,16,0)</f>
        <v>2000</v>
      </c>
      <c r="P110" s="13"/>
      <c r="Q110" s="13"/>
      <c r="R110" s="13"/>
      <c r="S110" s="13"/>
      <c r="T110" s="13"/>
      <c r="U110" s="13"/>
      <c r="V110" s="15">
        <v>1100</v>
      </c>
      <c r="W110" s="13">
        <f t="shared" si="18"/>
        <v>1122.1146000000001</v>
      </c>
      <c r="X110" s="15"/>
      <c r="Y110" s="19">
        <f t="shared" si="19"/>
        <v>9.7397387040503691</v>
      </c>
      <c r="Z110" s="13">
        <f t="shared" si="20"/>
        <v>4.2144563487543962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1606.4325999999999</v>
      </c>
      <c r="AF110" s="13">
        <f>VLOOKUP(A:A,[1]TDSheet!$A:$AF,32,0)</f>
        <v>1566.8074000000001</v>
      </c>
      <c r="AG110" s="13">
        <f>VLOOKUP(A:A,[1]TDSheet!$A:$AG,33,0)</f>
        <v>1300.6507999999999</v>
      </c>
      <c r="AH110" s="13">
        <f>VLOOKUP(A:A,[3]TDSheet!$A:$D,4,0)</f>
        <v>1037.1479999999999</v>
      </c>
      <c r="AI110" s="13" t="str">
        <f>VLOOKUP(A:A,[1]TDSheet!$A:$AI,35,0)</f>
        <v>оконч</v>
      </c>
      <c r="AJ110" s="13">
        <f t="shared" si="21"/>
        <v>1100</v>
      </c>
      <c r="AK110" s="13">
        <f t="shared" si="22"/>
        <v>0</v>
      </c>
      <c r="AL110" s="13"/>
      <c r="AM110" s="13"/>
    </row>
    <row r="111" spans="1:39" s="1" customFormat="1" ht="11.1" customHeight="1" outlineLevel="1" x14ac:dyDescent="0.2">
      <c r="A111" s="7" t="s">
        <v>113</v>
      </c>
      <c r="B111" s="7" t="s">
        <v>8</v>
      </c>
      <c r="C111" s="8">
        <v>3214.768</v>
      </c>
      <c r="D111" s="8">
        <v>6382.8159999999998</v>
      </c>
      <c r="E111" s="20">
        <v>4650</v>
      </c>
      <c r="F111" s="21">
        <v>1656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3895.42</v>
      </c>
      <c r="K111" s="13">
        <f t="shared" si="17"/>
        <v>754.57999999999993</v>
      </c>
      <c r="L111" s="13">
        <f>VLOOKUP(A:A,[1]TDSheet!$A:$M,13,0)</f>
        <v>1000</v>
      </c>
      <c r="M111" s="13">
        <f>VLOOKUP(A:A,[1]TDSheet!$A:$N,14,0)</f>
        <v>1600</v>
      </c>
      <c r="N111" s="13">
        <f>VLOOKUP(A:A,[1]TDSheet!$A:$O,15,0)</f>
        <v>1800</v>
      </c>
      <c r="O111" s="13">
        <f>VLOOKUP(A:A,[1]TDSheet!$A:$P,16,0)</f>
        <v>1000</v>
      </c>
      <c r="P111" s="13"/>
      <c r="Q111" s="13"/>
      <c r="R111" s="13"/>
      <c r="S111" s="13"/>
      <c r="T111" s="13"/>
      <c r="U111" s="13"/>
      <c r="V111" s="15">
        <v>1700</v>
      </c>
      <c r="W111" s="13">
        <f t="shared" si="18"/>
        <v>930</v>
      </c>
      <c r="X111" s="15"/>
      <c r="Y111" s="19">
        <f t="shared" si="19"/>
        <v>9.4150537634408611</v>
      </c>
      <c r="Z111" s="13">
        <f t="shared" si="20"/>
        <v>1.7806451612903227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839</v>
      </c>
      <c r="AF111" s="13">
        <f>VLOOKUP(A:A,[1]TDSheet!$A:$AF,32,0)</f>
        <v>755.2</v>
      </c>
      <c r="AG111" s="13">
        <f>VLOOKUP(A:A,[1]TDSheet!$A:$AG,33,0)</f>
        <v>838.2</v>
      </c>
      <c r="AH111" s="13">
        <f>VLOOKUP(A:A,[3]TDSheet!$A:$D,4,0)</f>
        <v>894.42700000000002</v>
      </c>
      <c r="AI111" s="13" t="str">
        <f>VLOOKUP(A:A,[1]TDSheet!$A:$AI,35,0)</f>
        <v>ябокт</v>
      </c>
      <c r="AJ111" s="13">
        <f t="shared" si="21"/>
        <v>1700</v>
      </c>
      <c r="AK111" s="13">
        <f t="shared" si="22"/>
        <v>0</v>
      </c>
      <c r="AL111" s="13"/>
      <c r="AM111" s="13"/>
    </row>
    <row r="112" spans="1:39" s="1" customFormat="1" ht="21.95" customHeight="1" outlineLevel="1" x14ac:dyDescent="0.2">
      <c r="A112" s="7" t="s">
        <v>114</v>
      </c>
      <c r="B112" s="7" t="s">
        <v>8</v>
      </c>
      <c r="C112" s="8">
        <v>182.16300000000001</v>
      </c>
      <c r="D112" s="8">
        <v>4.0259999999999998</v>
      </c>
      <c r="E112" s="8">
        <v>56.323</v>
      </c>
      <c r="F112" s="8">
        <v>125.84</v>
      </c>
      <c r="G112" s="1">
        <f>VLOOKUP(A:A,[1]TDSheet!$A:$G,7,0)</f>
        <v>0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65.608000000000004</v>
      </c>
      <c r="K112" s="13">
        <f t="shared" si="17"/>
        <v>-9.2850000000000037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VLOOKUP(A:A,[1]TDSheet!$A:$O,15,0)</f>
        <v>0</v>
      </c>
      <c r="O112" s="13">
        <f>VLOOKUP(A:A,[1]TDSheet!$A:$P,16,0)</f>
        <v>0</v>
      </c>
      <c r="P112" s="13"/>
      <c r="Q112" s="13"/>
      <c r="R112" s="13"/>
      <c r="S112" s="13"/>
      <c r="T112" s="13"/>
      <c r="U112" s="13"/>
      <c r="V112" s="15"/>
      <c r="W112" s="13">
        <f t="shared" si="18"/>
        <v>11.2646</v>
      </c>
      <c r="X112" s="15"/>
      <c r="Y112" s="19">
        <f t="shared" si="19"/>
        <v>11.171279938923709</v>
      </c>
      <c r="Z112" s="13">
        <f t="shared" si="20"/>
        <v>11.171279938923709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10.1374</v>
      </c>
      <c r="AF112" s="13">
        <f>VLOOKUP(A:A,[1]TDSheet!$A:$AF,32,0)</f>
        <v>14.493600000000001</v>
      </c>
      <c r="AG112" s="13">
        <f>VLOOKUP(A:A,[1]TDSheet!$A:$AG,33,0)</f>
        <v>12.883199999999999</v>
      </c>
      <c r="AH112" s="13">
        <f>VLOOKUP(A:A,[3]TDSheet!$A:$D,4,0)</f>
        <v>12.037000000000001</v>
      </c>
      <c r="AI112" s="22" t="str">
        <f>VLOOKUP(A:A,[1]TDSheet!$A:$AI,35,0)</f>
        <v>увел</v>
      </c>
      <c r="AJ112" s="13">
        <f t="shared" si="21"/>
        <v>0</v>
      </c>
      <c r="AK112" s="13">
        <f t="shared" si="22"/>
        <v>0</v>
      </c>
      <c r="AL112" s="13"/>
      <c r="AM112" s="13"/>
    </row>
    <row r="113" spans="1:39" s="1" customFormat="1" ht="21.95" customHeight="1" outlineLevel="1" x14ac:dyDescent="0.2">
      <c r="A113" s="7" t="s">
        <v>115</v>
      </c>
      <c r="B113" s="7" t="s">
        <v>8</v>
      </c>
      <c r="C113" s="8">
        <v>220.40299999999999</v>
      </c>
      <c r="D113" s="8">
        <v>2.6989999999999998</v>
      </c>
      <c r="E113" s="8">
        <v>25.498000000000001</v>
      </c>
      <c r="F113" s="8">
        <v>194.92</v>
      </c>
      <c r="G113" s="1">
        <f>VLOOKUP(A:A,[1]TDSheet!$A:$G,7,0)</f>
        <v>0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27.202999999999999</v>
      </c>
      <c r="K113" s="13">
        <f t="shared" si="17"/>
        <v>-1.7049999999999983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VLOOKUP(A:A,[1]TDSheet!$A:$O,15,0)</f>
        <v>0</v>
      </c>
      <c r="O113" s="13">
        <f>VLOOKUP(A:A,[1]TDSheet!$A:$P,16,0)</f>
        <v>0</v>
      </c>
      <c r="P113" s="13"/>
      <c r="Q113" s="13"/>
      <c r="R113" s="13"/>
      <c r="S113" s="13"/>
      <c r="T113" s="13"/>
      <c r="U113" s="13"/>
      <c r="V113" s="15"/>
      <c r="W113" s="13">
        <f t="shared" si="18"/>
        <v>5.0996000000000006</v>
      </c>
      <c r="X113" s="15"/>
      <c r="Y113" s="19">
        <f t="shared" si="19"/>
        <v>38.222605694564272</v>
      </c>
      <c r="Z113" s="13">
        <f t="shared" si="20"/>
        <v>38.222605694564272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7.7543999999999995</v>
      </c>
      <c r="AF113" s="13">
        <f>VLOOKUP(A:A,[1]TDSheet!$A:$AF,32,0)</f>
        <v>8.5888000000000009</v>
      </c>
      <c r="AG113" s="13">
        <f>VLOOKUP(A:A,[1]TDSheet!$A:$AG,33,0)</f>
        <v>8.0519999999999996</v>
      </c>
      <c r="AH113" s="13">
        <f>VLOOKUP(A:A,[3]TDSheet!$A:$D,4,0)</f>
        <v>4.0259999999999998</v>
      </c>
      <c r="AI113" s="22" t="str">
        <f>VLOOKUP(A:A,[1]TDSheet!$A:$AI,35,0)</f>
        <v>увел</v>
      </c>
      <c r="AJ113" s="13">
        <f t="shared" si="21"/>
        <v>0</v>
      </c>
      <c r="AK113" s="13">
        <f t="shared" si="22"/>
        <v>0</v>
      </c>
      <c r="AL113" s="13"/>
      <c r="AM113" s="13"/>
    </row>
    <row r="114" spans="1:39" s="1" customFormat="1" ht="21.95" customHeight="1" outlineLevel="1" x14ac:dyDescent="0.2">
      <c r="A114" s="7" t="s">
        <v>116</v>
      </c>
      <c r="B114" s="7" t="s">
        <v>8</v>
      </c>
      <c r="C114" s="8">
        <v>202.02</v>
      </c>
      <c r="D114" s="8">
        <v>128.196</v>
      </c>
      <c r="E114" s="8">
        <v>186.21899999999999</v>
      </c>
      <c r="F114" s="8">
        <v>137.405</v>
      </c>
      <c r="G114" s="1" t="str">
        <f>VLOOKUP(A:A,[1]TDSheet!$A:$G,7,0)</f>
        <v>г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198.726</v>
      </c>
      <c r="K114" s="13">
        <f t="shared" si="17"/>
        <v>-12.507000000000005</v>
      </c>
      <c r="L114" s="13">
        <f>VLOOKUP(A:A,[1]TDSheet!$A:$M,13,0)</f>
        <v>40</v>
      </c>
      <c r="M114" s="13">
        <f>VLOOKUP(A:A,[1]TDSheet!$A:$N,14,0)</f>
        <v>50</v>
      </c>
      <c r="N114" s="13">
        <f>VLOOKUP(A:A,[1]TDSheet!$A:$O,15,0)</f>
        <v>80</v>
      </c>
      <c r="O114" s="13">
        <f>VLOOKUP(A:A,[1]TDSheet!$A:$P,16,0)</f>
        <v>0</v>
      </c>
      <c r="P114" s="13"/>
      <c r="Q114" s="13"/>
      <c r="R114" s="13"/>
      <c r="S114" s="13"/>
      <c r="T114" s="13"/>
      <c r="U114" s="13"/>
      <c r="V114" s="15">
        <v>30</v>
      </c>
      <c r="W114" s="13">
        <f t="shared" si="18"/>
        <v>37.2438</v>
      </c>
      <c r="X114" s="15"/>
      <c r="Y114" s="19">
        <f t="shared" si="19"/>
        <v>9.059360215660055</v>
      </c>
      <c r="Z114" s="13">
        <f t="shared" si="20"/>
        <v>3.6893388966754199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44.111399999999996</v>
      </c>
      <c r="AF114" s="13">
        <f>VLOOKUP(A:A,[1]TDSheet!$A:$AF,32,0)</f>
        <v>40.851600000000005</v>
      </c>
      <c r="AG114" s="13">
        <f>VLOOKUP(A:A,[1]TDSheet!$A:$AG,33,0)</f>
        <v>41.340800000000002</v>
      </c>
      <c r="AH114" s="13">
        <f>VLOOKUP(A:A,[3]TDSheet!$A:$D,4,0)</f>
        <v>28.594999999999999</v>
      </c>
      <c r="AI114" s="13" t="str">
        <f>VLOOKUP(A:A,[1]TDSheet!$A:$AI,35,0)</f>
        <v>зв70</v>
      </c>
      <c r="AJ114" s="13">
        <f t="shared" si="21"/>
        <v>30</v>
      </c>
      <c r="AK114" s="13">
        <f t="shared" si="22"/>
        <v>0</v>
      </c>
      <c r="AL114" s="13"/>
      <c r="AM114" s="13"/>
    </row>
    <row r="115" spans="1:39" s="1" customFormat="1" ht="11.1" customHeight="1" outlineLevel="1" x14ac:dyDescent="0.2">
      <c r="A115" s="7" t="s">
        <v>117</v>
      </c>
      <c r="B115" s="7" t="s">
        <v>13</v>
      </c>
      <c r="C115" s="8">
        <v>217</v>
      </c>
      <c r="D115" s="8">
        <v>170</v>
      </c>
      <c r="E115" s="8">
        <v>210</v>
      </c>
      <c r="F115" s="8">
        <v>172</v>
      </c>
      <c r="G115" s="1">
        <f>VLOOKUP(A:A,[1]TDSheet!$A:$G,7,0)</f>
        <v>0</v>
      </c>
      <c r="H115" s="1">
        <f>VLOOKUP(A:A,[1]TDSheet!$A:$H,8,0)</f>
        <v>0.5</v>
      </c>
      <c r="I115" s="1" t="e">
        <f>VLOOKUP(A:A,[1]TDSheet!$A:$I,9,0)</f>
        <v>#N/A</v>
      </c>
      <c r="J115" s="13">
        <f>VLOOKUP(A:A,[2]TDSheet!$A:$F,6,0)</f>
        <v>232</v>
      </c>
      <c r="K115" s="13">
        <f t="shared" si="17"/>
        <v>-22</v>
      </c>
      <c r="L115" s="13">
        <f>VLOOKUP(A:A,[1]TDSheet!$A:$M,13,0)</f>
        <v>50</v>
      </c>
      <c r="M115" s="13">
        <f>VLOOKUP(A:A,[1]TDSheet!$A:$N,14,0)</f>
        <v>60</v>
      </c>
      <c r="N115" s="13">
        <f>VLOOKUP(A:A,[1]TDSheet!$A:$O,15,0)</f>
        <v>120</v>
      </c>
      <c r="O115" s="13">
        <f>VLOOKUP(A:A,[1]TDSheet!$A:$P,16,0)</f>
        <v>0</v>
      </c>
      <c r="P115" s="13"/>
      <c r="Q115" s="13"/>
      <c r="R115" s="13"/>
      <c r="S115" s="13"/>
      <c r="T115" s="13"/>
      <c r="U115" s="13"/>
      <c r="V115" s="15"/>
      <c r="W115" s="13">
        <f t="shared" si="18"/>
        <v>42</v>
      </c>
      <c r="X115" s="15"/>
      <c r="Y115" s="19">
        <f t="shared" si="19"/>
        <v>9.5714285714285712</v>
      </c>
      <c r="Z115" s="13">
        <f t="shared" si="20"/>
        <v>4.0952380952380949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58.6</v>
      </c>
      <c r="AF115" s="13">
        <f>VLOOKUP(A:A,[1]TDSheet!$A:$AF,32,0)</f>
        <v>55.2</v>
      </c>
      <c r="AG115" s="13">
        <f>VLOOKUP(A:A,[1]TDSheet!$A:$AG,33,0)</f>
        <v>50.4</v>
      </c>
      <c r="AH115" s="13">
        <f>VLOOKUP(A:A,[3]TDSheet!$A:$D,4,0)</f>
        <v>20</v>
      </c>
      <c r="AI115" s="13" t="e">
        <f>VLOOKUP(A:A,[1]TDSheet!$A:$AI,35,0)</f>
        <v>#N/A</v>
      </c>
      <c r="AJ115" s="13">
        <f t="shared" si="21"/>
        <v>0</v>
      </c>
      <c r="AK115" s="13">
        <f t="shared" si="22"/>
        <v>0</v>
      </c>
      <c r="AL115" s="13"/>
      <c r="AM115" s="13"/>
    </row>
    <row r="116" spans="1:39" s="1" customFormat="1" ht="21.95" customHeight="1" outlineLevel="1" x14ac:dyDescent="0.2">
      <c r="A116" s="7" t="s">
        <v>118</v>
      </c>
      <c r="B116" s="7" t="s">
        <v>13</v>
      </c>
      <c r="C116" s="8">
        <v>686</v>
      </c>
      <c r="D116" s="8">
        <v>33</v>
      </c>
      <c r="E116" s="8">
        <v>272</v>
      </c>
      <c r="F116" s="8">
        <v>416</v>
      </c>
      <c r="G116" s="1">
        <f>VLOOKUP(A:A,[1]TDSheet!$A:$G,7,0)</f>
        <v>0</v>
      </c>
      <c r="H116" s="1">
        <f>VLOOKUP(A:A,[1]TDSheet!$A:$H,8,0)</f>
        <v>0.4</v>
      </c>
      <c r="I116" s="1" t="e">
        <f>VLOOKUP(A:A,[1]TDSheet!$A:$I,9,0)</f>
        <v>#N/A</v>
      </c>
      <c r="J116" s="13">
        <f>VLOOKUP(A:A,[2]TDSheet!$A:$F,6,0)</f>
        <v>303</v>
      </c>
      <c r="K116" s="13">
        <f t="shared" si="17"/>
        <v>-31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VLOOKUP(A:A,[1]TDSheet!$A:$O,15,0)</f>
        <v>50</v>
      </c>
      <c r="O116" s="13">
        <f>VLOOKUP(A:A,[1]TDSheet!$A:$P,16,0)</f>
        <v>0</v>
      </c>
      <c r="P116" s="13"/>
      <c r="Q116" s="13"/>
      <c r="R116" s="13"/>
      <c r="S116" s="13"/>
      <c r="T116" s="13"/>
      <c r="U116" s="13"/>
      <c r="V116" s="15"/>
      <c r="W116" s="13">
        <f t="shared" si="18"/>
        <v>54.4</v>
      </c>
      <c r="X116" s="15"/>
      <c r="Y116" s="19">
        <f t="shared" si="19"/>
        <v>8.5661764705882355</v>
      </c>
      <c r="Z116" s="13">
        <f t="shared" si="20"/>
        <v>7.6470588235294121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118.2</v>
      </c>
      <c r="AF116" s="13">
        <f>VLOOKUP(A:A,[1]TDSheet!$A:$AF,32,0)</f>
        <v>92.4</v>
      </c>
      <c r="AG116" s="13">
        <f>VLOOKUP(A:A,[1]TDSheet!$A:$AG,33,0)</f>
        <v>64</v>
      </c>
      <c r="AH116" s="13">
        <f>VLOOKUP(A:A,[3]TDSheet!$A:$D,4,0)</f>
        <v>47</v>
      </c>
      <c r="AI116" s="13" t="str">
        <f>VLOOKUP(A:A,[1]TDSheet!$A:$AI,35,0)</f>
        <v>увел</v>
      </c>
      <c r="AJ116" s="13">
        <f t="shared" si="21"/>
        <v>0</v>
      </c>
      <c r="AK116" s="13">
        <f t="shared" si="22"/>
        <v>0</v>
      </c>
      <c r="AL116" s="13"/>
      <c r="AM116" s="13"/>
    </row>
    <row r="117" spans="1:39" s="1" customFormat="1" ht="11.1" customHeight="1" outlineLevel="1" x14ac:dyDescent="0.2">
      <c r="A117" s="7" t="s">
        <v>119</v>
      </c>
      <c r="B117" s="7" t="s">
        <v>8</v>
      </c>
      <c r="C117" s="8">
        <v>14.335000000000001</v>
      </c>
      <c r="D117" s="8">
        <v>29.585000000000001</v>
      </c>
      <c r="E117" s="8">
        <v>0</v>
      </c>
      <c r="F117" s="8">
        <v>19.71</v>
      </c>
      <c r="G117" s="1" t="str">
        <f>VLOOKUP(A:A,[1]TDSheet!$A:$G,7,0)</f>
        <v>нов</v>
      </c>
      <c r="H117" s="1">
        <f>VLOOKUP(A:A,[1]TDSheet!$A:$H,8,0)</f>
        <v>0</v>
      </c>
      <c r="I117" s="1" t="e">
        <f>VLOOKUP(A:A,[1]TDSheet!$A:$I,9,0)</f>
        <v>#N/A</v>
      </c>
      <c r="J117" s="13">
        <v>0</v>
      </c>
      <c r="K117" s="13">
        <f t="shared" si="17"/>
        <v>0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VLOOKUP(A:A,[1]TDSheet!$A:$O,15,0)</f>
        <v>0</v>
      </c>
      <c r="O117" s="13">
        <f>VLOOKUP(A:A,[1]TDSheet!$A:$P,16,0)</f>
        <v>0</v>
      </c>
      <c r="P117" s="13"/>
      <c r="Q117" s="13"/>
      <c r="R117" s="13"/>
      <c r="S117" s="13"/>
      <c r="T117" s="13"/>
      <c r="U117" s="13"/>
      <c r="V117" s="15"/>
      <c r="W117" s="13">
        <f t="shared" si="18"/>
        <v>0</v>
      </c>
      <c r="X117" s="15"/>
      <c r="Y117" s="19" t="e">
        <f t="shared" si="19"/>
        <v>#DIV/0!</v>
      </c>
      <c r="Z117" s="13" t="e">
        <f t="shared" si="20"/>
        <v>#DIV/0!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0.55119999999999991</v>
      </c>
      <c r="AF117" s="13">
        <f>VLOOKUP(A:A,[1]TDSheet!$A:$AF,32,0)</f>
        <v>0.82680000000000009</v>
      </c>
      <c r="AG117" s="13">
        <f>VLOOKUP(A:A,[1]TDSheet!$A:$AG,33,0)</f>
        <v>2.2047999999999996</v>
      </c>
      <c r="AH117" s="13">
        <v>0</v>
      </c>
      <c r="AI117" s="13" t="str">
        <f>VLOOKUP(A:A,[1]TDSheet!$A:$AI,35,0)</f>
        <v>выв0609</v>
      </c>
      <c r="AJ117" s="13">
        <f t="shared" si="21"/>
        <v>0</v>
      </c>
      <c r="AK117" s="13">
        <f t="shared" si="22"/>
        <v>0</v>
      </c>
      <c r="AL117" s="13"/>
      <c r="AM117" s="13"/>
    </row>
    <row r="118" spans="1:39" s="1" customFormat="1" ht="11.1" customHeight="1" outlineLevel="1" x14ac:dyDescent="0.2">
      <c r="A118" s="7" t="s">
        <v>120</v>
      </c>
      <c r="B118" s="7" t="s">
        <v>8</v>
      </c>
      <c r="C118" s="8">
        <v>8.8360000000000003</v>
      </c>
      <c r="D118" s="8">
        <v>6.0410000000000004</v>
      </c>
      <c r="E118" s="8">
        <v>0</v>
      </c>
      <c r="F118" s="8"/>
      <c r="G118" s="1" t="str">
        <f>VLOOKUP(A:A,[1]TDSheet!$A:$G,7,0)</f>
        <v>нов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9</v>
      </c>
      <c r="K118" s="13">
        <f t="shared" si="17"/>
        <v>-9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VLOOKUP(A:A,[1]TDSheet!$A:$O,15,0)</f>
        <v>0</v>
      </c>
      <c r="O118" s="13">
        <f>VLOOKUP(A:A,[1]TDSheet!$A:$P,16,0)</f>
        <v>0</v>
      </c>
      <c r="P118" s="13"/>
      <c r="Q118" s="13"/>
      <c r="R118" s="13"/>
      <c r="S118" s="13"/>
      <c r="T118" s="13"/>
      <c r="U118" s="13"/>
      <c r="V118" s="15"/>
      <c r="W118" s="13">
        <f t="shared" si="18"/>
        <v>0</v>
      </c>
      <c r="X118" s="15"/>
      <c r="Y118" s="19" t="e">
        <f t="shared" si="19"/>
        <v>#DIV/0!</v>
      </c>
      <c r="Z118" s="13" t="e">
        <f t="shared" si="20"/>
        <v>#DIV/0!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1.3480000000000001</v>
      </c>
      <c r="AF118" s="13">
        <f>VLOOKUP(A:A,[1]TDSheet!$A:$AF,32,0)</f>
        <v>1.0784</v>
      </c>
      <c r="AG118" s="13">
        <f>VLOOKUP(A:A,[1]TDSheet!$A:$AG,33,0)</f>
        <v>0</v>
      </c>
      <c r="AH118" s="13">
        <v>0</v>
      </c>
      <c r="AI118" s="13" t="str">
        <f>VLOOKUP(A:A,[1]TDSheet!$A:$AI,35,0)</f>
        <v>выв0609</v>
      </c>
      <c r="AJ118" s="13">
        <f t="shared" si="21"/>
        <v>0</v>
      </c>
      <c r="AK118" s="13">
        <f t="shared" si="22"/>
        <v>0</v>
      </c>
      <c r="AL118" s="13"/>
      <c r="AM118" s="13"/>
    </row>
    <row r="119" spans="1:39" s="1" customFormat="1" ht="11.1" customHeight="1" outlineLevel="1" x14ac:dyDescent="0.2">
      <c r="A119" s="7" t="s">
        <v>121</v>
      </c>
      <c r="B119" s="7" t="s">
        <v>13</v>
      </c>
      <c r="C119" s="8">
        <v>8</v>
      </c>
      <c r="D119" s="8">
        <v>1</v>
      </c>
      <c r="E119" s="8">
        <v>0</v>
      </c>
      <c r="F119" s="8">
        <v>7</v>
      </c>
      <c r="G119" s="1" t="str">
        <f>VLOOKUP(A:A,[1]TDSheet!$A:$G,7,0)</f>
        <v>выв</v>
      </c>
      <c r="H119" s="1">
        <f>VLOOKUP(A:A,[1]TDSheet!$A:$H,8,0)</f>
        <v>0</v>
      </c>
      <c r="I119" s="1" t="e">
        <f>VLOOKUP(A:A,[1]TDSheet!$A:$I,9,0)</f>
        <v>#N/A</v>
      </c>
      <c r="J119" s="13">
        <v>0</v>
      </c>
      <c r="K119" s="13">
        <f t="shared" si="17"/>
        <v>0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VLOOKUP(A:A,[1]TDSheet!$A:$O,15,0)</f>
        <v>0</v>
      </c>
      <c r="O119" s="13">
        <f>VLOOKUP(A:A,[1]TDSheet!$A:$P,16,0)</f>
        <v>0</v>
      </c>
      <c r="P119" s="13"/>
      <c r="Q119" s="13"/>
      <c r="R119" s="13"/>
      <c r="S119" s="13"/>
      <c r="T119" s="13"/>
      <c r="U119" s="13"/>
      <c r="V119" s="15"/>
      <c r="W119" s="13">
        <f t="shared" si="18"/>
        <v>0</v>
      </c>
      <c r="X119" s="15"/>
      <c r="Y119" s="19" t="e">
        <f t="shared" si="19"/>
        <v>#DIV/0!</v>
      </c>
      <c r="Z119" s="13" t="e">
        <f t="shared" si="20"/>
        <v>#DIV/0!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1</v>
      </c>
      <c r="AF119" s="13">
        <f>VLOOKUP(A:A,[1]TDSheet!$A:$AF,32,0)</f>
        <v>0.4</v>
      </c>
      <c r="AG119" s="13">
        <f>VLOOKUP(A:A,[1]TDSheet!$A:$AG,33,0)</f>
        <v>0.2</v>
      </c>
      <c r="AH119" s="13">
        <v>0</v>
      </c>
      <c r="AI119" s="13" t="str">
        <f>VLOOKUP(A:A,[1]TDSheet!$A:$AI,35,0)</f>
        <v>выв2709</v>
      </c>
      <c r="AJ119" s="13">
        <f t="shared" si="21"/>
        <v>0</v>
      </c>
      <c r="AK119" s="13">
        <f t="shared" si="22"/>
        <v>0</v>
      </c>
      <c r="AL119" s="13"/>
      <c r="AM119" s="13"/>
    </row>
    <row r="120" spans="1:39" s="1" customFormat="1" ht="11.1" customHeight="1" outlineLevel="1" x14ac:dyDescent="0.2">
      <c r="A120" s="7" t="s">
        <v>122</v>
      </c>
      <c r="B120" s="7" t="s">
        <v>13</v>
      </c>
      <c r="C120" s="8">
        <v>4</v>
      </c>
      <c r="D120" s="8">
        <v>1</v>
      </c>
      <c r="E120" s="8">
        <v>0</v>
      </c>
      <c r="F120" s="8">
        <v>5</v>
      </c>
      <c r="G120" s="1" t="str">
        <f>VLOOKUP(A:A,[1]TDSheet!$A:$G,7,0)</f>
        <v>выв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2</v>
      </c>
      <c r="K120" s="13">
        <f t="shared" si="17"/>
        <v>-2</v>
      </c>
      <c r="L120" s="13">
        <f>VLOOKUP(A:A,[1]TDSheet!$A:$M,13,0)</f>
        <v>0</v>
      </c>
      <c r="M120" s="13">
        <f>VLOOKUP(A:A,[1]TDSheet!$A:$N,14,0)</f>
        <v>0</v>
      </c>
      <c r="N120" s="13">
        <f>VLOOKUP(A:A,[1]TDSheet!$A:$O,15,0)</f>
        <v>0</v>
      </c>
      <c r="O120" s="13">
        <f>VLOOKUP(A:A,[1]TDSheet!$A:$P,16,0)</f>
        <v>0</v>
      </c>
      <c r="P120" s="13"/>
      <c r="Q120" s="13"/>
      <c r="R120" s="13"/>
      <c r="S120" s="13"/>
      <c r="T120" s="13"/>
      <c r="U120" s="13"/>
      <c r="V120" s="15"/>
      <c r="W120" s="13">
        <f t="shared" si="18"/>
        <v>0</v>
      </c>
      <c r="X120" s="15"/>
      <c r="Y120" s="19" t="e">
        <f t="shared" si="19"/>
        <v>#DIV/0!</v>
      </c>
      <c r="Z120" s="13" t="e">
        <f t="shared" si="20"/>
        <v>#DIV/0!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0.8</v>
      </c>
      <c r="AF120" s="13">
        <f>VLOOKUP(A:A,[1]TDSheet!$A:$AF,32,0)</f>
        <v>0.6</v>
      </c>
      <c r="AG120" s="13">
        <f>VLOOKUP(A:A,[1]TDSheet!$A:$AG,33,0)</f>
        <v>1</v>
      </c>
      <c r="AH120" s="13">
        <v>0</v>
      </c>
      <c r="AI120" s="13" t="str">
        <f>VLOOKUP(A:A,[1]TDSheet!$A:$AI,35,0)</f>
        <v>выв2709</v>
      </c>
      <c r="AJ120" s="13">
        <f t="shared" si="21"/>
        <v>0</v>
      </c>
      <c r="AK120" s="13">
        <f t="shared" si="22"/>
        <v>0</v>
      </c>
      <c r="AL120" s="13"/>
      <c r="AM120" s="13"/>
    </row>
    <row r="121" spans="1:39" s="1" customFormat="1" ht="11.1" customHeight="1" outlineLevel="1" x14ac:dyDescent="0.2">
      <c r="A121" s="7" t="s">
        <v>123</v>
      </c>
      <c r="B121" s="7" t="s">
        <v>13</v>
      </c>
      <c r="C121" s="8">
        <v>11</v>
      </c>
      <c r="D121" s="8">
        <v>1</v>
      </c>
      <c r="E121" s="8">
        <v>0</v>
      </c>
      <c r="F121" s="8">
        <v>12</v>
      </c>
      <c r="G121" s="1" t="str">
        <f>VLOOKUP(A:A,[1]TDSheet!$A:$G,7,0)</f>
        <v>нов</v>
      </c>
      <c r="H121" s="1">
        <f>VLOOKUP(A:A,[1]TDSheet!$A:$H,8,0)</f>
        <v>0</v>
      </c>
      <c r="I121" s="1" t="e">
        <f>VLOOKUP(A:A,[1]TDSheet!$A:$I,9,0)</f>
        <v>#N/A</v>
      </c>
      <c r="J121" s="13">
        <v>0</v>
      </c>
      <c r="K121" s="13">
        <f t="shared" si="17"/>
        <v>0</v>
      </c>
      <c r="L121" s="13">
        <f>VLOOKUP(A:A,[1]TDSheet!$A:$M,13,0)</f>
        <v>0</v>
      </c>
      <c r="M121" s="13">
        <f>VLOOKUP(A:A,[1]TDSheet!$A:$N,14,0)</f>
        <v>0</v>
      </c>
      <c r="N121" s="13">
        <f>VLOOKUP(A:A,[1]TDSheet!$A:$O,15,0)</f>
        <v>0</v>
      </c>
      <c r="O121" s="13">
        <f>VLOOKUP(A:A,[1]TDSheet!$A:$P,16,0)</f>
        <v>0</v>
      </c>
      <c r="P121" s="13"/>
      <c r="Q121" s="13"/>
      <c r="R121" s="13"/>
      <c r="S121" s="13"/>
      <c r="T121" s="13"/>
      <c r="U121" s="13"/>
      <c r="V121" s="15"/>
      <c r="W121" s="13">
        <f t="shared" si="18"/>
        <v>0</v>
      </c>
      <c r="X121" s="15"/>
      <c r="Y121" s="19" t="e">
        <f t="shared" si="19"/>
        <v>#DIV/0!</v>
      </c>
      <c r="Z121" s="13" t="e">
        <f t="shared" si="20"/>
        <v>#DIV/0!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0</v>
      </c>
      <c r="AF121" s="13">
        <f>VLOOKUP(A:A,[1]TDSheet!$A:$AF,32,0)</f>
        <v>0.8</v>
      </c>
      <c r="AG121" s="13">
        <f>VLOOKUP(A:A,[1]TDSheet!$A:$AG,33,0)</f>
        <v>1.8</v>
      </c>
      <c r="AH121" s="13">
        <v>0</v>
      </c>
      <c r="AI121" s="13" t="str">
        <f>VLOOKUP(A:A,[1]TDSheet!$A:$AI,35,0)</f>
        <v>выв0609</v>
      </c>
      <c r="AJ121" s="13">
        <f t="shared" si="21"/>
        <v>0</v>
      </c>
      <c r="AK121" s="13">
        <f t="shared" si="22"/>
        <v>0</v>
      </c>
      <c r="AL121" s="13"/>
      <c r="AM121" s="13"/>
    </row>
    <row r="122" spans="1:39" s="1" customFormat="1" ht="11.1" customHeight="1" outlineLevel="1" x14ac:dyDescent="0.2">
      <c r="A122" s="7" t="s">
        <v>124</v>
      </c>
      <c r="B122" s="7" t="s">
        <v>13</v>
      </c>
      <c r="C122" s="8">
        <v>7</v>
      </c>
      <c r="D122" s="8">
        <v>2</v>
      </c>
      <c r="E122" s="8">
        <v>0</v>
      </c>
      <c r="F122" s="8">
        <v>8</v>
      </c>
      <c r="G122" s="1" t="str">
        <f>VLOOKUP(A:A,[1]TDSheet!$A:$G,7,0)</f>
        <v>нов</v>
      </c>
      <c r="H122" s="1">
        <f>VLOOKUP(A:A,[1]TDSheet!$A:$H,8,0)</f>
        <v>0</v>
      </c>
      <c r="I122" s="1" t="e">
        <f>VLOOKUP(A:A,[1]TDSheet!$A:$I,9,0)</f>
        <v>#N/A</v>
      </c>
      <c r="J122" s="13">
        <v>0</v>
      </c>
      <c r="K122" s="13">
        <f t="shared" si="17"/>
        <v>0</v>
      </c>
      <c r="L122" s="13">
        <f>VLOOKUP(A:A,[1]TDSheet!$A:$M,13,0)</f>
        <v>0</v>
      </c>
      <c r="M122" s="13">
        <f>VLOOKUP(A:A,[1]TDSheet!$A:$N,14,0)</f>
        <v>0</v>
      </c>
      <c r="N122" s="13">
        <f>VLOOKUP(A:A,[1]TDSheet!$A:$O,15,0)</f>
        <v>0</v>
      </c>
      <c r="O122" s="13">
        <f>VLOOKUP(A:A,[1]TDSheet!$A:$P,16,0)</f>
        <v>0</v>
      </c>
      <c r="P122" s="13"/>
      <c r="Q122" s="13"/>
      <c r="R122" s="13"/>
      <c r="S122" s="13"/>
      <c r="T122" s="13"/>
      <c r="U122" s="13"/>
      <c r="V122" s="15"/>
      <c r="W122" s="13">
        <f t="shared" si="18"/>
        <v>0</v>
      </c>
      <c r="X122" s="15"/>
      <c r="Y122" s="19" t="e">
        <f t="shared" si="19"/>
        <v>#DIV/0!</v>
      </c>
      <c r="Z122" s="13" t="e">
        <f t="shared" si="20"/>
        <v>#DIV/0!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0.8</v>
      </c>
      <c r="AF122" s="13">
        <f>VLOOKUP(A:A,[1]TDSheet!$A:$AF,32,0)</f>
        <v>0.8</v>
      </c>
      <c r="AG122" s="13">
        <f>VLOOKUP(A:A,[1]TDSheet!$A:$AG,33,0)</f>
        <v>1.4</v>
      </c>
      <c r="AH122" s="13">
        <v>0</v>
      </c>
      <c r="AI122" s="13" t="str">
        <f>VLOOKUP(A:A,[1]TDSheet!$A:$AI,35,0)</f>
        <v>выв0609</v>
      </c>
      <c r="AJ122" s="13">
        <f t="shared" si="21"/>
        <v>0</v>
      </c>
      <c r="AK122" s="13">
        <f t="shared" si="22"/>
        <v>0</v>
      </c>
      <c r="AL122" s="13"/>
      <c r="AM122" s="13"/>
    </row>
    <row r="123" spans="1:39" s="1" customFormat="1" ht="11.1" customHeight="1" outlineLevel="1" x14ac:dyDescent="0.2">
      <c r="A123" s="7" t="s">
        <v>125</v>
      </c>
      <c r="B123" s="7" t="s">
        <v>8</v>
      </c>
      <c r="C123" s="8">
        <v>17.423999999999999</v>
      </c>
      <c r="D123" s="8">
        <v>63.746000000000002</v>
      </c>
      <c r="E123" s="8">
        <v>1.333</v>
      </c>
      <c r="F123" s="8">
        <v>-4.1349999999999998</v>
      </c>
      <c r="G123" s="1" t="str">
        <f>VLOOKUP(A:A,[1]TDSheet!$A:$G,7,0)</f>
        <v>выв</v>
      </c>
      <c r="H123" s="1">
        <f>VLOOKUP(A:A,[1]TDSheet!$A:$H,8,0)</f>
        <v>0</v>
      </c>
      <c r="I123" s="1" t="e">
        <f>VLOOKUP(A:A,[1]TDSheet!$A:$I,9,0)</f>
        <v>#N/A</v>
      </c>
      <c r="J123" s="13">
        <f>VLOOKUP(A:A,[2]TDSheet!$A:$F,6,0)</f>
        <v>33.055999999999997</v>
      </c>
      <c r="K123" s="13">
        <f t="shared" si="17"/>
        <v>-31.722999999999999</v>
      </c>
      <c r="L123" s="13">
        <f>VLOOKUP(A:A,[1]TDSheet!$A:$M,13,0)</f>
        <v>0</v>
      </c>
      <c r="M123" s="13">
        <f>VLOOKUP(A:A,[1]TDSheet!$A:$N,14,0)</f>
        <v>0</v>
      </c>
      <c r="N123" s="13">
        <f>VLOOKUP(A:A,[1]TDSheet!$A:$O,15,0)</f>
        <v>0</v>
      </c>
      <c r="O123" s="13">
        <f>VLOOKUP(A:A,[1]TDSheet!$A:$P,16,0)</f>
        <v>0</v>
      </c>
      <c r="P123" s="13"/>
      <c r="Q123" s="13"/>
      <c r="R123" s="13"/>
      <c r="S123" s="13"/>
      <c r="T123" s="13"/>
      <c r="U123" s="13"/>
      <c r="V123" s="15"/>
      <c r="W123" s="13">
        <f t="shared" si="18"/>
        <v>0.2666</v>
      </c>
      <c r="X123" s="15"/>
      <c r="Y123" s="19">
        <f t="shared" si="19"/>
        <v>-15.51012753188297</v>
      </c>
      <c r="Z123" s="13">
        <f t="shared" si="20"/>
        <v>-15.51012753188297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13.329400000000001</v>
      </c>
      <c r="AF123" s="13">
        <f>VLOOKUP(A:A,[1]TDSheet!$A:$AF,32,0)</f>
        <v>14.392199999999999</v>
      </c>
      <c r="AG123" s="13">
        <f>VLOOKUP(A:A,[1]TDSheet!$A:$AG,33,0)</f>
        <v>7.9980000000000002</v>
      </c>
      <c r="AH123" s="13">
        <v>0</v>
      </c>
      <c r="AI123" s="13" t="str">
        <f>VLOOKUP(A:A,[1]TDSheet!$A:$AI,35,0)</f>
        <v>выв2709</v>
      </c>
      <c r="AJ123" s="13">
        <f t="shared" si="21"/>
        <v>0</v>
      </c>
      <c r="AK123" s="13">
        <f t="shared" si="22"/>
        <v>0</v>
      </c>
      <c r="AL123" s="13"/>
      <c r="AM123" s="13"/>
    </row>
    <row r="124" spans="1:39" s="1" customFormat="1" ht="11.1" customHeight="1" outlineLevel="1" x14ac:dyDescent="0.2">
      <c r="A124" s="7" t="s">
        <v>126</v>
      </c>
      <c r="B124" s="7" t="s">
        <v>8</v>
      </c>
      <c r="C124" s="8">
        <v>-0.318</v>
      </c>
      <c r="D124" s="8">
        <v>55.454999999999998</v>
      </c>
      <c r="E124" s="8">
        <v>8.0039999999999996</v>
      </c>
      <c r="F124" s="8">
        <v>4.0019999999999998</v>
      </c>
      <c r="G124" s="1" t="str">
        <f>VLOOKUP(A:A,[1]TDSheet!$A:$G,7,0)</f>
        <v>выв</v>
      </c>
      <c r="H124" s="1">
        <f>VLOOKUP(A:A,[1]TDSheet!$A:$H,8,0)</f>
        <v>0</v>
      </c>
      <c r="I124" s="1" t="e">
        <f>VLOOKUP(A:A,[1]TDSheet!$A:$I,9,0)</f>
        <v>#N/A</v>
      </c>
      <c r="J124" s="13">
        <f>VLOOKUP(A:A,[2]TDSheet!$A:$F,6,0)</f>
        <v>17.05</v>
      </c>
      <c r="K124" s="13">
        <f t="shared" si="17"/>
        <v>-9.0460000000000012</v>
      </c>
      <c r="L124" s="13">
        <f>VLOOKUP(A:A,[1]TDSheet!$A:$M,13,0)</f>
        <v>0</v>
      </c>
      <c r="M124" s="13">
        <f>VLOOKUP(A:A,[1]TDSheet!$A:$N,14,0)</f>
        <v>0</v>
      </c>
      <c r="N124" s="13">
        <f>VLOOKUP(A:A,[1]TDSheet!$A:$O,15,0)</f>
        <v>0</v>
      </c>
      <c r="O124" s="13">
        <f>VLOOKUP(A:A,[1]TDSheet!$A:$P,16,0)</f>
        <v>0</v>
      </c>
      <c r="P124" s="13"/>
      <c r="Q124" s="13"/>
      <c r="R124" s="13"/>
      <c r="S124" s="13"/>
      <c r="T124" s="13"/>
      <c r="U124" s="13"/>
      <c r="V124" s="15"/>
      <c r="W124" s="13">
        <f t="shared" si="18"/>
        <v>1.6008</v>
      </c>
      <c r="X124" s="15"/>
      <c r="Y124" s="19">
        <f t="shared" si="19"/>
        <v>2.5</v>
      </c>
      <c r="Z124" s="13">
        <f t="shared" si="20"/>
        <v>2.5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10.9762</v>
      </c>
      <c r="AF124" s="13">
        <f>VLOOKUP(A:A,[1]TDSheet!$A:$AF,32,0)</f>
        <v>6.9379999999999997</v>
      </c>
      <c r="AG124" s="13">
        <f>VLOOKUP(A:A,[1]TDSheet!$A:$AG,33,0)</f>
        <v>12.5396</v>
      </c>
      <c r="AH124" s="13">
        <f>VLOOKUP(A:A,[3]TDSheet!$A:$D,4,0)</f>
        <v>1.3340000000000001</v>
      </c>
      <c r="AI124" s="13" t="str">
        <f>VLOOKUP(A:A,[1]TDSheet!$A:$AI,35,0)</f>
        <v>выв2709</v>
      </c>
      <c r="AJ124" s="13">
        <f t="shared" si="21"/>
        <v>0</v>
      </c>
      <c r="AK124" s="13">
        <f t="shared" si="22"/>
        <v>0</v>
      </c>
      <c r="AL124" s="13"/>
      <c r="AM124" s="13"/>
    </row>
    <row r="125" spans="1:39" s="1" customFormat="1" ht="21.95" customHeight="1" outlineLevel="1" x14ac:dyDescent="0.2">
      <c r="A125" s="7" t="s">
        <v>127</v>
      </c>
      <c r="B125" s="7" t="s">
        <v>13</v>
      </c>
      <c r="C125" s="8">
        <v>733</v>
      </c>
      <c r="D125" s="8">
        <v>16</v>
      </c>
      <c r="E125" s="8">
        <v>267</v>
      </c>
      <c r="F125" s="8">
        <v>469</v>
      </c>
      <c r="G125" s="1">
        <f>VLOOKUP(A:A,[1]TDSheet!$A:$G,7,0)</f>
        <v>0</v>
      </c>
      <c r="H125" s="1">
        <f>VLOOKUP(A:A,[1]TDSheet!$A:$H,8,0)</f>
        <v>0.4</v>
      </c>
      <c r="I125" s="1" t="e">
        <f>VLOOKUP(A:A,[1]TDSheet!$A:$I,9,0)</f>
        <v>#N/A</v>
      </c>
      <c r="J125" s="13">
        <f>VLOOKUP(A:A,[2]TDSheet!$A:$F,6,0)</f>
        <v>283</v>
      </c>
      <c r="K125" s="13">
        <f t="shared" si="17"/>
        <v>-16</v>
      </c>
      <c r="L125" s="13">
        <f>VLOOKUP(A:A,[1]TDSheet!$A:$M,13,0)</f>
        <v>0</v>
      </c>
      <c r="M125" s="13">
        <f>VLOOKUP(A:A,[1]TDSheet!$A:$N,14,0)</f>
        <v>0</v>
      </c>
      <c r="N125" s="13">
        <f>VLOOKUP(A:A,[1]TDSheet!$A:$O,15,0)</f>
        <v>0</v>
      </c>
      <c r="O125" s="13">
        <f>VLOOKUP(A:A,[1]TDSheet!$A:$P,16,0)</f>
        <v>0</v>
      </c>
      <c r="P125" s="13"/>
      <c r="Q125" s="13"/>
      <c r="R125" s="13"/>
      <c r="S125" s="13"/>
      <c r="T125" s="13"/>
      <c r="U125" s="13"/>
      <c r="V125" s="15"/>
      <c r="W125" s="13">
        <f t="shared" si="18"/>
        <v>53.4</v>
      </c>
      <c r="X125" s="15"/>
      <c r="Y125" s="19">
        <f t="shared" si="19"/>
        <v>8.7827715355805243</v>
      </c>
      <c r="Z125" s="13">
        <f t="shared" si="20"/>
        <v>8.7827715355805243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119.6</v>
      </c>
      <c r="AF125" s="13">
        <f>VLOOKUP(A:A,[1]TDSheet!$A:$AF,32,0)</f>
        <v>86.6</v>
      </c>
      <c r="AG125" s="13">
        <f>VLOOKUP(A:A,[1]TDSheet!$A:$AG,33,0)</f>
        <v>58</v>
      </c>
      <c r="AH125" s="13">
        <f>VLOOKUP(A:A,[3]TDSheet!$A:$D,4,0)</f>
        <v>46</v>
      </c>
      <c r="AI125" s="13" t="str">
        <f>VLOOKUP(A:A,[1]TDSheet!$A:$AI,35,0)</f>
        <v>увел</v>
      </c>
      <c r="AJ125" s="13">
        <f t="shared" si="21"/>
        <v>0</v>
      </c>
      <c r="AK125" s="13">
        <f t="shared" si="22"/>
        <v>0</v>
      </c>
      <c r="AL125" s="13"/>
      <c r="AM125" s="13"/>
    </row>
    <row r="126" spans="1:39" s="1" customFormat="1" ht="11.1" customHeight="1" outlineLevel="1" x14ac:dyDescent="0.2">
      <c r="A126" s="7" t="s">
        <v>128</v>
      </c>
      <c r="B126" s="7" t="s">
        <v>13</v>
      </c>
      <c r="C126" s="8">
        <v>177</v>
      </c>
      <c r="D126" s="8">
        <v>267</v>
      </c>
      <c r="E126" s="8">
        <v>208</v>
      </c>
      <c r="F126" s="8">
        <v>225</v>
      </c>
      <c r="G126" s="1" t="str">
        <f>VLOOKUP(A:A,[1]TDSheet!$A:$G,7,0)</f>
        <v>н</v>
      </c>
      <c r="H126" s="1">
        <f>VLOOKUP(A:A,[1]TDSheet!$A:$H,8,0)</f>
        <v>0.3</v>
      </c>
      <c r="I126" s="1" t="e">
        <f>VLOOKUP(A:A,[1]TDSheet!$A:$I,9,0)</f>
        <v>#N/A</v>
      </c>
      <c r="J126" s="13">
        <f>VLOOKUP(A:A,[2]TDSheet!$A:$F,6,0)</f>
        <v>288</v>
      </c>
      <c r="K126" s="13">
        <f t="shared" si="17"/>
        <v>-80</v>
      </c>
      <c r="L126" s="13">
        <f>VLOOKUP(A:A,[1]TDSheet!$A:$M,13,0)</f>
        <v>70</v>
      </c>
      <c r="M126" s="13">
        <f>VLOOKUP(A:A,[1]TDSheet!$A:$N,14,0)</f>
        <v>60</v>
      </c>
      <c r="N126" s="13">
        <f>VLOOKUP(A:A,[1]TDSheet!$A:$O,15,0)</f>
        <v>100</v>
      </c>
      <c r="O126" s="13">
        <f>VLOOKUP(A:A,[1]TDSheet!$A:$P,16,0)</f>
        <v>0</v>
      </c>
      <c r="P126" s="13"/>
      <c r="Q126" s="13"/>
      <c r="R126" s="13"/>
      <c r="S126" s="13"/>
      <c r="T126" s="13"/>
      <c r="U126" s="13"/>
      <c r="V126" s="15"/>
      <c r="W126" s="13">
        <f t="shared" si="18"/>
        <v>41.6</v>
      </c>
      <c r="X126" s="15"/>
      <c r="Y126" s="19">
        <f t="shared" si="19"/>
        <v>10.9375</v>
      </c>
      <c r="Z126" s="13">
        <f t="shared" si="20"/>
        <v>5.4086538461538458</v>
      </c>
      <c r="AA126" s="13"/>
      <c r="AB126" s="13"/>
      <c r="AC126" s="13"/>
      <c r="AD126" s="13">
        <f>VLOOKUP(A:A,[1]TDSheet!$A:$AD,30,0)</f>
        <v>0</v>
      </c>
      <c r="AE126" s="13">
        <f>VLOOKUP(A:A,[1]TDSheet!$A:$AE,31,0)</f>
        <v>57.2</v>
      </c>
      <c r="AF126" s="13">
        <f>VLOOKUP(A:A,[1]TDSheet!$A:$AF,32,0)</f>
        <v>49.2</v>
      </c>
      <c r="AG126" s="13">
        <f>VLOOKUP(A:A,[1]TDSheet!$A:$AG,33,0)</f>
        <v>59.2</v>
      </c>
      <c r="AH126" s="13">
        <f>VLOOKUP(A:A,[3]TDSheet!$A:$D,4,0)</f>
        <v>43</v>
      </c>
      <c r="AI126" s="13" t="e">
        <f>VLOOKUP(A:A,[1]TDSheet!$A:$AI,35,0)</f>
        <v>#N/A</v>
      </c>
      <c r="AJ126" s="13">
        <f t="shared" si="21"/>
        <v>0</v>
      </c>
      <c r="AK126" s="13">
        <f t="shared" si="22"/>
        <v>0</v>
      </c>
      <c r="AL126" s="13"/>
      <c r="AM126" s="13"/>
    </row>
    <row r="127" spans="1:39" s="1" customFormat="1" ht="11.1" customHeight="1" outlineLevel="1" x14ac:dyDescent="0.2">
      <c r="A127" s="7" t="s">
        <v>129</v>
      </c>
      <c r="B127" s="7" t="s">
        <v>13</v>
      </c>
      <c r="C127" s="8">
        <v>104</v>
      </c>
      <c r="D127" s="8">
        <v>459</v>
      </c>
      <c r="E127" s="8">
        <v>337</v>
      </c>
      <c r="F127" s="8">
        <v>208</v>
      </c>
      <c r="G127" s="1" t="str">
        <f>VLOOKUP(A:A,[1]TDSheet!$A:$G,7,0)</f>
        <v>н</v>
      </c>
      <c r="H127" s="1">
        <f>VLOOKUP(A:A,[1]TDSheet!$A:$H,8,0)</f>
        <v>0.3</v>
      </c>
      <c r="I127" s="1" t="e">
        <f>VLOOKUP(A:A,[1]TDSheet!$A:$I,9,0)</f>
        <v>#N/A</v>
      </c>
      <c r="J127" s="13">
        <f>VLOOKUP(A:A,[2]TDSheet!$A:$F,6,0)</f>
        <v>454</v>
      </c>
      <c r="K127" s="13">
        <f t="shared" si="17"/>
        <v>-117</v>
      </c>
      <c r="L127" s="13">
        <f>VLOOKUP(A:A,[1]TDSheet!$A:$M,13,0)</f>
        <v>120</v>
      </c>
      <c r="M127" s="13">
        <f>VLOOKUP(A:A,[1]TDSheet!$A:$N,14,0)</f>
        <v>100</v>
      </c>
      <c r="N127" s="13">
        <f>VLOOKUP(A:A,[1]TDSheet!$A:$O,15,0)</f>
        <v>200</v>
      </c>
      <c r="O127" s="13">
        <f>VLOOKUP(A:A,[1]TDSheet!$A:$P,16,0)</f>
        <v>0</v>
      </c>
      <c r="P127" s="13"/>
      <c r="Q127" s="13"/>
      <c r="R127" s="13"/>
      <c r="S127" s="13"/>
      <c r="T127" s="13"/>
      <c r="U127" s="13"/>
      <c r="V127" s="15"/>
      <c r="W127" s="13">
        <f t="shared" si="18"/>
        <v>67.400000000000006</v>
      </c>
      <c r="X127" s="15"/>
      <c r="Y127" s="19">
        <f t="shared" si="19"/>
        <v>9.317507418397625</v>
      </c>
      <c r="Z127" s="13">
        <f t="shared" si="20"/>
        <v>3.0860534124629075</v>
      </c>
      <c r="AA127" s="13"/>
      <c r="AB127" s="13"/>
      <c r="AC127" s="13"/>
      <c r="AD127" s="13">
        <f>VLOOKUP(A:A,[1]TDSheet!$A:$AD,30,0)</f>
        <v>0</v>
      </c>
      <c r="AE127" s="13">
        <f>VLOOKUP(A:A,[1]TDSheet!$A:$AE,31,0)</f>
        <v>62</v>
      </c>
      <c r="AF127" s="13">
        <f>VLOOKUP(A:A,[1]TDSheet!$A:$AF,32,0)</f>
        <v>63.4</v>
      </c>
      <c r="AG127" s="13">
        <f>VLOOKUP(A:A,[1]TDSheet!$A:$AG,33,0)</f>
        <v>87.8</v>
      </c>
      <c r="AH127" s="13">
        <f>VLOOKUP(A:A,[3]TDSheet!$A:$D,4,0)</f>
        <v>75</v>
      </c>
      <c r="AI127" s="13" t="e">
        <f>VLOOKUP(A:A,[1]TDSheet!$A:$AI,35,0)</f>
        <v>#N/A</v>
      </c>
      <c r="AJ127" s="13">
        <f t="shared" si="21"/>
        <v>0</v>
      </c>
      <c r="AK127" s="13">
        <f t="shared" si="22"/>
        <v>0</v>
      </c>
      <c r="AL127" s="13"/>
      <c r="AM127" s="13"/>
    </row>
    <row r="128" spans="1:39" s="1" customFormat="1" ht="11.1" customHeight="1" outlineLevel="1" x14ac:dyDescent="0.2">
      <c r="A128" s="7" t="s">
        <v>130</v>
      </c>
      <c r="B128" s="7" t="s">
        <v>13</v>
      </c>
      <c r="C128" s="8">
        <v>192</v>
      </c>
      <c r="D128" s="8">
        <v>367</v>
      </c>
      <c r="E128" s="8">
        <v>282</v>
      </c>
      <c r="F128" s="8">
        <v>261</v>
      </c>
      <c r="G128" s="1" t="str">
        <f>VLOOKUP(A:A,[1]TDSheet!$A:$G,7,0)</f>
        <v>н</v>
      </c>
      <c r="H128" s="1">
        <f>VLOOKUP(A:A,[1]TDSheet!$A:$H,8,0)</f>
        <v>0.3</v>
      </c>
      <c r="I128" s="1" t="e">
        <f>VLOOKUP(A:A,[1]TDSheet!$A:$I,9,0)</f>
        <v>#N/A</v>
      </c>
      <c r="J128" s="13">
        <f>VLOOKUP(A:A,[2]TDSheet!$A:$F,6,0)</f>
        <v>421</v>
      </c>
      <c r="K128" s="13">
        <f t="shared" si="17"/>
        <v>-139</v>
      </c>
      <c r="L128" s="13">
        <f>VLOOKUP(A:A,[1]TDSheet!$A:$M,13,0)</f>
        <v>150</v>
      </c>
      <c r="M128" s="13">
        <f>VLOOKUP(A:A,[1]TDSheet!$A:$N,14,0)</f>
        <v>70</v>
      </c>
      <c r="N128" s="13">
        <f>VLOOKUP(A:A,[1]TDSheet!$A:$O,15,0)</f>
        <v>120</v>
      </c>
      <c r="O128" s="13">
        <f>VLOOKUP(A:A,[1]TDSheet!$A:$P,16,0)</f>
        <v>0</v>
      </c>
      <c r="P128" s="13"/>
      <c r="Q128" s="13"/>
      <c r="R128" s="13"/>
      <c r="S128" s="13"/>
      <c r="T128" s="13"/>
      <c r="U128" s="13"/>
      <c r="V128" s="15"/>
      <c r="W128" s="13">
        <f t="shared" si="18"/>
        <v>56.4</v>
      </c>
      <c r="X128" s="15"/>
      <c r="Y128" s="19">
        <f t="shared" si="19"/>
        <v>10.656028368794326</v>
      </c>
      <c r="Z128" s="13">
        <f t="shared" si="20"/>
        <v>4.6276595744680851</v>
      </c>
      <c r="AA128" s="13"/>
      <c r="AB128" s="13"/>
      <c r="AC128" s="13"/>
      <c r="AD128" s="13">
        <f>VLOOKUP(A:A,[1]TDSheet!$A:$AD,30,0)</f>
        <v>0</v>
      </c>
      <c r="AE128" s="13">
        <f>VLOOKUP(A:A,[1]TDSheet!$A:$AE,31,0)</f>
        <v>48.4</v>
      </c>
      <c r="AF128" s="13">
        <f>VLOOKUP(A:A,[1]TDSheet!$A:$AF,32,0)</f>
        <v>72.2</v>
      </c>
      <c r="AG128" s="13">
        <f>VLOOKUP(A:A,[1]TDSheet!$A:$AG,33,0)</f>
        <v>84.8</v>
      </c>
      <c r="AH128" s="13">
        <f>VLOOKUP(A:A,[3]TDSheet!$A:$D,4,0)</f>
        <v>66</v>
      </c>
      <c r="AI128" s="13" t="e">
        <f>VLOOKUP(A:A,[1]TDSheet!$A:$AI,35,0)</f>
        <v>#N/A</v>
      </c>
      <c r="AJ128" s="13">
        <f t="shared" si="21"/>
        <v>0</v>
      </c>
      <c r="AK128" s="13">
        <f t="shared" si="22"/>
        <v>0</v>
      </c>
      <c r="AL128" s="13"/>
      <c r="AM128" s="13"/>
    </row>
    <row r="129" spans="1:39" s="1" customFormat="1" ht="11.1" customHeight="1" outlineLevel="1" x14ac:dyDescent="0.2">
      <c r="A129" s="7" t="s">
        <v>136</v>
      </c>
      <c r="B129" s="7" t="s">
        <v>8</v>
      </c>
      <c r="C129" s="8">
        <v>102.325</v>
      </c>
      <c r="D129" s="8">
        <v>13.276999999999999</v>
      </c>
      <c r="E129" s="8">
        <v>36.948</v>
      </c>
      <c r="F129" s="8">
        <v>65.376999999999995</v>
      </c>
      <c r="G129" s="1" t="str">
        <f>VLOOKUP(A:A,[1]TDSheet!$A:$G,7,0)</f>
        <v>нов041,</v>
      </c>
      <c r="H129" s="1">
        <f>VLOOKUP(A:A,[1]TDSheet!$A:$H,8,0)</f>
        <v>1</v>
      </c>
      <c r="I129" s="1" t="e">
        <f>VLOOKUP(A:A,[1]TDSheet!$A:$I,9,0)</f>
        <v>#N/A</v>
      </c>
      <c r="J129" s="13">
        <f>VLOOKUP(A:A,[2]TDSheet!$A:$F,6,0)</f>
        <v>54.424999999999997</v>
      </c>
      <c r="K129" s="13">
        <f t="shared" si="17"/>
        <v>-17.476999999999997</v>
      </c>
      <c r="L129" s="13">
        <f>VLOOKUP(A:A,[1]TDSheet!$A:$M,13,0)</f>
        <v>0</v>
      </c>
      <c r="M129" s="13">
        <f>VLOOKUP(A:A,[1]TDSheet!$A:$N,14,0)</f>
        <v>0</v>
      </c>
      <c r="N129" s="13">
        <f>VLOOKUP(A:A,[1]TDSheet!$A:$O,15,0)</f>
        <v>20</v>
      </c>
      <c r="O129" s="13">
        <f>VLOOKUP(A:A,[1]TDSheet!$A:$P,16,0)</f>
        <v>0</v>
      </c>
      <c r="P129" s="13"/>
      <c r="Q129" s="13"/>
      <c r="R129" s="13"/>
      <c r="S129" s="13"/>
      <c r="T129" s="13"/>
      <c r="U129" s="13"/>
      <c r="V129" s="15"/>
      <c r="W129" s="13">
        <f t="shared" si="18"/>
        <v>7.3895999999999997</v>
      </c>
      <c r="X129" s="15"/>
      <c r="Y129" s="19">
        <f t="shared" si="19"/>
        <v>11.553670022734654</v>
      </c>
      <c r="Z129" s="13">
        <f t="shared" si="20"/>
        <v>8.8471635812493226</v>
      </c>
      <c r="AA129" s="13"/>
      <c r="AB129" s="13"/>
      <c r="AC129" s="13"/>
      <c r="AD129" s="13">
        <f>VLOOKUP(A:A,[1]TDSheet!$A:$AD,30,0)</f>
        <v>0</v>
      </c>
      <c r="AE129" s="13">
        <f>VLOOKUP(A:A,[1]TDSheet!$A:$AE,31,0)</f>
        <v>0</v>
      </c>
      <c r="AF129" s="13">
        <f>VLOOKUP(A:A,[1]TDSheet!$A:$AF,32,0)</f>
        <v>0</v>
      </c>
      <c r="AG129" s="13">
        <f>VLOOKUP(A:A,[1]TDSheet!$A:$AG,33,0)</f>
        <v>0.42000000000000004</v>
      </c>
      <c r="AH129" s="13">
        <f>VLOOKUP(A:A,[3]TDSheet!$A:$D,4,0)</f>
        <v>4.2009999999999996</v>
      </c>
      <c r="AI129" s="13" t="e">
        <f>VLOOKUP(A:A,[1]TDSheet!$A:$AI,35,0)</f>
        <v>#N/A</v>
      </c>
      <c r="AJ129" s="13">
        <f t="shared" si="21"/>
        <v>0</v>
      </c>
      <c r="AK129" s="13">
        <f t="shared" si="22"/>
        <v>0</v>
      </c>
      <c r="AL129" s="13"/>
      <c r="AM129" s="13"/>
    </row>
    <row r="130" spans="1:39" s="1" customFormat="1" ht="11.1" customHeight="1" outlineLevel="1" x14ac:dyDescent="0.2">
      <c r="A130" s="7" t="s">
        <v>137</v>
      </c>
      <c r="B130" s="7" t="s">
        <v>8</v>
      </c>
      <c r="C130" s="8">
        <v>102.336</v>
      </c>
      <c r="D130" s="8">
        <v>10.481999999999999</v>
      </c>
      <c r="E130" s="8">
        <v>36.765000000000001</v>
      </c>
      <c r="F130" s="8">
        <v>62.771000000000001</v>
      </c>
      <c r="G130" s="1" t="str">
        <f>VLOOKUP(A:A,[1]TDSheet!$A:$G,7,0)</f>
        <v>нов041,</v>
      </c>
      <c r="H130" s="1">
        <f>VLOOKUP(A:A,[1]TDSheet!$A:$H,8,0)</f>
        <v>1</v>
      </c>
      <c r="I130" s="1" t="e">
        <f>VLOOKUP(A:A,[1]TDSheet!$A:$I,9,0)</f>
        <v>#N/A</v>
      </c>
      <c r="J130" s="13">
        <f>VLOOKUP(A:A,[2]TDSheet!$A:$F,6,0)</f>
        <v>52.134999999999998</v>
      </c>
      <c r="K130" s="13">
        <f t="shared" si="17"/>
        <v>-15.369999999999997</v>
      </c>
      <c r="L130" s="13">
        <f>VLOOKUP(A:A,[1]TDSheet!$A:$M,13,0)</f>
        <v>0</v>
      </c>
      <c r="M130" s="13">
        <f>VLOOKUP(A:A,[1]TDSheet!$A:$N,14,0)</f>
        <v>0</v>
      </c>
      <c r="N130" s="13">
        <f>VLOOKUP(A:A,[1]TDSheet!$A:$O,15,0)</f>
        <v>20</v>
      </c>
      <c r="O130" s="13">
        <f>VLOOKUP(A:A,[1]TDSheet!$A:$P,16,0)</f>
        <v>0</v>
      </c>
      <c r="P130" s="13"/>
      <c r="Q130" s="13"/>
      <c r="R130" s="13"/>
      <c r="S130" s="13"/>
      <c r="T130" s="13"/>
      <c r="U130" s="13"/>
      <c r="V130" s="15"/>
      <c r="W130" s="13">
        <f t="shared" si="18"/>
        <v>7.3529999999999998</v>
      </c>
      <c r="X130" s="15"/>
      <c r="Y130" s="19">
        <f t="shared" si="19"/>
        <v>11.256765945872434</v>
      </c>
      <c r="Z130" s="13">
        <f t="shared" si="20"/>
        <v>8.5367877056983552</v>
      </c>
      <c r="AA130" s="13"/>
      <c r="AB130" s="13"/>
      <c r="AC130" s="13"/>
      <c r="AD130" s="13">
        <f>VLOOKUP(A:A,[1]TDSheet!$A:$AD,30,0)</f>
        <v>0</v>
      </c>
      <c r="AE130" s="13">
        <f>VLOOKUP(A:A,[1]TDSheet!$A:$AE,31,0)</f>
        <v>0</v>
      </c>
      <c r="AF130" s="13">
        <f>VLOOKUP(A:A,[1]TDSheet!$A:$AF,32,0)</f>
        <v>0</v>
      </c>
      <c r="AG130" s="13">
        <f>VLOOKUP(A:A,[1]TDSheet!$A:$AG,33,0)</f>
        <v>0.27999999999999997</v>
      </c>
      <c r="AH130" s="13">
        <f>VLOOKUP(A:A,[3]TDSheet!$A:$D,4,0)</f>
        <v>4.2009999999999996</v>
      </c>
      <c r="AI130" s="13" t="e">
        <f>VLOOKUP(A:A,[1]TDSheet!$A:$AI,35,0)</f>
        <v>#N/A</v>
      </c>
      <c r="AJ130" s="13">
        <f t="shared" si="21"/>
        <v>0</v>
      </c>
      <c r="AK130" s="13">
        <f t="shared" si="22"/>
        <v>0</v>
      </c>
      <c r="AL130" s="13"/>
      <c r="AM130" s="13"/>
    </row>
    <row r="131" spans="1:39" s="1" customFormat="1" ht="21.95" customHeight="1" outlineLevel="1" x14ac:dyDescent="0.2">
      <c r="A131" s="7" t="s">
        <v>138</v>
      </c>
      <c r="B131" s="7" t="s">
        <v>13</v>
      </c>
      <c r="C131" s="8">
        <v>260</v>
      </c>
      <c r="D131" s="8">
        <v>15</v>
      </c>
      <c r="E131" s="8">
        <v>256</v>
      </c>
      <c r="F131" s="8">
        <v>2</v>
      </c>
      <c r="G131" s="1" t="str">
        <f>VLOOKUP(A:A,[1]TDSheet!$A:$G,7,0)</f>
        <v>нов041,</v>
      </c>
      <c r="H131" s="1">
        <f>VLOOKUP(A:A,[1]TDSheet!$A:$H,8,0)</f>
        <v>0.3</v>
      </c>
      <c r="I131" s="1" t="e">
        <f>VLOOKUP(A:A,[1]TDSheet!$A:$I,9,0)</f>
        <v>#N/A</v>
      </c>
      <c r="J131" s="13">
        <f>VLOOKUP(A:A,[2]TDSheet!$A:$F,6,0)</f>
        <v>442</v>
      </c>
      <c r="K131" s="13">
        <f t="shared" si="17"/>
        <v>-186</v>
      </c>
      <c r="L131" s="13">
        <f>VLOOKUP(A:A,[1]TDSheet!$A:$M,13,0)</f>
        <v>0</v>
      </c>
      <c r="M131" s="13">
        <f>VLOOKUP(A:A,[1]TDSheet!$A:$N,14,0)</f>
        <v>100</v>
      </c>
      <c r="N131" s="13">
        <f>VLOOKUP(A:A,[1]TDSheet!$A:$O,15,0)</f>
        <v>200</v>
      </c>
      <c r="O131" s="13">
        <f>VLOOKUP(A:A,[1]TDSheet!$A:$P,16,0)</f>
        <v>0</v>
      </c>
      <c r="P131" s="13"/>
      <c r="Q131" s="13"/>
      <c r="R131" s="13"/>
      <c r="S131" s="13"/>
      <c r="T131" s="13"/>
      <c r="U131" s="13"/>
      <c r="V131" s="15">
        <v>250</v>
      </c>
      <c r="W131" s="13">
        <f t="shared" si="18"/>
        <v>51.2</v>
      </c>
      <c r="X131" s="15"/>
      <c r="Y131" s="19">
        <f t="shared" si="19"/>
        <v>10.78125</v>
      </c>
      <c r="Z131" s="13">
        <f t="shared" si="20"/>
        <v>3.90625E-2</v>
      </c>
      <c r="AA131" s="13"/>
      <c r="AB131" s="13"/>
      <c r="AC131" s="13"/>
      <c r="AD131" s="13">
        <f>VLOOKUP(A:A,[1]TDSheet!$A:$AD,30,0)</f>
        <v>0</v>
      </c>
      <c r="AE131" s="13">
        <f>VLOOKUP(A:A,[1]TDSheet!$A:$AE,31,0)</f>
        <v>0</v>
      </c>
      <c r="AF131" s="13">
        <f>VLOOKUP(A:A,[1]TDSheet!$A:$AF,32,0)</f>
        <v>0</v>
      </c>
      <c r="AG131" s="13">
        <f>VLOOKUP(A:A,[1]TDSheet!$A:$AG,33,0)</f>
        <v>8</v>
      </c>
      <c r="AH131" s="13">
        <f>VLOOKUP(A:A,[3]TDSheet!$A:$D,4,0)</f>
        <v>3</v>
      </c>
      <c r="AI131" s="13" t="e">
        <f>VLOOKUP(A:A,[1]TDSheet!$A:$AI,35,0)</f>
        <v>#N/A</v>
      </c>
      <c r="AJ131" s="13">
        <f t="shared" si="21"/>
        <v>75</v>
      </c>
      <c r="AK131" s="13">
        <f t="shared" si="22"/>
        <v>0</v>
      </c>
      <c r="AL131" s="13"/>
      <c r="AM131" s="13"/>
    </row>
    <row r="132" spans="1:39" s="1" customFormat="1" ht="11.1" customHeight="1" outlineLevel="1" x14ac:dyDescent="0.2">
      <c r="A132" s="7" t="s">
        <v>139</v>
      </c>
      <c r="B132" s="7" t="s">
        <v>13</v>
      </c>
      <c r="C132" s="8">
        <v>263</v>
      </c>
      <c r="D132" s="8">
        <v>27</v>
      </c>
      <c r="E132" s="8">
        <v>261</v>
      </c>
      <c r="F132" s="8">
        <v>1</v>
      </c>
      <c r="G132" s="1" t="str">
        <f>VLOOKUP(A:A,[1]TDSheet!$A:$G,7,0)</f>
        <v>нов041,</v>
      </c>
      <c r="H132" s="1">
        <f>VLOOKUP(A:A,[1]TDSheet!$A:$H,8,0)</f>
        <v>0.3</v>
      </c>
      <c r="I132" s="1" t="e">
        <f>VLOOKUP(A:A,[1]TDSheet!$A:$I,9,0)</f>
        <v>#N/A</v>
      </c>
      <c r="J132" s="13">
        <f>VLOOKUP(A:A,[2]TDSheet!$A:$F,6,0)</f>
        <v>401</v>
      </c>
      <c r="K132" s="13">
        <f t="shared" si="17"/>
        <v>-140</v>
      </c>
      <c r="L132" s="13">
        <f>VLOOKUP(A:A,[1]TDSheet!$A:$M,13,0)</f>
        <v>0</v>
      </c>
      <c r="M132" s="13">
        <f>VLOOKUP(A:A,[1]TDSheet!$A:$N,14,0)</f>
        <v>100</v>
      </c>
      <c r="N132" s="13">
        <f>VLOOKUP(A:A,[1]TDSheet!$A:$O,15,0)</f>
        <v>200</v>
      </c>
      <c r="O132" s="13">
        <f>VLOOKUP(A:A,[1]TDSheet!$A:$P,16,0)</f>
        <v>0</v>
      </c>
      <c r="P132" s="13"/>
      <c r="Q132" s="13"/>
      <c r="R132" s="13"/>
      <c r="S132" s="13"/>
      <c r="T132" s="13"/>
      <c r="U132" s="13"/>
      <c r="V132" s="15">
        <v>250</v>
      </c>
      <c r="W132" s="13">
        <f t="shared" si="18"/>
        <v>52.2</v>
      </c>
      <c r="X132" s="15"/>
      <c r="Y132" s="19">
        <f t="shared" si="19"/>
        <v>10.555555555555555</v>
      </c>
      <c r="Z132" s="13">
        <f t="shared" si="20"/>
        <v>1.9157088122605363E-2</v>
      </c>
      <c r="AA132" s="13"/>
      <c r="AB132" s="13"/>
      <c r="AC132" s="13"/>
      <c r="AD132" s="13">
        <f>VLOOKUP(A:A,[1]TDSheet!$A:$AD,30,0)</f>
        <v>0</v>
      </c>
      <c r="AE132" s="13">
        <f>VLOOKUP(A:A,[1]TDSheet!$A:$AE,31,0)</f>
        <v>0</v>
      </c>
      <c r="AF132" s="13">
        <f>VLOOKUP(A:A,[1]TDSheet!$A:$AF,32,0)</f>
        <v>0</v>
      </c>
      <c r="AG132" s="13">
        <f>VLOOKUP(A:A,[1]TDSheet!$A:$AG,33,0)</f>
        <v>7.4</v>
      </c>
      <c r="AH132" s="13">
        <v>0</v>
      </c>
      <c r="AI132" s="13" t="e">
        <f>VLOOKUP(A:A,[1]TDSheet!$A:$AI,35,0)</f>
        <v>#N/A</v>
      </c>
      <c r="AJ132" s="13">
        <f t="shared" si="21"/>
        <v>75</v>
      </c>
      <c r="AK132" s="13">
        <f t="shared" si="22"/>
        <v>0</v>
      </c>
      <c r="AL132" s="13"/>
      <c r="AM132" s="13"/>
    </row>
    <row r="133" spans="1:39" s="1" customFormat="1" ht="11.1" customHeight="1" outlineLevel="1" x14ac:dyDescent="0.2">
      <c r="A133" s="7" t="s">
        <v>140</v>
      </c>
      <c r="B133" s="7" t="s">
        <v>13</v>
      </c>
      <c r="C133" s="8">
        <v>253</v>
      </c>
      <c r="D133" s="8">
        <v>19</v>
      </c>
      <c r="E133" s="8">
        <v>249</v>
      </c>
      <c r="F133" s="8"/>
      <c r="G133" s="1" t="str">
        <f>VLOOKUP(A:A,[1]TDSheet!$A:$G,7,0)</f>
        <v>нов041,</v>
      </c>
      <c r="H133" s="1">
        <f>VLOOKUP(A:A,[1]TDSheet!$A:$H,8,0)</f>
        <v>0.3</v>
      </c>
      <c r="I133" s="1" t="e">
        <f>VLOOKUP(A:A,[1]TDSheet!$A:$I,9,0)</f>
        <v>#N/A</v>
      </c>
      <c r="J133" s="13">
        <f>VLOOKUP(A:A,[2]TDSheet!$A:$F,6,0)</f>
        <v>486</v>
      </c>
      <c r="K133" s="13">
        <f t="shared" si="17"/>
        <v>-237</v>
      </c>
      <c r="L133" s="13">
        <f>VLOOKUP(A:A,[1]TDSheet!$A:$M,13,0)</f>
        <v>0</v>
      </c>
      <c r="M133" s="13">
        <f>VLOOKUP(A:A,[1]TDSheet!$A:$N,14,0)</f>
        <v>100</v>
      </c>
      <c r="N133" s="13">
        <f>VLOOKUP(A:A,[1]TDSheet!$A:$O,15,0)</f>
        <v>200</v>
      </c>
      <c r="O133" s="13">
        <f>VLOOKUP(A:A,[1]TDSheet!$A:$P,16,0)</f>
        <v>0</v>
      </c>
      <c r="P133" s="13"/>
      <c r="Q133" s="13"/>
      <c r="R133" s="13"/>
      <c r="S133" s="13"/>
      <c r="T133" s="13"/>
      <c r="U133" s="13"/>
      <c r="V133" s="15">
        <v>250</v>
      </c>
      <c r="W133" s="13">
        <f t="shared" si="18"/>
        <v>49.8</v>
      </c>
      <c r="X133" s="15"/>
      <c r="Y133" s="19">
        <f t="shared" si="19"/>
        <v>11.04417670682731</v>
      </c>
      <c r="Z133" s="13">
        <f t="shared" si="20"/>
        <v>0</v>
      </c>
      <c r="AA133" s="13"/>
      <c r="AB133" s="13"/>
      <c r="AC133" s="13"/>
      <c r="AD133" s="13">
        <f>VLOOKUP(A:A,[1]TDSheet!$A:$AD,30,0)</f>
        <v>0</v>
      </c>
      <c r="AE133" s="13">
        <f>VLOOKUP(A:A,[1]TDSheet!$A:$AE,31,0)</f>
        <v>0</v>
      </c>
      <c r="AF133" s="13">
        <f>VLOOKUP(A:A,[1]TDSheet!$A:$AF,32,0)</f>
        <v>0</v>
      </c>
      <c r="AG133" s="13">
        <f>VLOOKUP(A:A,[1]TDSheet!$A:$AG,33,0)</f>
        <v>9.4</v>
      </c>
      <c r="AH133" s="13">
        <f>VLOOKUP(A:A,[3]TDSheet!$A:$D,4,0)</f>
        <v>1</v>
      </c>
      <c r="AI133" s="13" t="e">
        <f>VLOOKUP(A:A,[1]TDSheet!$A:$AI,35,0)</f>
        <v>#N/A</v>
      </c>
      <c r="AJ133" s="13">
        <f t="shared" si="21"/>
        <v>75</v>
      </c>
      <c r="AK133" s="13">
        <f t="shared" si="22"/>
        <v>0</v>
      </c>
      <c r="AL133" s="13"/>
      <c r="AM133" s="13"/>
    </row>
    <row r="134" spans="1:39" s="1" customFormat="1" ht="11.1" customHeight="1" outlineLevel="1" x14ac:dyDescent="0.2">
      <c r="A134" s="7" t="s">
        <v>141</v>
      </c>
      <c r="B134" s="7" t="s">
        <v>13</v>
      </c>
      <c r="C134" s="8">
        <v>264</v>
      </c>
      <c r="D134" s="8">
        <v>107</v>
      </c>
      <c r="E134" s="8">
        <v>262</v>
      </c>
      <c r="F134" s="8">
        <v>6</v>
      </c>
      <c r="G134" s="1" t="str">
        <f>VLOOKUP(A:A,[1]TDSheet!$A:$G,7,0)</f>
        <v>нов041,</v>
      </c>
      <c r="H134" s="1">
        <f>VLOOKUP(A:A,[1]TDSheet!$A:$H,8,0)</f>
        <v>0.3</v>
      </c>
      <c r="I134" s="1" t="e">
        <f>VLOOKUP(A:A,[1]TDSheet!$A:$I,9,0)</f>
        <v>#N/A</v>
      </c>
      <c r="J134" s="13">
        <f>VLOOKUP(A:A,[2]TDSheet!$A:$F,6,0)</f>
        <v>474</v>
      </c>
      <c r="K134" s="13">
        <f t="shared" si="17"/>
        <v>-212</v>
      </c>
      <c r="L134" s="13">
        <f>VLOOKUP(A:A,[1]TDSheet!$A:$M,13,0)</f>
        <v>0</v>
      </c>
      <c r="M134" s="13">
        <f>VLOOKUP(A:A,[1]TDSheet!$A:$N,14,0)</f>
        <v>100</v>
      </c>
      <c r="N134" s="13">
        <f>VLOOKUP(A:A,[1]TDSheet!$A:$O,15,0)</f>
        <v>200</v>
      </c>
      <c r="O134" s="13">
        <f>VLOOKUP(A:A,[1]TDSheet!$A:$P,16,0)</f>
        <v>0</v>
      </c>
      <c r="P134" s="13"/>
      <c r="Q134" s="13"/>
      <c r="R134" s="13"/>
      <c r="S134" s="13"/>
      <c r="T134" s="13"/>
      <c r="U134" s="13"/>
      <c r="V134" s="15">
        <v>250</v>
      </c>
      <c r="W134" s="13">
        <f t="shared" si="18"/>
        <v>52.4</v>
      </c>
      <c r="X134" s="15"/>
      <c r="Y134" s="19">
        <f t="shared" si="19"/>
        <v>10.610687022900764</v>
      </c>
      <c r="Z134" s="13">
        <f t="shared" si="20"/>
        <v>0.11450381679389313</v>
      </c>
      <c r="AA134" s="13"/>
      <c r="AB134" s="13"/>
      <c r="AC134" s="13"/>
      <c r="AD134" s="13">
        <f>VLOOKUP(A:A,[1]TDSheet!$A:$AD,30,0)</f>
        <v>0</v>
      </c>
      <c r="AE134" s="13">
        <f>VLOOKUP(A:A,[1]TDSheet!$A:$AE,31,0)</f>
        <v>0</v>
      </c>
      <c r="AF134" s="13">
        <f>VLOOKUP(A:A,[1]TDSheet!$A:$AF,32,0)</f>
        <v>0</v>
      </c>
      <c r="AG134" s="13">
        <f>VLOOKUP(A:A,[1]TDSheet!$A:$AG,33,0)</f>
        <v>7.2</v>
      </c>
      <c r="AH134" s="13">
        <f>VLOOKUP(A:A,[3]TDSheet!$A:$D,4,0)</f>
        <v>2</v>
      </c>
      <c r="AI134" s="13" t="e">
        <f>VLOOKUP(A:A,[1]TDSheet!$A:$AI,35,0)</f>
        <v>#N/A</v>
      </c>
      <c r="AJ134" s="13">
        <f t="shared" si="21"/>
        <v>75</v>
      </c>
      <c r="AK134" s="13">
        <f t="shared" si="22"/>
        <v>0</v>
      </c>
      <c r="AL134" s="13"/>
      <c r="AM134" s="13"/>
    </row>
    <row r="135" spans="1:39" s="1" customFormat="1" ht="21.95" customHeight="1" outlineLevel="1" x14ac:dyDescent="0.2">
      <c r="A135" s="7" t="s">
        <v>142</v>
      </c>
      <c r="B135" s="7" t="s">
        <v>8</v>
      </c>
      <c r="C135" s="8">
        <v>405.37200000000001</v>
      </c>
      <c r="D135" s="8">
        <v>9.9649999999999999</v>
      </c>
      <c r="E135" s="8">
        <v>335.23399999999998</v>
      </c>
      <c r="F135" s="8">
        <v>65.262</v>
      </c>
      <c r="G135" s="1" t="str">
        <f>VLOOKUP(A:A,[1]TDSheet!$A:$G,7,0)</f>
        <v>нов041,</v>
      </c>
      <c r="H135" s="1">
        <f>VLOOKUP(A:A,[1]TDSheet!$A:$H,8,0)</f>
        <v>1</v>
      </c>
      <c r="I135" s="1" t="e">
        <f>VLOOKUP(A:A,[1]TDSheet!$A:$I,9,0)</f>
        <v>#N/A</v>
      </c>
      <c r="J135" s="13">
        <f>VLOOKUP(A:A,[2]TDSheet!$A:$F,6,0)</f>
        <v>375.166</v>
      </c>
      <c r="K135" s="13">
        <f t="shared" si="17"/>
        <v>-39.932000000000016</v>
      </c>
      <c r="L135" s="13">
        <f>VLOOKUP(A:A,[1]TDSheet!$A:$M,13,0)</f>
        <v>0</v>
      </c>
      <c r="M135" s="13">
        <f>VLOOKUP(A:A,[1]TDSheet!$A:$N,14,0)</f>
        <v>30</v>
      </c>
      <c r="N135" s="13">
        <f>VLOOKUP(A:A,[1]TDSheet!$A:$O,15,0)</f>
        <v>50</v>
      </c>
      <c r="O135" s="13">
        <f>VLOOKUP(A:A,[1]TDSheet!$A:$P,16,0)</f>
        <v>0</v>
      </c>
      <c r="P135" s="13"/>
      <c r="Q135" s="13"/>
      <c r="R135" s="13"/>
      <c r="S135" s="13"/>
      <c r="T135" s="13"/>
      <c r="U135" s="13"/>
      <c r="V135" s="15">
        <v>300</v>
      </c>
      <c r="W135" s="13">
        <f t="shared" si="18"/>
        <v>67.04679999999999</v>
      </c>
      <c r="X135" s="15"/>
      <c r="Y135" s="19">
        <f t="shared" si="19"/>
        <v>6.6410626607086405</v>
      </c>
      <c r="Z135" s="13">
        <f t="shared" si="20"/>
        <v>0.97337978844627948</v>
      </c>
      <c r="AA135" s="13"/>
      <c r="AB135" s="13"/>
      <c r="AC135" s="13"/>
      <c r="AD135" s="13">
        <f>VLOOKUP(A:A,[1]TDSheet!$A:$AD,30,0)</f>
        <v>0</v>
      </c>
      <c r="AE135" s="13">
        <f>VLOOKUP(A:A,[1]TDSheet!$A:$AE,31,0)</f>
        <v>0</v>
      </c>
      <c r="AF135" s="13">
        <f>VLOOKUP(A:A,[1]TDSheet!$A:$AF,32,0)</f>
        <v>0</v>
      </c>
      <c r="AG135" s="13">
        <f>VLOOKUP(A:A,[1]TDSheet!$A:$AG,33,0)</f>
        <v>0</v>
      </c>
      <c r="AH135" s="13">
        <f>VLOOKUP(A:A,[3]TDSheet!$A:$D,4,0)</f>
        <v>80.635000000000005</v>
      </c>
      <c r="AI135" s="13" t="e">
        <f>VLOOKUP(A:A,[1]TDSheet!$A:$AI,35,0)</f>
        <v>#N/A</v>
      </c>
      <c r="AJ135" s="13">
        <f t="shared" si="21"/>
        <v>300</v>
      </c>
      <c r="AK135" s="13">
        <f t="shared" si="22"/>
        <v>0</v>
      </c>
      <c r="AL135" s="13"/>
      <c r="AM135" s="13"/>
    </row>
    <row r="136" spans="1:39" s="1" customFormat="1" ht="11.1" customHeight="1" outlineLevel="1" x14ac:dyDescent="0.2">
      <c r="A136" s="7" t="s">
        <v>143</v>
      </c>
      <c r="B136" s="7" t="s">
        <v>8</v>
      </c>
      <c r="C136" s="8"/>
      <c r="D136" s="8">
        <v>39.597000000000001</v>
      </c>
      <c r="E136" s="8">
        <v>0</v>
      </c>
      <c r="F136" s="8">
        <v>39.597000000000001</v>
      </c>
      <c r="G136" s="18" t="s">
        <v>160</v>
      </c>
      <c r="H136" s="1">
        <v>1</v>
      </c>
      <c r="I136" s="1" t="e">
        <f>VLOOKUP(A:A,[1]TDSheet!$A:$I,9,0)</f>
        <v>#N/A</v>
      </c>
      <c r="J136" s="13">
        <v>0</v>
      </c>
      <c r="K136" s="13">
        <f t="shared" si="17"/>
        <v>0</v>
      </c>
      <c r="L136" s="13">
        <v>0</v>
      </c>
      <c r="M136" s="13">
        <v>0</v>
      </c>
      <c r="N136" s="13">
        <v>0</v>
      </c>
      <c r="O136" s="13">
        <v>0</v>
      </c>
      <c r="P136" s="13"/>
      <c r="Q136" s="13"/>
      <c r="R136" s="13"/>
      <c r="S136" s="13"/>
      <c r="T136" s="13"/>
      <c r="U136" s="13"/>
      <c r="V136" s="15">
        <v>20</v>
      </c>
      <c r="W136" s="13">
        <f t="shared" ref="W136:W140" si="23">(E136-AD136)/5</f>
        <v>0</v>
      </c>
      <c r="X136" s="15"/>
      <c r="Y136" s="19" t="e">
        <f t="shared" ref="Y136:Y140" si="24">(F136+L136+M136+N136+O136+V136+X136)/W136</f>
        <v>#DIV/0!</v>
      </c>
      <c r="Z136" s="13" t="e">
        <f t="shared" ref="Z136:Z140" si="25">F136/W136</f>
        <v>#DIV/0!</v>
      </c>
      <c r="AA136" s="13"/>
      <c r="AB136" s="13"/>
      <c r="AC136" s="13"/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 t="e">
        <f>VLOOKUP(A:A,[1]TDSheet!$A:$AI,35,0)</f>
        <v>#N/A</v>
      </c>
      <c r="AJ136" s="13">
        <f t="shared" ref="AJ136:AJ140" si="26">V136*H136</f>
        <v>20</v>
      </c>
      <c r="AK136" s="13">
        <f t="shared" ref="AK136:AK140" si="27">X136*H136</f>
        <v>0</v>
      </c>
      <c r="AL136" s="13"/>
      <c r="AM136" s="13"/>
    </row>
    <row r="137" spans="1:39" s="1" customFormat="1" ht="11.1" customHeight="1" outlineLevel="1" x14ac:dyDescent="0.2">
      <c r="A137" s="7" t="s">
        <v>131</v>
      </c>
      <c r="B137" s="7" t="s">
        <v>8</v>
      </c>
      <c r="C137" s="8">
        <v>-317.608</v>
      </c>
      <c r="D137" s="8">
        <v>1136.9169999999999</v>
      </c>
      <c r="E137" s="20">
        <v>903.39800000000002</v>
      </c>
      <c r="F137" s="21">
        <v>-109.62</v>
      </c>
      <c r="G137" s="1" t="str">
        <f>VLOOKUP(A:A,[1]TDSheet!$A:$G,7,0)</f>
        <v>ак</v>
      </c>
      <c r="H137" s="1">
        <f>VLOOKUP(A:A,[1]TDSheet!$A:$H,8,0)</f>
        <v>0</v>
      </c>
      <c r="I137" s="1" t="e">
        <f>VLOOKUP(A:A,[1]TDSheet!$A:$I,9,0)</f>
        <v>#N/A</v>
      </c>
      <c r="J137" s="13">
        <f>VLOOKUP(A:A,[2]TDSheet!$A:$F,6,0)</f>
        <v>937.81299999999999</v>
      </c>
      <c r="K137" s="13">
        <f t="shared" si="17"/>
        <v>-34.414999999999964</v>
      </c>
      <c r="L137" s="13">
        <f>VLOOKUP(A:A,[1]TDSheet!$A:$M,13,0)</f>
        <v>0</v>
      </c>
      <c r="M137" s="13">
        <f>VLOOKUP(A:A,[1]TDSheet!$A:$N,14,0)</f>
        <v>0</v>
      </c>
      <c r="N137" s="13">
        <f>VLOOKUP(A:A,[1]TDSheet!$A:$O,15,0)</f>
        <v>0</v>
      </c>
      <c r="O137" s="13">
        <f>VLOOKUP(A:A,[1]TDSheet!$A:$P,16,0)</f>
        <v>0</v>
      </c>
      <c r="P137" s="13"/>
      <c r="Q137" s="13"/>
      <c r="R137" s="13"/>
      <c r="S137" s="13"/>
      <c r="T137" s="13"/>
      <c r="U137" s="13"/>
      <c r="V137" s="15"/>
      <c r="W137" s="13">
        <f t="shared" si="23"/>
        <v>180.67959999999999</v>
      </c>
      <c r="X137" s="15"/>
      <c r="Y137" s="19">
        <f t="shared" si="24"/>
        <v>-0.60670933519888248</v>
      </c>
      <c r="Z137" s="13">
        <f t="shared" si="25"/>
        <v>-0.60670933519888248</v>
      </c>
      <c r="AA137" s="13"/>
      <c r="AB137" s="13"/>
      <c r="AC137" s="13"/>
      <c r="AD137" s="13">
        <f>VLOOKUP(A:A,[1]TDSheet!$A:$AD,30,0)</f>
        <v>0</v>
      </c>
      <c r="AE137" s="13">
        <f>VLOOKUP(A:A,[1]TDSheet!$A:$AE,31,0)</f>
        <v>174.202</v>
      </c>
      <c r="AF137" s="13">
        <f>VLOOKUP(A:A,[1]TDSheet!$A:$AF,32,0)</f>
        <v>192.989</v>
      </c>
      <c r="AG137" s="13">
        <f>VLOOKUP(A:A,[1]TDSheet!$A:$AG,33,0)</f>
        <v>171.52159999999998</v>
      </c>
      <c r="AH137" s="13">
        <f>VLOOKUP(A:A,[3]TDSheet!$A:$D,4,0)</f>
        <v>122.501</v>
      </c>
      <c r="AI137" s="13" t="e">
        <f>VLOOKUP(A:A,[1]TDSheet!$A:$AI,35,0)</f>
        <v>#N/A</v>
      </c>
      <c r="AJ137" s="13">
        <f t="shared" si="26"/>
        <v>0</v>
      </c>
      <c r="AK137" s="13">
        <f t="shared" si="27"/>
        <v>0</v>
      </c>
      <c r="AL137" s="13"/>
      <c r="AM137" s="13"/>
    </row>
    <row r="138" spans="1:39" s="1" customFormat="1" ht="11.1" customHeight="1" outlineLevel="1" x14ac:dyDescent="0.2">
      <c r="A138" s="7" t="s">
        <v>132</v>
      </c>
      <c r="B138" s="7" t="s">
        <v>13</v>
      </c>
      <c r="C138" s="8">
        <v>-443</v>
      </c>
      <c r="D138" s="8">
        <v>22</v>
      </c>
      <c r="E138" s="20">
        <v>1149</v>
      </c>
      <c r="F138" s="21">
        <v>-1588</v>
      </c>
      <c r="G138" s="1" t="str">
        <f>VLOOKUP(A:A,[1]TDSheet!$A:$G,7,0)</f>
        <v>ак</v>
      </c>
      <c r="H138" s="1">
        <f>VLOOKUP(A:A,[1]TDSheet!$A:$H,8,0)</f>
        <v>0</v>
      </c>
      <c r="I138" s="1">
        <f>VLOOKUP(A:A,[1]TDSheet!$A:$I,9,0)</f>
        <v>0</v>
      </c>
      <c r="J138" s="13">
        <f>VLOOKUP(A:A,[2]TDSheet!$A:$F,6,0)</f>
        <v>1174</v>
      </c>
      <c r="K138" s="13">
        <f t="shared" ref="K138:K140" si="28">E138-J138</f>
        <v>-25</v>
      </c>
      <c r="L138" s="13">
        <f>VLOOKUP(A:A,[1]TDSheet!$A:$M,13,0)</f>
        <v>0</v>
      </c>
      <c r="M138" s="13">
        <f>VLOOKUP(A:A,[1]TDSheet!$A:$N,14,0)</f>
        <v>0</v>
      </c>
      <c r="N138" s="13">
        <f>VLOOKUP(A:A,[1]TDSheet!$A:$O,15,0)</f>
        <v>0</v>
      </c>
      <c r="O138" s="13">
        <f>VLOOKUP(A:A,[1]TDSheet!$A:$P,16,0)</f>
        <v>0</v>
      </c>
      <c r="P138" s="13"/>
      <c r="Q138" s="13"/>
      <c r="R138" s="13"/>
      <c r="S138" s="13"/>
      <c r="T138" s="13"/>
      <c r="U138" s="13"/>
      <c r="V138" s="15"/>
      <c r="W138" s="13">
        <f t="shared" si="23"/>
        <v>229.8</v>
      </c>
      <c r="X138" s="15"/>
      <c r="Y138" s="19">
        <f t="shared" si="24"/>
        <v>-6.9103568320278503</v>
      </c>
      <c r="Z138" s="13">
        <f t="shared" si="25"/>
        <v>-6.9103568320278503</v>
      </c>
      <c r="AA138" s="13"/>
      <c r="AB138" s="13"/>
      <c r="AC138" s="13"/>
      <c r="AD138" s="13">
        <f>VLOOKUP(A:A,[1]TDSheet!$A:$AD,30,0)</f>
        <v>0</v>
      </c>
      <c r="AE138" s="13">
        <f>VLOOKUP(A:A,[1]TDSheet!$A:$AE,31,0)</f>
        <v>246.6</v>
      </c>
      <c r="AF138" s="13">
        <f>VLOOKUP(A:A,[1]TDSheet!$A:$AF,32,0)</f>
        <v>229.8</v>
      </c>
      <c r="AG138" s="13">
        <f>VLOOKUP(A:A,[1]TDSheet!$A:$AG,33,0)</f>
        <v>230.6</v>
      </c>
      <c r="AH138" s="13">
        <f>VLOOKUP(A:A,[3]TDSheet!$A:$D,4,0)</f>
        <v>155</v>
      </c>
      <c r="AI138" s="13" t="e">
        <f>VLOOKUP(A:A,[1]TDSheet!$A:$AI,35,0)</f>
        <v>#N/A</v>
      </c>
      <c r="AJ138" s="13">
        <f t="shared" si="26"/>
        <v>0</v>
      </c>
      <c r="AK138" s="13">
        <f t="shared" si="27"/>
        <v>0</v>
      </c>
      <c r="AL138" s="13"/>
      <c r="AM138" s="13"/>
    </row>
    <row r="139" spans="1:39" s="1" customFormat="1" ht="11.1" customHeight="1" outlineLevel="1" x14ac:dyDescent="0.2">
      <c r="A139" s="7" t="s">
        <v>133</v>
      </c>
      <c r="B139" s="7" t="s">
        <v>8</v>
      </c>
      <c r="C139" s="8">
        <v>-145.048</v>
      </c>
      <c r="D139" s="8">
        <v>19.128</v>
      </c>
      <c r="E139" s="20">
        <v>346.80099999999999</v>
      </c>
      <c r="F139" s="21">
        <v>-479.49599999999998</v>
      </c>
      <c r="G139" s="1" t="str">
        <f>VLOOKUP(A:A,[1]TDSheet!$A:$G,7,0)</f>
        <v>ак</v>
      </c>
      <c r="H139" s="1">
        <f>VLOOKUP(A:A,[1]TDSheet!$A:$H,8,0)</f>
        <v>0</v>
      </c>
      <c r="I139" s="1" t="e">
        <f>VLOOKUP(A:A,[1]TDSheet!$A:$I,9,0)</f>
        <v>#N/A</v>
      </c>
      <c r="J139" s="13">
        <f>VLOOKUP(A:A,[2]TDSheet!$A:$F,6,0)</f>
        <v>346.601</v>
      </c>
      <c r="K139" s="13">
        <f t="shared" si="28"/>
        <v>0.19999999999998863</v>
      </c>
      <c r="L139" s="13">
        <f>VLOOKUP(A:A,[1]TDSheet!$A:$M,13,0)</f>
        <v>0</v>
      </c>
      <c r="M139" s="13">
        <f>VLOOKUP(A:A,[1]TDSheet!$A:$N,14,0)</f>
        <v>0</v>
      </c>
      <c r="N139" s="13">
        <f>VLOOKUP(A:A,[1]TDSheet!$A:$O,15,0)</f>
        <v>0</v>
      </c>
      <c r="O139" s="13">
        <f>VLOOKUP(A:A,[1]TDSheet!$A:$P,16,0)</f>
        <v>0</v>
      </c>
      <c r="P139" s="13"/>
      <c r="Q139" s="13"/>
      <c r="R139" s="13"/>
      <c r="S139" s="13"/>
      <c r="T139" s="13"/>
      <c r="U139" s="13"/>
      <c r="V139" s="15"/>
      <c r="W139" s="13">
        <f t="shared" si="23"/>
        <v>69.360199999999992</v>
      </c>
      <c r="X139" s="15"/>
      <c r="Y139" s="19">
        <f t="shared" si="24"/>
        <v>-6.9131288548764278</v>
      </c>
      <c r="Z139" s="13">
        <f t="shared" si="25"/>
        <v>-6.9131288548764278</v>
      </c>
      <c r="AA139" s="13"/>
      <c r="AB139" s="13"/>
      <c r="AC139" s="13"/>
      <c r="AD139" s="13">
        <f>VLOOKUP(A:A,[1]TDSheet!$A:$AD,30,0)</f>
        <v>0</v>
      </c>
      <c r="AE139" s="13">
        <f>VLOOKUP(A:A,[1]TDSheet!$A:$AE,31,0)</f>
        <v>77.48060000000001</v>
      </c>
      <c r="AF139" s="13">
        <f>VLOOKUP(A:A,[1]TDSheet!$A:$AF,32,0)</f>
        <v>70.991200000000006</v>
      </c>
      <c r="AG139" s="13">
        <f>VLOOKUP(A:A,[1]TDSheet!$A:$AG,33,0)</f>
        <v>76.958799999999997</v>
      </c>
      <c r="AH139" s="13">
        <f>VLOOKUP(A:A,[3]TDSheet!$A:$D,4,0)</f>
        <v>74.506</v>
      </c>
      <c r="AI139" s="13" t="e">
        <f>VLOOKUP(A:A,[1]TDSheet!$A:$AI,35,0)</f>
        <v>#N/A</v>
      </c>
      <c r="AJ139" s="13">
        <f t="shared" si="26"/>
        <v>0</v>
      </c>
      <c r="AK139" s="13">
        <f t="shared" si="27"/>
        <v>0</v>
      </c>
      <c r="AL139" s="13"/>
      <c r="AM139" s="13"/>
    </row>
    <row r="140" spans="1:39" s="1" customFormat="1" ht="11.1" customHeight="1" outlineLevel="1" x14ac:dyDescent="0.2">
      <c r="A140" s="7" t="s">
        <v>134</v>
      </c>
      <c r="B140" s="7" t="s">
        <v>13</v>
      </c>
      <c r="C140" s="8">
        <v>-203</v>
      </c>
      <c r="D140" s="8">
        <v>16</v>
      </c>
      <c r="E140" s="20">
        <v>388</v>
      </c>
      <c r="F140" s="21">
        <v>-587</v>
      </c>
      <c r="G140" s="1" t="str">
        <f>VLOOKUP(A:A,[1]TDSheet!$A:$G,7,0)</f>
        <v>ак</v>
      </c>
      <c r="H140" s="1">
        <f>VLOOKUP(A:A,[1]TDSheet!$A:$H,8,0)</f>
        <v>0</v>
      </c>
      <c r="I140" s="1">
        <f>VLOOKUP(A:A,[1]TDSheet!$A:$I,9,0)</f>
        <v>0</v>
      </c>
      <c r="J140" s="13">
        <f>VLOOKUP(A:A,[2]TDSheet!$A:$F,6,0)</f>
        <v>405</v>
      </c>
      <c r="K140" s="13">
        <f t="shared" si="28"/>
        <v>-17</v>
      </c>
      <c r="L140" s="13">
        <f>VLOOKUP(A:A,[1]TDSheet!$A:$M,13,0)</f>
        <v>0</v>
      </c>
      <c r="M140" s="13">
        <f>VLOOKUP(A:A,[1]TDSheet!$A:$N,14,0)</f>
        <v>0</v>
      </c>
      <c r="N140" s="13">
        <f>VLOOKUP(A:A,[1]TDSheet!$A:$O,15,0)</f>
        <v>0</v>
      </c>
      <c r="O140" s="13">
        <f>VLOOKUP(A:A,[1]TDSheet!$A:$P,16,0)</f>
        <v>0</v>
      </c>
      <c r="P140" s="13"/>
      <c r="Q140" s="13"/>
      <c r="R140" s="13"/>
      <c r="S140" s="13"/>
      <c r="T140" s="13"/>
      <c r="U140" s="13"/>
      <c r="V140" s="15"/>
      <c r="W140" s="13">
        <f t="shared" si="23"/>
        <v>77.599999999999994</v>
      </c>
      <c r="X140" s="15"/>
      <c r="Y140" s="19">
        <f t="shared" si="24"/>
        <v>-7.5644329896907223</v>
      </c>
      <c r="Z140" s="13">
        <f t="shared" si="25"/>
        <v>-7.5644329896907223</v>
      </c>
      <c r="AA140" s="13"/>
      <c r="AB140" s="13"/>
      <c r="AC140" s="13"/>
      <c r="AD140" s="13">
        <f>VLOOKUP(A:A,[1]TDSheet!$A:$AD,30,0)</f>
        <v>0</v>
      </c>
      <c r="AE140" s="13">
        <f>VLOOKUP(A:A,[1]TDSheet!$A:$AE,31,0)</f>
        <v>92.4</v>
      </c>
      <c r="AF140" s="13">
        <f>VLOOKUP(A:A,[1]TDSheet!$A:$AF,32,0)</f>
        <v>84.6</v>
      </c>
      <c r="AG140" s="13">
        <f>VLOOKUP(A:A,[1]TDSheet!$A:$AG,33,0)</f>
        <v>97</v>
      </c>
      <c r="AH140" s="13">
        <f>VLOOKUP(A:A,[3]TDSheet!$A:$D,4,0)</f>
        <v>64</v>
      </c>
      <c r="AI140" s="13" t="e">
        <f>VLOOKUP(A:A,[1]TDSheet!$A:$AI,35,0)</f>
        <v>#N/A</v>
      </c>
      <c r="AJ140" s="13">
        <f t="shared" si="26"/>
        <v>0</v>
      </c>
      <c r="AK140" s="13">
        <f t="shared" si="27"/>
        <v>0</v>
      </c>
      <c r="AL140" s="13"/>
      <c r="AM140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2024-10-11T09:39:34Z</dcterms:modified>
</cp:coreProperties>
</file>