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M109" i="1" l="1"/>
  <c r="M89" i="1"/>
  <c r="M49" i="1"/>
  <c r="M43" i="1"/>
  <c r="M42" i="1"/>
  <c r="M25" i="1"/>
  <c r="M14" i="1"/>
  <c r="AL8" i="1" l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9" i="1"/>
  <c r="AH60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9" i="1"/>
  <c r="AH91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7" i="1"/>
  <c r="AG8" i="1"/>
  <c r="AG9" i="1"/>
  <c r="AG10" i="1"/>
  <c r="AG11" i="1"/>
  <c r="AG6" i="1" s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Y41" i="1" s="1"/>
  <c r="W42" i="1"/>
  <c r="Z42" i="1" s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Y66" i="1" s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Y109" i="1" s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7" i="1"/>
  <c r="AD12" i="1"/>
  <c r="AD13" i="1"/>
  <c r="AD14" i="1"/>
  <c r="AD21" i="1"/>
  <c r="AD22" i="1"/>
  <c r="AD42" i="1"/>
  <c r="AD43" i="1"/>
  <c r="AD60" i="1"/>
  <c r="AD62" i="1"/>
  <c r="AD69" i="1"/>
  <c r="AD87" i="1"/>
  <c r="AD89" i="1"/>
  <c r="AD6" i="1"/>
  <c r="M8" i="1"/>
  <c r="M9" i="1"/>
  <c r="M10" i="1"/>
  <c r="M11" i="1"/>
  <c r="M12" i="1"/>
  <c r="M13" i="1"/>
  <c r="M15" i="1"/>
  <c r="M16" i="1"/>
  <c r="M17" i="1"/>
  <c r="M18" i="1"/>
  <c r="M19" i="1"/>
  <c r="M20" i="1"/>
  <c r="M21" i="1"/>
  <c r="M22" i="1"/>
  <c r="M23" i="1"/>
  <c r="M24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4" i="1"/>
  <c r="M45" i="1"/>
  <c r="M46" i="1"/>
  <c r="M47" i="1"/>
  <c r="M48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90" i="1"/>
  <c r="M91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7" i="1"/>
  <c r="J118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7" i="1"/>
  <c r="AB6" i="1"/>
  <c r="AC6" i="1"/>
  <c r="AA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7" i="1"/>
  <c r="Z66" i="1" l="1"/>
  <c r="W6" i="1"/>
  <c r="Y42" i="1"/>
  <c r="AJ6" i="1"/>
  <c r="AL6" i="1"/>
  <c r="AK6" i="1"/>
  <c r="AH6" i="1"/>
  <c r="AF6" i="1"/>
  <c r="AE6" i="1"/>
  <c r="M6" i="1"/>
  <c r="L6" i="1"/>
  <c r="K6" i="1"/>
  <c r="J6" i="1"/>
</calcChain>
</file>

<file path=xl/sharedStrings.xml><?xml version="1.0" encoding="utf-8"?>
<sst xmlns="http://schemas.openxmlformats.org/spreadsheetml/2006/main" count="312" uniqueCount="165">
  <si>
    <t>Период: 09.10.2024 - 16.10.2024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</si>
  <si>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</si>
  <si>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</si>
  <si>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</si>
  <si>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</si>
  <si>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</si>
  <si>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</si>
  <si>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</si>
  <si>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</si>
  <si>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</si>
  <si>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</si>
  <si>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</si>
  <si>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</si>
  <si>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</si>
  <si>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</si>
  <si>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</si>
  <si>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</si>
  <si>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</si>
  <si>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</si>
  <si>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</si>
  <si>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</si>
  <si>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</si>
  <si>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</si>
  <si>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</si>
  <si>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</si>
  <si>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</si>
  <si>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</si>
  <si>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</si>
  <si>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</si>
  <si>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</si>
  <si>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</si>
  <si>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</si>
  <si>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</si>
  <si>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</si>
  <si>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</si>
  <si>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</si>
  <si>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</si>
  <si>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</si>
  <si>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</si>
  <si>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</si>
  <si>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</si>
  <si>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</si>
  <si>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</si>
  <si>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</si>
  <si>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</si>
  <si>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</si>
  <si>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</si>
  <si>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</si>
  <si>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</si>
  <si>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</si>
  <si>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</si>
  <si>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</si>
  <si>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</si>
  <si>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</si>
  <si>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</si>
  <si>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</si>
  <si>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</si>
  <si>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</si>
  <si>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</si>
  <si>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</si>
  <si>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</si>
  <si>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</si>
  <si>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</si>
  <si>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</si>
  <si>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</si>
  <si>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</si>
  <si>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</si>
  <si>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</si>
  <si>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</si>
  <si>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</si>
  <si>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</si>
  <si>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</si>
  <si>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</si>
  <si>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</si>
  <si>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</si>
  <si>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</si>
  <si>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</si>
  <si>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</si>
  <si>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</si>
  <si>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</si>
  <si>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</si>
  <si>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</si>
  <si>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</si>
  <si>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</si>
  <si>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</si>
  <si>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</si>
  <si>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</si>
  <si>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</si>
  <si>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</si>
  <si>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</si>
  <si>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411  Колбаса Муромская ТМ Зареченские в оболочке полиамид ВЕС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</si>
  <si>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</si>
  <si>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</si>
  <si>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</si>
  <si>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</si>
  <si>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</si>
  <si>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</si>
  <si>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</si>
  <si>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</si>
  <si>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</si>
  <si>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</si>
  <si>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</si>
  <si>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</si>
  <si>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</si>
  <si>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</si>
  <si>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</si>
  <si>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</si>
  <si>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</si>
  <si>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</si>
  <si>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</si>
  <si>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</si>
  <si>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</si>
  <si>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</si>
  <si>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</si>
  <si>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</si>
  <si>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</si>
  <si>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</si>
  <si>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472  Колбаса Молочная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</si>
  <si>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</si>
  <si>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</si>
  <si>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</si>
  <si>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</si>
  <si>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</si>
  <si>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</si>
  <si>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</si>
  <si>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</si>
  <si>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</si>
  <si>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</si>
  <si>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</si>
  <si>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</si>
  <si>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408  Ветчина Сливушка с индейкой ТМ Вязанка, 0,4кг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</si>
  <si>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</si>
  <si>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</si>
  <si>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</si>
  <si>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</si>
  <si>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</si>
  <si>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</si>
  <si>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</si>
  <si>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</si>
  <si>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</si>
  <si>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</si>
  <si>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</si>
  <si>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</si>
  <si>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</si>
  <si>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</si>
  <si>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</si>
  <si>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</si>
  <si>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</si>
  <si>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</si>
  <si>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</si>
  <si>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</si>
  <si>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</si>
  <si>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</si>
  <si>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</si>
  <si>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</si>
  <si>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17,10,</t>
  </si>
  <si>
    <t>22,10д</t>
  </si>
  <si>
    <t>21,10,</t>
  </si>
  <si>
    <t>22,10,</t>
  </si>
  <si>
    <t>27,09,</t>
  </si>
  <si>
    <t>03,10,</t>
  </si>
  <si>
    <t>16,10,</t>
  </si>
  <si>
    <t>11,10,</t>
  </si>
  <si>
    <t>11т</t>
  </si>
  <si>
    <t>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</si>
</sst>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0" fontId="0" fillId="5" borderId="0" xfId="0" applyFill="1" applyAlignment="1">
      <alignment horizontal="left"/>
    </xf>
    <xf numFmtId="166" fontId="0" fillId="0" borderId="0" xfId="0" applyNumberFormat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1,10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0-16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6,10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16,10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04.10.2024 - 11.10.2024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11,10,</v>
          </cell>
          <cell r="M5" t="str">
            <v>14,10,</v>
          </cell>
          <cell r="N5" t="str">
            <v>15,10,</v>
          </cell>
          <cell r="O5" t="str">
            <v>15,10д</v>
          </cell>
          <cell r="P5" t="str">
            <v>22,10д</v>
          </cell>
          <cell r="V5" t="str">
            <v>17,10,</v>
          </cell>
          <cell r="X5" t="str">
            <v>18,10,</v>
          </cell>
          <cell r="AE5" t="str">
            <v>20,09,</v>
          </cell>
          <cell r="AF5" t="str">
            <v>27,09,</v>
          </cell>
          <cell r="AG5" t="str">
            <v>03,10,</v>
          </cell>
          <cell r="AH5" t="str">
            <v>12,10,</v>
          </cell>
        </row>
        <row r="6">
          <cell r="E6">
            <v>120679.26200000005</v>
          </cell>
          <cell r="F6">
            <v>65823.292999999991</v>
          </cell>
          <cell r="J6">
            <v>124589.75399999996</v>
          </cell>
          <cell r="K6">
            <v>-3910.4919999999993</v>
          </cell>
          <cell r="L6">
            <v>30820</v>
          </cell>
          <cell r="M6">
            <v>21020</v>
          </cell>
          <cell r="N6">
            <v>26890</v>
          </cell>
          <cell r="O6">
            <v>12200</v>
          </cell>
          <cell r="P6">
            <v>7400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28040</v>
          </cell>
          <cell r="W6">
            <v>20120.652399999995</v>
          </cell>
          <cell r="X6">
            <v>0</v>
          </cell>
          <cell r="AA6">
            <v>0</v>
          </cell>
          <cell r="AB6">
            <v>0</v>
          </cell>
          <cell r="AC6">
            <v>0</v>
          </cell>
          <cell r="AD6">
            <v>20076</v>
          </cell>
          <cell r="AE6">
            <v>24004.449000000008</v>
          </cell>
          <cell r="AF6">
            <v>21857.829000000002</v>
          </cell>
          <cell r="AG6">
            <v>22360.347399999999</v>
          </cell>
          <cell r="AH6">
            <v>16353.388000000003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394.50299999999999</v>
          </cell>
          <cell r="D7">
            <v>656.64599999999996</v>
          </cell>
          <cell r="E7">
            <v>483.738</v>
          </cell>
          <cell r="F7">
            <v>537.91499999999996</v>
          </cell>
          <cell r="G7" t="str">
            <v>н</v>
          </cell>
          <cell r="H7">
            <v>1</v>
          </cell>
          <cell r="I7">
            <v>45</v>
          </cell>
          <cell r="J7">
            <v>498.834</v>
          </cell>
          <cell r="K7">
            <v>-15.096000000000004</v>
          </cell>
          <cell r="L7">
            <v>140</v>
          </cell>
          <cell r="M7">
            <v>0</v>
          </cell>
          <cell r="N7">
            <v>50</v>
          </cell>
          <cell r="O7">
            <v>0</v>
          </cell>
          <cell r="V7">
            <v>150</v>
          </cell>
          <cell r="W7">
            <v>96.747600000000006</v>
          </cell>
          <cell r="Y7">
            <v>9.0742819460120963</v>
          </cell>
          <cell r="Z7">
            <v>5.5599828832963292</v>
          </cell>
          <cell r="AD7">
            <v>0</v>
          </cell>
          <cell r="AE7">
            <v>134.874</v>
          </cell>
          <cell r="AF7">
            <v>127.583</v>
          </cell>
          <cell r="AG7">
            <v>130.57059999999998</v>
          </cell>
          <cell r="AH7">
            <v>89.388000000000005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430.57600000000002</v>
          </cell>
          <cell r="D8">
            <v>676.83399999999995</v>
          </cell>
          <cell r="E8">
            <v>670.87099999999998</v>
          </cell>
          <cell r="F8">
            <v>418.55099999999999</v>
          </cell>
          <cell r="G8" t="str">
            <v>ябл</v>
          </cell>
          <cell r="H8">
            <v>1</v>
          </cell>
          <cell r="I8">
            <v>45</v>
          </cell>
          <cell r="J8">
            <v>626.47299999999996</v>
          </cell>
          <cell r="K8">
            <v>44.398000000000025</v>
          </cell>
          <cell r="L8">
            <v>150</v>
          </cell>
          <cell r="M8">
            <v>150</v>
          </cell>
          <cell r="N8">
            <v>260</v>
          </cell>
          <cell r="O8">
            <v>0</v>
          </cell>
          <cell r="V8">
            <v>230</v>
          </cell>
          <cell r="W8">
            <v>134.17419999999998</v>
          </cell>
          <cell r="Y8">
            <v>9.0073277873093343</v>
          </cell>
          <cell r="Z8">
            <v>3.1194596278569207</v>
          </cell>
          <cell r="AD8">
            <v>0</v>
          </cell>
          <cell r="AE8">
            <v>122.221</v>
          </cell>
          <cell r="AF8">
            <v>111.91220000000001</v>
          </cell>
          <cell r="AG8">
            <v>138.77119999999999</v>
          </cell>
          <cell r="AH8">
            <v>99.007999999999996</v>
          </cell>
          <cell r="AI8" t="str">
            <v>ябокт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1076.7570000000001</v>
          </cell>
          <cell r="D9">
            <v>1503.1489999999999</v>
          </cell>
          <cell r="E9">
            <v>1193.3979999999999</v>
          </cell>
          <cell r="F9">
            <v>1331.8920000000001</v>
          </cell>
          <cell r="G9" t="str">
            <v>н</v>
          </cell>
          <cell r="H9">
            <v>1</v>
          </cell>
          <cell r="I9">
            <v>45</v>
          </cell>
          <cell r="J9">
            <v>1200.27</v>
          </cell>
          <cell r="K9">
            <v>-6.8720000000000709</v>
          </cell>
          <cell r="L9">
            <v>360</v>
          </cell>
          <cell r="M9">
            <v>0</v>
          </cell>
          <cell r="N9">
            <v>150</v>
          </cell>
          <cell r="O9">
            <v>0</v>
          </cell>
          <cell r="V9">
            <v>310</v>
          </cell>
          <cell r="W9">
            <v>238.67959999999999</v>
          </cell>
          <cell r="Y9">
            <v>9.0158186958583801</v>
          </cell>
          <cell r="Z9">
            <v>5.5802506791531412</v>
          </cell>
          <cell r="AD9">
            <v>0</v>
          </cell>
          <cell r="AE9">
            <v>386.0018</v>
          </cell>
          <cell r="AF9">
            <v>342.17600000000004</v>
          </cell>
          <cell r="AG9">
            <v>336.75220000000002</v>
          </cell>
          <cell r="AH9">
            <v>170.9</v>
          </cell>
          <cell r="AI9" t="str">
            <v>оконч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145.369</v>
          </cell>
          <cell r="D10">
            <v>1729.701</v>
          </cell>
          <cell r="E10">
            <v>183.21100000000001</v>
          </cell>
          <cell r="F10">
            <v>85.567999999999998</v>
          </cell>
          <cell r="G10">
            <v>0</v>
          </cell>
          <cell r="H10">
            <v>0</v>
          </cell>
          <cell r="I10">
            <v>40</v>
          </cell>
          <cell r="J10">
            <v>191.268</v>
          </cell>
          <cell r="K10">
            <v>-8.0569999999999879</v>
          </cell>
          <cell r="L10">
            <v>80</v>
          </cell>
          <cell r="M10">
            <v>0</v>
          </cell>
          <cell r="N10">
            <v>0</v>
          </cell>
          <cell r="O10">
            <v>0</v>
          </cell>
          <cell r="W10">
            <v>36.642200000000003</v>
          </cell>
          <cell r="Y10">
            <v>4.5185059849026521</v>
          </cell>
          <cell r="Z10">
            <v>2.3352309632063575</v>
          </cell>
          <cell r="AD10">
            <v>0</v>
          </cell>
          <cell r="AE10">
            <v>27.062599999999996</v>
          </cell>
          <cell r="AF10">
            <v>34.016199999999998</v>
          </cell>
          <cell r="AG10">
            <v>34.5642</v>
          </cell>
          <cell r="AH10">
            <v>45.186</v>
          </cell>
          <cell r="AI10" t="str">
            <v>выв0910,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154</v>
          </cell>
          <cell r="D11">
            <v>154</v>
          </cell>
          <cell r="E11">
            <v>184</v>
          </cell>
          <cell r="F11">
            <v>110</v>
          </cell>
          <cell r="G11">
            <v>0</v>
          </cell>
          <cell r="H11">
            <v>0</v>
          </cell>
          <cell r="I11">
            <v>45</v>
          </cell>
          <cell r="J11">
            <v>246</v>
          </cell>
          <cell r="K11">
            <v>-62</v>
          </cell>
          <cell r="L11">
            <v>110</v>
          </cell>
          <cell r="M11">
            <v>0</v>
          </cell>
          <cell r="N11">
            <v>0</v>
          </cell>
          <cell r="O11">
            <v>0</v>
          </cell>
          <cell r="W11">
            <v>36.799999999999997</v>
          </cell>
          <cell r="Y11">
            <v>5.9782608695652177</v>
          </cell>
          <cell r="Z11">
            <v>2.9891304347826089</v>
          </cell>
          <cell r="AD11">
            <v>0</v>
          </cell>
          <cell r="AE11">
            <v>63.4</v>
          </cell>
          <cell r="AF11">
            <v>44.8</v>
          </cell>
          <cell r="AG11">
            <v>57.8</v>
          </cell>
          <cell r="AH11">
            <v>6</v>
          </cell>
          <cell r="AI11" t="str">
            <v>выв0910,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2644</v>
          </cell>
          <cell r="D12">
            <v>1042</v>
          </cell>
          <cell r="E12">
            <v>2339</v>
          </cell>
          <cell r="F12">
            <v>1294</v>
          </cell>
          <cell r="G12" t="str">
            <v>ябл</v>
          </cell>
          <cell r="H12">
            <v>0.4</v>
          </cell>
          <cell r="I12">
            <v>45</v>
          </cell>
          <cell r="J12">
            <v>2479</v>
          </cell>
          <cell r="K12">
            <v>-140</v>
          </cell>
          <cell r="L12">
            <v>0</v>
          </cell>
          <cell r="M12">
            <v>500</v>
          </cell>
          <cell r="N12">
            <v>710</v>
          </cell>
          <cell r="O12">
            <v>0</v>
          </cell>
          <cell r="V12">
            <v>700</v>
          </cell>
          <cell r="W12">
            <v>351.8</v>
          </cell>
          <cell r="Y12">
            <v>9.1074474133030137</v>
          </cell>
          <cell r="Z12">
            <v>3.6782262649232518</v>
          </cell>
          <cell r="AD12">
            <v>580</v>
          </cell>
          <cell r="AE12">
            <v>436.2</v>
          </cell>
          <cell r="AF12">
            <v>371</v>
          </cell>
          <cell r="AG12">
            <v>331.4</v>
          </cell>
          <cell r="AH12">
            <v>78</v>
          </cell>
          <cell r="AI12" t="str">
            <v>ябокт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2273</v>
          </cell>
          <cell r="D13">
            <v>4168</v>
          </cell>
          <cell r="E13">
            <v>3574</v>
          </cell>
          <cell r="F13">
            <v>2780</v>
          </cell>
          <cell r="G13">
            <v>0</v>
          </cell>
          <cell r="H13">
            <v>0.45</v>
          </cell>
          <cell r="I13">
            <v>45</v>
          </cell>
          <cell r="J13">
            <v>3661</v>
          </cell>
          <cell r="K13">
            <v>-87</v>
          </cell>
          <cell r="L13">
            <v>800</v>
          </cell>
          <cell r="M13">
            <v>0</v>
          </cell>
          <cell r="N13">
            <v>0</v>
          </cell>
          <cell r="O13">
            <v>700</v>
          </cell>
          <cell r="V13">
            <v>300</v>
          </cell>
          <cell r="W13">
            <v>501.2</v>
          </cell>
          <cell r="Y13">
            <v>9.1380686352753386</v>
          </cell>
          <cell r="Z13">
            <v>5.5466879489225862</v>
          </cell>
          <cell r="AD13">
            <v>1068</v>
          </cell>
          <cell r="AE13">
            <v>806.8</v>
          </cell>
          <cell r="AF13">
            <v>739.8</v>
          </cell>
          <cell r="AG13">
            <v>717.8</v>
          </cell>
          <cell r="AH13">
            <v>407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3043</v>
          </cell>
          <cell r="D14">
            <v>3781</v>
          </cell>
          <cell r="E14">
            <v>5293</v>
          </cell>
          <cell r="F14">
            <v>1424</v>
          </cell>
          <cell r="G14">
            <v>0</v>
          </cell>
          <cell r="H14">
            <v>0.45</v>
          </cell>
          <cell r="I14">
            <v>45</v>
          </cell>
          <cell r="J14">
            <v>5454</v>
          </cell>
          <cell r="K14">
            <v>-161</v>
          </cell>
          <cell r="L14">
            <v>1000</v>
          </cell>
          <cell r="M14">
            <v>1500</v>
          </cell>
          <cell r="N14">
            <v>1100</v>
          </cell>
          <cell r="O14">
            <v>700</v>
          </cell>
          <cell r="P14">
            <v>800</v>
          </cell>
          <cell r="V14">
            <v>1400</v>
          </cell>
          <cell r="W14">
            <v>793.4</v>
          </cell>
          <cell r="Y14">
            <v>9.9873960171414176</v>
          </cell>
          <cell r="Z14">
            <v>1.7948071590622636</v>
          </cell>
          <cell r="AD14">
            <v>1326</v>
          </cell>
          <cell r="AE14">
            <v>789.8</v>
          </cell>
          <cell r="AF14">
            <v>607.6</v>
          </cell>
          <cell r="AG14">
            <v>724.6</v>
          </cell>
          <cell r="AH14">
            <v>722</v>
          </cell>
          <cell r="AI14" t="str">
            <v>ябокт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208</v>
          </cell>
          <cell r="D15">
            <v>3312</v>
          </cell>
          <cell r="E15">
            <v>226</v>
          </cell>
          <cell r="F15">
            <v>227</v>
          </cell>
          <cell r="G15">
            <v>0</v>
          </cell>
          <cell r="H15">
            <v>0</v>
          </cell>
          <cell r="I15">
            <v>40</v>
          </cell>
          <cell r="J15">
            <v>238</v>
          </cell>
          <cell r="K15">
            <v>-12</v>
          </cell>
          <cell r="L15">
            <v>80</v>
          </cell>
          <cell r="M15">
            <v>0</v>
          </cell>
          <cell r="N15">
            <v>50</v>
          </cell>
          <cell r="O15">
            <v>0</v>
          </cell>
          <cell r="W15">
            <v>45.2</v>
          </cell>
          <cell r="Y15">
            <v>7.8982300884955743</v>
          </cell>
          <cell r="Z15">
            <v>5.0221238938053094</v>
          </cell>
          <cell r="AD15">
            <v>0</v>
          </cell>
          <cell r="AE15">
            <v>62</v>
          </cell>
          <cell r="AF15">
            <v>53.8</v>
          </cell>
          <cell r="AG15">
            <v>59.2</v>
          </cell>
          <cell r="AH15">
            <v>32</v>
          </cell>
          <cell r="AI15" t="str">
            <v>выв0910,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70</v>
          </cell>
          <cell r="D16">
            <v>30</v>
          </cell>
          <cell r="E16">
            <v>63</v>
          </cell>
          <cell r="F16">
            <v>29</v>
          </cell>
          <cell r="G16">
            <v>0</v>
          </cell>
          <cell r="H16">
            <v>0.4</v>
          </cell>
          <cell r="I16">
            <v>50</v>
          </cell>
          <cell r="J16">
            <v>92</v>
          </cell>
          <cell r="K16">
            <v>-29</v>
          </cell>
          <cell r="L16">
            <v>30</v>
          </cell>
          <cell r="M16">
            <v>50</v>
          </cell>
          <cell r="N16">
            <v>50</v>
          </cell>
          <cell r="O16">
            <v>0</v>
          </cell>
          <cell r="W16">
            <v>12.6</v>
          </cell>
          <cell r="Y16">
            <v>12.619047619047619</v>
          </cell>
          <cell r="Z16">
            <v>2.3015873015873018</v>
          </cell>
          <cell r="AD16">
            <v>0</v>
          </cell>
          <cell r="AE16">
            <v>16.2</v>
          </cell>
          <cell r="AF16">
            <v>14.4</v>
          </cell>
          <cell r="AG16">
            <v>12.8</v>
          </cell>
          <cell r="AH16">
            <v>17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468</v>
          </cell>
          <cell r="D17">
            <v>163</v>
          </cell>
          <cell r="E17">
            <v>234</v>
          </cell>
          <cell r="F17">
            <v>384</v>
          </cell>
          <cell r="G17">
            <v>0</v>
          </cell>
          <cell r="H17">
            <v>0.17</v>
          </cell>
          <cell r="I17">
            <v>180</v>
          </cell>
          <cell r="J17">
            <v>248</v>
          </cell>
          <cell r="K17">
            <v>-14</v>
          </cell>
          <cell r="L17">
            <v>400</v>
          </cell>
          <cell r="M17">
            <v>0</v>
          </cell>
          <cell r="N17">
            <v>0</v>
          </cell>
          <cell r="O17">
            <v>0</v>
          </cell>
          <cell r="W17">
            <v>46.8</v>
          </cell>
          <cell r="Y17">
            <v>16.752136752136753</v>
          </cell>
          <cell r="Z17">
            <v>8.2051282051282062</v>
          </cell>
          <cell r="AD17">
            <v>0</v>
          </cell>
          <cell r="AE17">
            <v>57.6</v>
          </cell>
          <cell r="AF17">
            <v>53</v>
          </cell>
          <cell r="AG17">
            <v>69.400000000000006</v>
          </cell>
          <cell r="AH17">
            <v>32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270</v>
          </cell>
          <cell r="D18">
            <v>256</v>
          </cell>
          <cell r="E18">
            <v>306</v>
          </cell>
          <cell r="F18">
            <v>198</v>
          </cell>
          <cell r="G18">
            <v>0</v>
          </cell>
          <cell r="H18">
            <v>0.3</v>
          </cell>
          <cell r="I18">
            <v>40</v>
          </cell>
          <cell r="J18">
            <v>378</v>
          </cell>
          <cell r="K18">
            <v>-72</v>
          </cell>
          <cell r="L18">
            <v>70</v>
          </cell>
          <cell r="M18">
            <v>120</v>
          </cell>
          <cell r="N18">
            <v>130</v>
          </cell>
          <cell r="O18">
            <v>0</v>
          </cell>
          <cell r="V18">
            <v>40</v>
          </cell>
          <cell r="W18">
            <v>61.2</v>
          </cell>
          <cell r="Y18">
            <v>9.117647058823529</v>
          </cell>
          <cell r="Z18">
            <v>3.2352941176470589</v>
          </cell>
          <cell r="AD18">
            <v>0</v>
          </cell>
          <cell r="AE18">
            <v>73</v>
          </cell>
          <cell r="AF18">
            <v>70.400000000000006</v>
          </cell>
          <cell r="AG18">
            <v>66.8</v>
          </cell>
          <cell r="AH18">
            <v>51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1893</v>
          </cell>
          <cell r="D19">
            <v>1162</v>
          </cell>
          <cell r="E19">
            <v>1263</v>
          </cell>
          <cell r="F19">
            <v>1747</v>
          </cell>
          <cell r="G19">
            <v>0</v>
          </cell>
          <cell r="H19">
            <v>0.17</v>
          </cell>
          <cell r="I19">
            <v>180</v>
          </cell>
          <cell r="J19">
            <v>1307</v>
          </cell>
          <cell r="K19">
            <v>-44</v>
          </cell>
          <cell r="L19">
            <v>1500</v>
          </cell>
          <cell r="M19">
            <v>0</v>
          </cell>
          <cell r="N19">
            <v>0</v>
          </cell>
          <cell r="O19">
            <v>0</v>
          </cell>
          <cell r="V19">
            <v>1000</v>
          </cell>
          <cell r="W19">
            <v>252.6</v>
          </cell>
          <cell r="Y19">
            <v>16.813143309580365</v>
          </cell>
          <cell r="Z19">
            <v>6.9160728424386386</v>
          </cell>
          <cell r="AD19">
            <v>0</v>
          </cell>
          <cell r="AE19">
            <v>295</v>
          </cell>
          <cell r="AF19">
            <v>269.2</v>
          </cell>
          <cell r="AG19">
            <v>316</v>
          </cell>
          <cell r="AH19">
            <v>187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415</v>
          </cell>
          <cell r="D20">
            <v>782</v>
          </cell>
          <cell r="E20">
            <v>681</v>
          </cell>
          <cell r="F20">
            <v>484</v>
          </cell>
          <cell r="G20">
            <v>0</v>
          </cell>
          <cell r="H20">
            <v>0.35</v>
          </cell>
          <cell r="I20">
            <v>45</v>
          </cell>
          <cell r="J20">
            <v>916</v>
          </cell>
          <cell r="K20">
            <v>-235</v>
          </cell>
          <cell r="L20">
            <v>200</v>
          </cell>
          <cell r="M20">
            <v>120</v>
          </cell>
          <cell r="N20">
            <v>270</v>
          </cell>
          <cell r="O20">
            <v>0</v>
          </cell>
          <cell r="V20">
            <v>200</v>
          </cell>
          <cell r="W20">
            <v>136.19999999999999</v>
          </cell>
          <cell r="Y20">
            <v>9.3538913362701912</v>
          </cell>
          <cell r="Z20">
            <v>3.5535976505139502</v>
          </cell>
          <cell r="AD20">
            <v>0</v>
          </cell>
          <cell r="AE20">
            <v>148.4</v>
          </cell>
          <cell r="AF20">
            <v>114.2</v>
          </cell>
          <cell r="AG20">
            <v>160</v>
          </cell>
          <cell r="AH20">
            <v>146</v>
          </cell>
          <cell r="AI20" t="str">
            <v>ябокт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224</v>
          </cell>
          <cell r="D21">
            <v>770</v>
          </cell>
          <cell r="E21">
            <v>780</v>
          </cell>
          <cell r="F21">
            <v>207</v>
          </cell>
          <cell r="G21" t="str">
            <v>н</v>
          </cell>
          <cell r="H21">
            <v>0.35</v>
          </cell>
          <cell r="I21">
            <v>45</v>
          </cell>
          <cell r="J21">
            <v>863</v>
          </cell>
          <cell r="K21">
            <v>-83</v>
          </cell>
          <cell r="L21">
            <v>30</v>
          </cell>
          <cell r="M21">
            <v>0</v>
          </cell>
          <cell r="N21">
            <v>20</v>
          </cell>
          <cell r="O21">
            <v>0</v>
          </cell>
          <cell r="W21">
            <v>20.399999999999999</v>
          </cell>
          <cell r="Y21">
            <v>12.598039215686276</v>
          </cell>
          <cell r="Z21">
            <v>10.147058823529413</v>
          </cell>
          <cell r="AD21">
            <v>678</v>
          </cell>
          <cell r="AE21">
            <v>36.799999999999997</v>
          </cell>
          <cell r="AF21">
            <v>30.6</v>
          </cell>
          <cell r="AG21">
            <v>39</v>
          </cell>
          <cell r="AH21">
            <v>16</v>
          </cell>
          <cell r="AI21" t="str">
            <v>увел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262</v>
          </cell>
          <cell r="D22">
            <v>203</v>
          </cell>
          <cell r="E22">
            <v>186</v>
          </cell>
          <cell r="F22">
            <v>274</v>
          </cell>
          <cell r="G22">
            <v>0</v>
          </cell>
          <cell r="H22">
            <v>0.35</v>
          </cell>
          <cell r="I22">
            <v>45</v>
          </cell>
          <cell r="J22">
            <v>508</v>
          </cell>
          <cell r="K22">
            <v>-322</v>
          </cell>
          <cell r="L22">
            <v>40</v>
          </cell>
          <cell r="M22">
            <v>40</v>
          </cell>
          <cell r="N22">
            <v>50</v>
          </cell>
          <cell r="O22">
            <v>0</v>
          </cell>
          <cell r="W22">
            <v>28.8</v>
          </cell>
          <cell r="Y22">
            <v>14.027777777777777</v>
          </cell>
          <cell r="Z22">
            <v>9.5138888888888893</v>
          </cell>
          <cell r="AD22">
            <v>42</v>
          </cell>
          <cell r="AE22">
            <v>73.2</v>
          </cell>
          <cell r="AF22">
            <v>50.8</v>
          </cell>
          <cell r="AG22">
            <v>45</v>
          </cell>
          <cell r="AH22">
            <v>34</v>
          </cell>
          <cell r="AI22" t="str">
            <v>увел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649</v>
          </cell>
          <cell r="D23">
            <v>881</v>
          </cell>
          <cell r="E23">
            <v>706</v>
          </cell>
          <cell r="F23">
            <v>800</v>
          </cell>
          <cell r="G23">
            <v>0</v>
          </cell>
          <cell r="H23">
            <v>0.35</v>
          </cell>
          <cell r="I23">
            <v>45</v>
          </cell>
          <cell r="J23">
            <v>853</v>
          </cell>
          <cell r="K23">
            <v>-147</v>
          </cell>
          <cell r="L23">
            <v>250</v>
          </cell>
          <cell r="M23">
            <v>100</v>
          </cell>
          <cell r="N23">
            <v>150</v>
          </cell>
          <cell r="O23">
            <v>0</v>
          </cell>
          <cell r="V23">
            <v>100</v>
          </cell>
          <cell r="W23">
            <v>141.19999999999999</v>
          </cell>
          <cell r="Y23">
            <v>9.9150141643059495</v>
          </cell>
          <cell r="Z23">
            <v>5.6657223796034</v>
          </cell>
          <cell r="AD23">
            <v>0</v>
          </cell>
          <cell r="AE23">
            <v>197.4</v>
          </cell>
          <cell r="AF23">
            <v>184.2</v>
          </cell>
          <cell r="AG23">
            <v>202.2</v>
          </cell>
          <cell r="AH23">
            <v>169</v>
          </cell>
          <cell r="AI23" t="str">
            <v>продокт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326.25400000000002</v>
          </cell>
          <cell r="D24">
            <v>403.35700000000003</v>
          </cell>
          <cell r="E24">
            <v>423.32299999999998</v>
          </cell>
          <cell r="F24">
            <v>291.18599999999998</v>
          </cell>
          <cell r="G24">
            <v>0</v>
          </cell>
          <cell r="H24">
            <v>1</v>
          </cell>
          <cell r="I24">
            <v>50</v>
          </cell>
          <cell r="J24">
            <v>406.40699999999998</v>
          </cell>
          <cell r="K24">
            <v>16.915999999999997</v>
          </cell>
          <cell r="L24">
            <v>140</v>
          </cell>
          <cell r="M24">
            <v>100</v>
          </cell>
          <cell r="N24">
            <v>170</v>
          </cell>
          <cell r="O24">
            <v>0</v>
          </cell>
          <cell r="V24">
            <v>80</v>
          </cell>
          <cell r="W24">
            <v>84.664599999999993</v>
          </cell>
          <cell r="Y24">
            <v>9.2268315210843728</v>
          </cell>
          <cell r="Z24">
            <v>3.439288675550348</v>
          </cell>
          <cell r="AD24">
            <v>0</v>
          </cell>
          <cell r="AE24">
            <v>96.116</v>
          </cell>
          <cell r="AF24">
            <v>85.2072</v>
          </cell>
          <cell r="AG24">
            <v>98.292600000000007</v>
          </cell>
          <cell r="AH24">
            <v>143.25299999999999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3935.3429999999998</v>
          </cell>
          <cell r="D25">
            <v>7223.2569999999996</v>
          </cell>
          <cell r="E25">
            <v>4176.3459999999995</v>
          </cell>
          <cell r="F25">
            <v>2975.2950000000001</v>
          </cell>
          <cell r="G25">
            <v>0</v>
          </cell>
          <cell r="H25">
            <v>1</v>
          </cell>
          <cell r="I25">
            <v>50</v>
          </cell>
          <cell r="J25">
            <v>4297.33</v>
          </cell>
          <cell r="K25">
            <v>-120.98400000000038</v>
          </cell>
          <cell r="L25">
            <v>1500</v>
          </cell>
          <cell r="M25">
            <v>0</v>
          </cell>
          <cell r="N25">
            <v>600</v>
          </cell>
          <cell r="O25">
            <v>1200</v>
          </cell>
          <cell r="P25">
            <v>1000</v>
          </cell>
          <cell r="V25">
            <v>1500</v>
          </cell>
          <cell r="W25">
            <v>835.26919999999996</v>
          </cell>
          <cell r="Y25">
            <v>10.505948261949561</v>
          </cell>
          <cell r="Z25">
            <v>3.5620791476568274</v>
          </cell>
          <cell r="AD25">
            <v>0</v>
          </cell>
          <cell r="AE25">
            <v>1173.9090000000001</v>
          </cell>
          <cell r="AF25">
            <v>997.7296</v>
          </cell>
          <cell r="AG25">
            <v>989.42679999999996</v>
          </cell>
          <cell r="AH25">
            <v>775.00400000000002</v>
          </cell>
          <cell r="AI25" t="str">
            <v>оконч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289.03300000000002</v>
          </cell>
          <cell r="D26">
            <v>248.953</v>
          </cell>
          <cell r="E26">
            <v>355.84800000000001</v>
          </cell>
          <cell r="F26">
            <v>164.12700000000001</v>
          </cell>
          <cell r="G26">
            <v>0</v>
          </cell>
          <cell r="H26">
            <v>1</v>
          </cell>
          <cell r="I26">
            <v>50</v>
          </cell>
          <cell r="J26">
            <v>355.38</v>
          </cell>
          <cell r="K26">
            <v>0.46800000000001774</v>
          </cell>
          <cell r="L26">
            <v>100</v>
          </cell>
          <cell r="M26">
            <v>80</v>
          </cell>
          <cell r="N26">
            <v>120</v>
          </cell>
          <cell r="O26">
            <v>0</v>
          </cell>
          <cell r="V26">
            <v>180</v>
          </cell>
          <cell r="W26">
            <v>71.169600000000003</v>
          </cell>
          <cell r="Y26">
            <v>9.0505918257233411</v>
          </cell>
          <cell r="Z26">
            <v>2.3061391380589464</v>
          </cell>
          <cell r="AD26">
            <v>0</v>
          </cell>
          <cell r="AE26">
            <v>89.840800000000002</v>
          </cell>
          <cell r="AF26">
            <v>67.474599999999995</v>
          </cell>
          <cell r="AG26">
            <v>71.290199999999999</v>
          </cell>
          <cell r="AH26">
            <v>55.027000000000001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426.053</v>
          </cell>
          <cell r="D27">
            <v>370.44900000000001</v>
          </cell>
          <cell r="E27">
            <v>509.19600000000003</v>
          </cell>
          <cell r="F27">
            <v>268.12200000000001</v>
          </cell>
          <cell r="G27">
            <v>0</v>
          </cell>
          <cell r="H27">
            <v>1</v>
          </cell>
          <cell r="I27">
            <v>50</v>
          </cell>
          <cell r="J27">
            <v>497.28300000000002</v>
          </cell>
          <cell r="K27">
            <v>11.913000000000011</v>
          </cell>
          <cell r="L27">
            <v>160</v>
          </cell>
          <cell r="M27">
            <v>100</v>
          </cell>
          <cell r="N27">
            <v>210</v>
          </cell>
          <cell r="O27">
            <v>0</v>
          </cell>
          <cell r="V27">
            <v>180</v>
          </cell>
          <cell r="W27">
            <v>101.83920000000001</v>
          </cell>
          <cell r="Y27">
            <v>9.0154086049379814</v>
          </cell>
          <cell r="Z27">
            <v>2.6327975867838709</v>
          </cell>
          <cell r="AD27">
            <v>0</v>
          </cell>
          <cell r="AE27">
            <v>121.1104</v>
          </cell>
          <cell r="AF27">
            <v>111.2634</v>
          </cell>
          <cell r="AG27">
            <v>109.29459999999999</v>
          </cell>
          <cell r="AH27">
            <v>89.114000000000004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199.13200000000001</v>
          </cell>
          <cell r="D28">
            <v>201.13200000000001</v>
          </cell>
          <cell r="E28">
            <v>213.83600000000001</v>
          </cell>
          <cell r="F28">
            <v>178.35499999999999</v>
          </cell>
          <cell r="G28">
            <v>0</v>
          </cell>
          <cell r="H28">
            <v>1</v>
          </cell>
          <cell r="I28">
            <v>60</v>
          </cell>
          <cell r="J28">
            <v>207.10400000000001</v>
          </cell>
          <cell r="K28">
            <v>6.7319999999999993</v>
          </cell>
          <cell r="L28">
            <v>70</v>
          </cell>
          <cell r="M28">
            <v>30</v>
          </cell>
          <cell r="N28">
            <v>80</v>
          </cell>
          <cell r="O28">
            <v>0</v>
          </cell>
          <cell r="V28">
            <v>30</v>
          </cell>
          <cell r="W28">
            <v>42.767200000000003</v>
          </cell>
          <cell r="Y28">
            <v>9.0806739744477074</v>
          </cell>
          <cell r="Z28">
            <v>4.1703688808245563</v>
          </cell>
          <cell r="AD28">
            <v>0</v>
          </cell>
          <cell r="AE28">
            <v>54.349599999999995</v>
          </cell>
          <cell r="AF28">
            <v>51.201599999999999</v>
          </cell>
          <cell r="AG28">
            <v>52.255600000000001</v>
          </cell>
          <cell r="AH28">
            <v>48.972000000000001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118.48</v>
          </cell>
          <cell r="D29">
            <v>294.58800000000002</v>
          </cell>
          <cell r="E29">
            <v>249.55</v>
          </cell>
          <cell r="F29">
            <v>157.32300000000001</v>
          </cell>
          <cell r="G29">
            <v>0</v>
          </cell>
          <cell r="H29">
            <v>1</v>
          </cell>
          <cell r="I29">
            <v>60</v>
          </cell>
          <cell r="J29">
            <v>239.184</v>
          </cell>
          <cell r="K29">
            <v>10.366000000000014</v>
          </cell>
          <cell r="L29">
            <v>80</v>
          </cell>
          <cell r="M29">
            <v>40</v>
          </cell>
          <cell r="N29">
            <v>90</v>
          </cell>
          <cell r="O29">
            <v>0</v>
          </cell>
          <cell r="V29">
            <v>90</v>
          </cell>
          <cell r="W29">
            <v>49.910000000000004</v>
          </cell>
          <cell r="Y29">
            <v>9.1629533159687426</v>
          </cell>
          <cell r="Z29">
            <v>3.1521338409136446</v>
          </cell>
          <cell r="AD29">
            <v>0</v>
          </cell>
          <cell r="AE29">
            <v>55.916200000000003</v>
          </cell>
          <cell r="AF29">
            <v>44.059199999999997</v>
          </cell>
          <cell r="AG29">
            <v>54.850800000000007</v>
          </cell>
          <cell r="AH29">
            <v>40.700000000000003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60.600999999999999</v>
          </cell>
          <cell r="D30">
            <v>2.0739999999999998</v>
          </cell>
          <cell r="E30">
            <v>0</v>
          </cell>
          <cell r="F30">
            <v>60.92</v>
          </cell>
          <cell r="G30">
            <v>0</v>
          </cell>
          <cell r="H30">
            <v>1</v>
          </cell>
          <cell r="I30">
            <v>180</v>
          </cell>
          <cell r="J30">
            <v>42.69</v>
          </cell>
          <cell r="K30">
            <v>-42.69</v>
          </cell>
          <cell r="L30">
            <v>20</v>
          </cell>
          <cell r="M30">
            <v>0</v>
          </cell>
          <cell r="N30">
            <v>0</v>
          </cell>
          <cell r="O30">
            <v>0</v>
          </cell>
          <cell r="W30">
            <v>0</v>
          </cell>
          <cell r="Y30" t="e">
            <v>#DIV/0!</v>
          </cell>
          <cell r="Z30" t="e">
            <v>#DIV/0!</v>
          </cell>
          <cell r="AD30">
            <v>0</v>
          </cell>
          <cell r="AE30">
            <v>3.7334000000000005</v>
          </cell>
          <cell r="AF30">
            <v>0.21059999999999998</v>
          </cell>
          <cell r="AG30">
            <v>4.6332000000000004</v>
          </cell>
          <cell r="AH30">
            <v>4.9139999999999997</v>
          </cell>
          <cell r="AI30" t="str">
            <v>увел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290.47000000000003</v>
          </cell>
          <cell r="D31">
            <v>495.411</v>
          </cell>
          <cell r="E31">
            <v>443.48700000000002</v>
          </cell>
          <cell r="F31">
            <v>317.00400000000002</v>
          </cell>
          <cell r="G31">
            <v>0</v>
          </cell>
          <cell r="H31">
            <v>1</v>
          </cell>
          <cell r="I31">
            <v>60</v>
          </cell>
          <cell r="J31">
            <v>443.98099999999999</v>
          </cell>
          <cell r="K31">
            <v>-0.49399999999997135</v>
          </cell>
          <cell r="L31">
            <v>150</v>
          </cell>
          <cell r="M31">
            <v>100</v>
          </cell>
          <cell r="N31">
            <v>190</v>
          </cell>
          <cell r="O31">
            <v>0</v>
          </cell>
          <cell r="V31">
            <v>50</v>
          </cell>
          <cell r="W31">
            <v>88.697400000000002</v>
          </cell>
          <cell r="Y31">
            <v>9.0983952178981564</v>
          </cell>
          <cell r="Z31">
            <v>3.5739942771715971</v>
          </cell>
          <cell r="AD31">
            <v>0</v>
          </cell>
          <cell r="AE31">
            <v>114.18559999999999</v>
          </cell>
          <cell r="AF31">
            <v>93.085400000000007</v>
          </cell>
          <cell r="AG31">
            <v>104.06359999999999</v>
          </cell>
          <cell r="AH31">
            <v>70.792000000000002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51.941000000000003</v>
          </cell>
          <cell r="D32">
            <v>241.03100000000001</v>
          </cell>
          <cell r="E32">
            <v>159.62</v>
          </cell>
          <cell r="F32">
            <v>117.003</v>
          </cell>
          <cell r="G32">
            <v>0</v>
          </cell>
          <cell r="H32">
            <v>1</v>
          </cell>
          <cell r="I32">
            <v>30</v>
          </cell>
          <cell r="J32">
            <v>167.54400000000001</v>
          </cell>
          <cell r="K32">
            <v>-7.9240000000000066</v>
          </cell>
          <cell r="L32">
            <v>90</v>
          </cell>
          <cell r="M32">
            <v>30</v>
          </cell>
          <cell r="N32">
            <v>60</v>
          </cell>
          <cell r="O32">
            <v>0</v>
          </cell>
          <cell r="W32">
            <v>31.923999999999999</v>
          </cell>
          <cell r="Y32">
            <v>9.3034394186192202</v>
          </cell>
          <cell r="Z32">
            <v>3.6650482395689763</v>
          </cell>
          <cell r="AD32">
            <v>0</v>
          </cell>
          <cell r="AE32">
            <v>32.171599999999998</v>
          </cell>
          <cell r="AF32">
            <v>27.709600000000002</v>
          </cell>
          <cell r="AG32">
            <v>39.878399999999999</v>
          </cell>
          <cell r="AH32">
            <v>20.82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43.116</v>
          </cell>
          <cell r="D33">
            <v>264.851</v>
          </cell>
          <cell r="E33">
            <v>190.346</v>
          </cell>
          <cell r="F33">
            <v>112.181</v>
          </cell>
          <cell r="G33" t="str">
            <v>н</v>
          </cell>
          <cell r="H33">
            <v>1</v>
          </cell>
          <cell r="I33">
            <v>30</v>
          </cell>
          <cell r="J33">
            <v>192.89699999999999</v>
          </cell>
          <cell r="K33">
            <v>-2.5509999999999877</v>
          </cell>
          <cell r="L33">
            <v>80</v>
          </cell>
          <cell r="M33">
            <v>0</v>
          </cell>
          <cell r="N33">
            <v>50</v>
          </cell>
          <cell r="O33">
            <v>0</v>
          </cell>
          <cell r="V33">
            <v>70</v>
          </cell>
          <cell r="W33">
            <v>38.069200000000002</v>
          </cell>
          <cell r="Y33">
            <v>8.2003561934582283</v>
          </cell>
          <cell r="Z33">
            <v>2.9467653641263802</v>
          </cell>
          <cell r="AD33">
            <v>0</v>
          </cell>
          <cell r="AE33">
            <v>35.464199999999998</v>
          </cell>
          <cell r="AF33">
            <v>28.803800000000003</v>
          </cell>
          <cell r="AG33">
            <v>43.991199999999999</v>
          </cell>
          <cell r="AH33">
            <v>38.08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593.74400000000003</v>
          </cell>
          <cell r="D34">
            <v>1544.4259999999999</v>
          </cell>
          <cell r="E34">
            <v>1445.9459999999999</v>
          </cell>
          <cell r="F34">
            <v>646.35400000000004</v>
          </cell>
          <cell r="G34">
            <v>0</v>
          </cell>
          <cell r="H34">
            <v>1</v>
          </cell>
          <cell r="I34">
            <v>30</v>
          </cell>
          <cell r="J34">
            <v>1459.944</v>
          </cell>
          <cell r="K34">
            <v>-13.998000000000047</v>
          </cell>
          <cell r="L34">
            <v>420</v>
          </cell>
          <cell r="M34">
            <v>500</v>
          </cell>
          <cell r="N34">
            <v>500</v>
          </cell>
          <cell r="O34">
            <v>0</v>
          </cell>
          <cell r="V34">
            <v>380</v>
          </cell>
          <cell r="W34">
            <v>289.18919999999997</v>
          </cell>
          <cell r="Y34">
            <v>8.4593546370334725</v>
          </cell>
          <cell r="Z34">
            <v>2.2350558042969797</v>
          </cell>
          <cell r="AD34">
            <v>0</v>
          </cell>
          <cell r="AE34">
            <v>255.88200000000001</v>
          </cell>
          <cell r="AF34">
            <v>233.37959999999998</v>
          </cell>
          <cell r="AG34">
            <v>307.75639999999999</v>
          </cell>
          <cell r="AH34">
            <v>283.74099999999999</v>
          </cell>
          <cell r="AI34" t="str">
            <v>ябокт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190.63499999999999</v>
          </cell>
          <cell r="D35">
            <v>58.4</v>
          </cell>
          <cell r="E35">
            <v>216.59</v>
          </cell>
          <cell r="F35">
            <v>26.913</v>
          </cell>
          <cell r="G35">
            <v>0</v>
          </cell>
          <cell r="H35">
            <v>1</v>
          </cell>
          <cell r="I35">
            <v>40</v>
          </cell>
          <cell r="J35">
            <v>218.465</v>
          </cell>
          <cell r="K35">
            <v>-1.875</v>
          </cell>
          <cell r="L35">
            <v>20</v>
          </cell>
          <cell r="M35">
            <v>150</v>
          </cell>
          <cell r="N35">
            <v>100</v>
          </cell>
          <cell r="O35">
            <v>0</v>
          </cell>
          <cell r="V35">
            <v>90</v>
          </cell>
          <cell r="W35">
            <v>43.317999999999998</v>
          </cell>
          <cell r="Y35">
            <v>8.9319220647305979</v>
          </cell>
          <cell r="Z35">
            <v>0.62128907151761392</v>
          </cell>
          <cell r="AD35">
            <v>0</v>
          </cell>
          <cell r="AE35">
            <v>28.307600000000001</v>
          </cell>
          <cell r="AF35">
            <v>35.337400000000002</v>
          </cell>
          <cell r="AG35">
            <v>28.633199999999999</v>
          </cell>
          <cell r="AH35">
            <v>17.978999999999999</v>
          </cell>
          <cell r="AI35" t="str">
            <v>увел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191.35400000000001</v>
          </cell>
          <cell r="D36">
            <v>190.614</v>
          </cell>
          <cell r="E36">
            <v>158.58000000000001</v>
          </cell>
          <cell r="F36">
            <v>220.79</v>
          </cell>
          <cell r="G36" t="str">
            <v>н</v>
          </cell>
          <cell r="H36">
            <v>1</v>
          </cell>
          <cell r="I36">
            <v>35</v>
          </cell>
          <cell r="J36">
            <v>161.816</v>
          </cell>
          <cell r="K36">
            <v>-3.23599999999999</v>
          </cell>
          <cell r="L36">
            <v>20</v>
          </cell>
          <cell r="M36">
            <v>0</v>
          </cell>
          <cell r="N36">
            <v>0</v>
          </cell>
          <cell r="O36">
            <v>0</v>
          </cell>
          <cell r="V36">
            <v>50</v>
          </cell>
          <cell r="W36">
            <v>31.716000000000001</v>
          </cell>
          <cell r="Y36">
            <v>9.1685584562996585</v>
          </cell>
          <cell r="Z36">
            <v>6.961470551141379</v>
          </cell>
          <cell r="AD36">
            <v>0</v>
          </cell>
          <cell r="AE36">
            <v>44.479199999999999</v>
          </cell>
          <cell r="AF36">
            <v>46.4024</v>
          </cell>
          <cell r="AG36">
            <v>42.263799999999996</v>
          </cell>
          <cell r="AH36">
            <v>14.289</v>
          </cell>
          <cell r="AI36" t="str">
            <v>увел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83.593000000000004</v>
          </cell>
          <cell r="D37">
            <v>112.04600000000001</v>
          </cell>
          <cell r="E37">
            <v>75.224000000000004</v>
          </cell>
          <cell r="F37">
            <v>117.66500000000001</v>
          </cell>
          <cell r="G37">
            <v>0</v>
          </cell>
          <cell r="H37">
            <v>1</v>
          </cell>
          <cell r="I37">
            <v>30</v>
          </cell>
          <cell r="J37">
            <v>85.052999999999997</v>
          </cell>
          <cell r="K37">
            <v>-9.8289999999999935</v>
          </cell>
          <cell r="L37">
            <v>30</v>
          </cell>
          <cell r="M37">
            <v>0</v>
          </cell>
          <cell r="N37">
            <v>0</v>
          </cell>
          <cell r="O37">
            <v>0</v>
          </cell>
          <cell r="W37">
            <v>15.0448</v>
          </cell>
          <cell r="Y37">
            <v>9.8150191428267579</v>
          </cell>
          <cell r="Z37">
            <v>7.8209746889290654</v>
          </cell>
          <cell r="AD37">
            <v>0</v>
          </cell>
          <cell r="AE37">
            <v>21.732199999999999</v>
          </cell>
          <cell r="AF37">
            <v>21.8462</v>
          </cell>
          <cell r="AG37">
            <v>24.215199999999999</v>
          </cell>
          <cell r="AH37">
            <v>25.555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153.447</v>
          </cell>
          <cell r="D38">
            <v>232.89099999999999</v>
          </cell>
          <cell r="E38">
            <v>152.57</v>
          </cell>
          <cell r="F38">
            <v>225.18700000000001</v>
          </cell>
          <cell r="G38" t="str">
            <v>н</v>
          </cell>
          <cell r="H38">
            <v>1</v>
          </cell>
          <cell r="I38">
            <v>45</v>
          </cell>
          <cell r="J38">
            <v>162.91800000000001</v>
          </cell>
          <cell r="K38">
            <v>-10.348000000000013</v>
          </cell>
          <cell r="L38">
            <v>80</v>
          </cell>
          <cell r="M38">
            <v>0</v>
          </cell>
          <cell r="N38">
            <v>0</v>
          </cell>
          <cell r="O38">
            <v>0</v>
          </cell>
          <cell r="W38">
            <v>30.513999999999999</v>
          </cell>
          <cell r="Y38">
            <v>10.001540276594351</v>
          </cell>
          <cell r="Z38">
            <v>7.3797928819558241</v>
          </cell>
          <cell r="AD38">
            <v>0</v>
          </cell>
          <cell r="AE38">
            <v>44.468800000000002</v>
          </cell>
          <cell r="AF38">
            <v>46.360399999999998</v>
          </cell>
          <cell r="AG38">
            <v>51.076599999999999</v>
          </cell>
          <cell r="AH38">
            <v>24.298999999999999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113.16500000000001</v>
          </cell>
          <cell r="D39">
            <v>191.19800000000001</v>
          </cell>
          <cell r="E39">
            <v>132.10300000000001</v>
          </cell>
          <cell r="F39">
            <v>162.18299999999999</v>
          </cell>
          <cell r="G39" t="str">
            <v>н</v>
          </cell>
          <cell r="H39">
            <v>1</v>
          </cell>
          <cell r="I39">
            <v>45</v>
          </cell>
          <cell r="J39">
            <v>146.95500000000001</v>
          </cell>
          <cell r="K39">
            <v>-14.852000000000004</v>
          </cell>
          <cell r="L39">
            <v>70</v>
          </cell>
          <cell r="M39">
            <v>0</v>
          </cell>
          <cell r="N39">
            <v>30</v>
          </cell>
          <cell r="O39">
            <v>0</v>
          </cell>
          <cell r="W39">
            <v>26.4206</v>
          </cell>
          <cell r="Y39">
            <v>9.9234309591757945</v>
          </cell>
          <cell r="Z39">
            <v>6.1385055600554113</v>
          </cell>
          <cell r="AD39">
            <v>0</v>
          </cell>
          <cell r="AE39">
            <v>37.063400000000001</v>
          </cell>
          <cell r="AF39">
            <v>34.487000000000002</v>
          </cell>
          <cell r="AG39">
            <v>40.511800000000001</v>
          </cell>
          <cell r="AH39">
            <v>11.488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92.53</v>
          </cell>
          <cell r="D40">
            <v>192.42699999999999</v>
          </cell>
          <cell r="E40">
            <v>121.41</v>
          </cell>
          <cell r="F40">
            <v>156.375</v>
          </cell>
          <cell r="G40" t="str">
            <v>н</v>
          </cell>
          <cell r="H40">
            <v>1</v>
          </cell>
          <cell r="I40">
            <v>45</v>
          </cell>
          <cell r="J40">
            <v>126.919</v>
          </cell>
          <cell r="K40">
            <v>-5.5090000000000003</v>
          </cell>
          <cell r="L40">
            <v>60</v>
          </cell>
          <cell r="M40">
            <v>0</v>
          </cell>
          <cell r="N40">
            <v>40</v>
          </cell>
          <cell r="O40">
            <v>0</v>
          </cell>
          <cell r="W40">
            <v>24.282</v>
          </cell>
          <cell r="Y40">
            <v>10.558232435548966</v>
          </cell>
          <cell r="Z40">
            <v>6.4399555226093401</v>
          </cell>
          <cell r="AD40">
            <v>0</v>
          </cell>
          <cell r="AE40">
            <v>32.477600000000002</v>
          </cell>
          <cell r="AF40">
            <v>31.759599999999999</v>
          </cell>
          <cell r="AG40">
            <v>37.055599999999998</v>
          </cell>
          <cell r="AH40">
            <v>14.353999999999999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1734</v>
          </cell>
          <cell r="D41">
            <v>2022</v>
          </cell>
          <cell r="E41">
            <v>2190</v>
          </cell>
          <cell r="F41">
            <v>1308</v>
          </cell>
          <cell r="G41" t="str">
            <v>акк</v>
          </cell>
          <cell r="H41">
            <v>0.35</v>
          </cell>
          <cell r="I41">
            <v>40</v>
          </cell>
          <cell r="J41">
            <v>1832</v>
          </cell>
          <cell r="K41">
            <v>358</v>
          </cell>
          <cell r="L41">
            <v>750</v>
          </cell>
          <cell r="M41">
            <v>400</v>
          </cell>
          <cell r="N41">
            <v>800</v>
          </cell>
          <cell r="O41">
            <v>0</v>
          </cell>
          <cell r="V41">
            <v>700</v>
          </cell>
          <cell r="W41">
            <v>438</v>
          </cell>
          <cell r="Y41">
            <v>9.0365296803652964</v>
          </cell>
          <cell r="Z41">
            <v>2.9863013698630136</v>
          </cell>
          <cell r="AD41">
            <v>0</v>
          </cell>
          <cell r="AE41">
            <v>466.6</v>
          </cell>
          <cell r="AF41">
            <v>473.8</v>
          </cell>
          <cell r="AG41">
            <v>496.2</v>
          </cell>
          <cell r="AH41">
            <v>339</v>
          </cell>
          <cell r="AI41" t="str">
            <v>оконч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3410</v>
          </cell>
          <cell r="D42">
            <v>3312</v>
          </cell>
          <cell r="E42">
            <v>4017</v>
          </cell>
          <cell r="F42">
            <v>2199</v>
          </cell>
          <cell r="G42" t="str">
            <v>акк</v>
          </cell>
          <cell r="H42">
            <v>0.4</v>
          </cell>
          <cell r="I42">
            <v>40</v>
          </cell>
          <cell r="J42">
            <v>2931</v>
          </cell>
          <cell r="K42">
            <v>1086</v>
          </cell>
          <cell r="L42">
            <v>1000</v>
          </cell>
          <cell r="M42">
            <v>800</v>
          </cell>
          <cell r="N42">
            <v>600</v>
          </cell>
          <cell r="O42">
            <v>700</v>
          </cell>
          <cell r="P42">
            <v>700</v>
          </cell>
          <cell r="V42">
            <v>900</v>
          </cell>
          <cell r="W42">
            <v>687</v>
          </cell>
          <cell r="Y42">
            <v>10.042212518195051</v>
          </cell>
          <cell r="Z42">
            <v>3.2008733624454146</v>
          </cell>
          <cell r="AD42">
            <v>582</v>
          </cell>
          <cell r="AE42">
            <v>952</v>
          </cell>
          <cell r="AF42">
            <v>798.4</v>
          </cell>
          <cell r="AG42">
            <v>776.4</v>
          </cell>
          <cell r="AH42">
            <v>333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3625</v>
          </cell>
          <cell r="D43">
            <v>14211</v>
          </cell>
          <cell r="E43">
            <v>7858</v>
          </cell>
          <cell r="F43">
            <v>2123</v>
          </cell>
          <cell r="G43">
            <v>0</v>
          </cell>
          <cell r="H43">
            <v>0.45</v>
          </cell>
          <cell r="I43">
            <v>45</v>
          </cell>
          <cell r="J43">
            <v>7975</v>
          </cell>
          <cell r="K43">
            <v>-117</v>
          </cell>
          <cell r="L43">
            <v>900</v>
          </cell>
          <cell r="M43">
            <v>500</v>
          </cell>
          <cell r="N43">
            <v>200</v>
          </cell>
          <cell r="O43">
            <v>700</v>
          </cell>
          <cell r="P43">
            <v>600</v>
          </cell>
          <cell r="V43">
            <v>1500</v>
          </cell>
          <cell r="W43">
            <v>651.6</v>
          </cell>
          <cell r="Y43">
            <v>10.010742786985881</v>
          </cell>
          <cell r="Z43">
            <v>3.2581338244321669</v>
          </cell>
          <cell r="AD43">
            <v>4600</v>
          </cell>
          <cell r="AE43">
            <v>735.6</v>
          </cell>
          <cell r="AF43">
            <v>860</v>
          </cell>
          <cell r="AG43">
            <v>735.8</v>
          </cell>
          <cell r="AH43">
            <v>718</v>
          </cell>
          <cell r="AI43" t="str">
            <v>продокт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422.31200000000001</v>
          </cell>
          <cell r="D44">
            <v>592.22199999999998</v>
          </cell>
          <cell r="E44">
            <v>670.50800000000004</v>
          </cell>
          <cell r="F44">
            <v>336.31</v>
          </cell>
          <cell r="G44" t="str">
            <v>оконч</v>
          </cell>
          <cell r="H44">
            <v>1</v>
          </cell>
          <cell r="I44">
            <v>40</v>
          </cell>
          <cell r="J44">
            <v>615.00800000000004</v>
          </cell>
          <cell r="K44">
            <v>55.5</v>
          </cell>
          <cell r="L44">
            <v>200</v>
          </cell>
          <cell r="M44">
            <v>150</v>
          </cell>
          <cell r="N44">
            <v>250</v>
          </cell>
          <cell r="O44">
            <v>0</v>
          </cell>
          <cell r="V44">
            <v>300</v>
          </cell>
          <cell r="W44">
            <v>134.10160000000002</v>
          </cell>
          <cell r="Y44">
            <v>9.219203946858201</v>
          </cell>
          <cell r="Z44">
            <v>2.5078746264026677</v>
          </cell>
          <cell r="AD44">
            <v>0</v>
          </cell>
          <cell r="AE44">
            <v>131.45179999999999</v>
          </cell>
          <cell r="AF44">
            <v>125.52059999999999</v>
          </cell>
          <cell r="AG44">
            <v>134.04000000000002</v>
          </cell>
          <cell r="AH44">
            <v>120.127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1540</v>
          </cell>
          <cell r="D45">
            <v>1018</v>
          </cell>
          <cell r="E45">
            <v>581</v>
          </cell>
          <cell r="F45">
            <v>1951</v>
          </cell>
          <cell r="G45">
            <v>0</v>
          </cell>
          <cell r="H45">
            <v>0.1</v>
          </cell>
          <cell r="I45">
            <v>730</v>
          </cell>
          <cell r="J45">
            <v>606</v>
          </cell>
          <cell r="K45">
            <v>-25</v>
          </cell>
          <cell r="L45">
            <v>1000</v>
          </cell>
          <cell r="M45">
            <v>0</v>
          </cell>
          <cell r="N45">
            <v>0</v>
          </cell>
          <cell r="O45">
            <v>0</v>
          </cell>
          <cell r="W45">
            <v>116.2</v>
          </cell>
          <cell r="Y45">
            <v>25.395869191049915</v>
          </cell>
          <cell r="Z45">
            <v>16.790017211703958</v>
          </cell>
          <cell r="AD45">
            <v>0</v>
          </cell>
          <cell r="AE45">
            <v>150</v>
          </cell>
          <cell r="AF45">
            <v>137.4</v>
          </cell>
          <cell r="AG45">
            <v>176.6</v>
          </cell>
          <cell r="AH45">
            <v>47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631</v>
          </cell>
          <cell r="D46">
            <v>1630</v>
          </cell>
          <cell r="E46">
            <v>1127</v>
          </cell>
          <cell r="F46">
            <v>1063</v>
          </cell>
          <cell r="G46">
            <v>0</v>
          </cell>
          <cell r="H46">
            <v>0.35</v>
          </cell>
          <cell r="I46">
            <v>40</v>
          </cell>
          <cell r="J46">
            <v>1183</v>
          </cell>
          <cell r="K46">
            <v>-56</v>
          </cell>
          <cell r="L46">
            <v>700</v>
          </cell>
          <cell r="M46">
            <v>0</v>
          </cell>
          <cell r="N46">
            <v>450</v>
          </cell>
          <cell r="O46">
            <v>0</v>
          </cell>
          <cell r="W46">
            <v>225.4</v>
          </cell>
          <cell r="Y46">
            <v>9.8181011535048803</v>
          </cell>
          <cell r="Z46">
            <v>4.7160603371783498</v>
          </cell>
          <cell r="AD46">
            <v>0</v>
          </cell>
          <cell r="AE46">
            <v>310.60000000000002</v>
          </cell>
          <cell r="AF46">
            <v>267.8</v>
          </cell>
          <cell r="AG46">
            <v>328.4</v>
          </cell>
          <cell r="AH46">
            <v>187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167.465</v>
          </cell>
          <cell r="D47">
            <v>208.941</v>
          </cell>
          <cell r="E47">
            <v>189.54400000000001</v>
          </cell>
          <cell r="F47">
            <v>182.488</v>
          </cell>
          <cell r="G47">
            <v>0</v>
          </cell>
          <cell r="H47">
            <v>1</v>
          </cell>
          <cell r="I47">
            <v>40</v>
          </cell>
          <cell r="J47">
            <v>189.44900000000001</v>
          </cell>
          <cell r="K47">
            <v>9.4999999999998863E-2</v>
          </cell>
          <cell r="L47">
            <v>80</v>
          </cell>
          <cell r="M47">
            <v>0</v>
          </cell>
          <cell r="N47">
            <v>20</v>
          </cell>
          <cell r="O47">
            <v>0</v>
          </cell>
          <cell r="V47">
            <v>60</v>
          </cell>
          <cell r="W47">
            <v>37.908799999999999</v>
          </cell>
          <cell r="Y47">
            <v>9.0345249651795889</v>
          </cell>
          <cell r="Z47">
            <v>4.8138690752542947</v>
          </cell>
          <cell r="AD47">
            <v>0</v>
          </cell>
          <cell r="AE47">
            <v>48.743600000000001</v>
          </cell>
          <cell r="AF47">
            <v>47.047800000000002</v>
          </cell>
          <cell r="AG47">
            <v>49.6496</v>
          </cell>
          <cell r="AH47">
            <v>38.267000000000003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1286</v>
          </cell>
          <cell r="D48">
            <v>1337</v>
          </cell>
          <cell r="E48">
            <v>1681</v>
          </cell>
          <cell r="F48">
            <v>875</v>
          </cell>
          <cell r="G48">
            <v>0</v>
          </cell>
          <cell r="H48">
            <v>0.4</v>
          </cell>
          <cell r="I48">
            <v>35</v>
          </cell>
          <cell r="J48">
            <v>1761</v>
          </cell>
          <cell r="K48">
            <v>-80</v>
          </cell>
          <cell r="L48">
            <v>600</v>
          </cell>
          <cell r="M48">
            <v>700</v>
          </cell>
          <cell r="N48">
            <v>600</v>
          </cell>
          <cell r="O48">
            <v>0</v>
          </cell>
          <cell r="V48">
            <v>300</v>
          </cell>
          <cell r="W48">
            <v>336.2</v>
          </cell>
          <cell r="Y48">
            <v>9.1463414634146343</v>
          </cell>
          <cell r="Z48">
            <v>2.6026174895895302</v>
          </cell>
          <cell r="AD48">
            <v>0</v>
          </cell>
          <cell r="AE48">
            <v>419.4</v>
          </cell>
          <cell r="AF48">
            <v>364.8</v>
          </cell>
          <cell r="AG48">
            <v>365.4</v>
          </cell>
          <cell r="AH48">
            <v>279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1986</v>
          </cell>
          <cell r="D49">
            <v>2273</v>
          </cell>
          <cell r="E49">
            <v>2702</v>
          </cell>
          <cell r="F49">
            <v>1451</v>
          </cell>
          <cell r="G49">
            <v>0</v>
          </cell>
          <cell r="H49">
            <v>0.4</v>
          </cell>
          <cell r="I49">
            <v>40</v>
          </cell>
          <cell r="J49">
            <v>2814</v>
          </cell>
          <cell r="K49">
            <v>-112</v>
          </cell>
          <cell r="L49">
            <v>900</v>
          </cell>
          <cell r="M49">
            <v>800</v>
          </cell>
          <cell r="N49">
            <v>1100</v>
          </cell>
          <cell r="O49">
            <v>0</v>
          </cell>
          <cell r="P49">
            <v>400</v>
          </cell>
          <cell r="V49">
            <v>700</v>
          </cell>
          <cell r="W49">
            <v>540.4</v>
          </cell>
          <cell r="Y49">
            <v>9.9019245003700966</v>
          </cell>
          <cell r="Z49">
            <v>2.6850481125092527</v>
          </cell>
          <cell r="AD49">
            <v>0</v>
          </cell>
          <cell r="AE49">
            <v>673.4</v>
          </cell>
          <cell r="AF49">
            <v>582</v>
          </cell>
          <cell r="AG49">
            <v>587.6</v>
          </cell>
          <cell r="AH49">
            <v>477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62.954999999999998</v>
          </cell>
          <cell r="D50">
            <v>85.837000000000003</v>
          </cell>
          <cell r="E50">
            <v>68.843999999999994</v>
          </cell>
          <cell r="F50">
            <v>74.802999999999997</v>
          </cell>
          <cell r="G50" t="str">
            <v>лид, я</v>
          </cell>
          <cell r="H50">
            <v>1</v>
          </cell>
          <cell r="I50">
            <v>40</v>
          </cell>
          <cell r="J50">
            <v>74.769000000000005</v>
          </cell>
          <cell r="K50">
            <v>-5.9250000000000114</v>
          </cell>
          <cell r="L50">
            <v>30</v>
          </cell>
          <cell r="M50">
            <v>0</v>
          </cell>
          <cell r="N50">
            <v>10</v>
          </cell>
          <cell r="O50">
            <v>0</v>
          </cell>
          <cell r="V50">
            <v>20</v>
          </cell>
          <cell r="W50">
            <v>13.768799999999999</v>
          </cell>
          <cell r="Y50">
            <v>9.7904683051536807</v>
          </cell>
          <cell r="Z50">
            <v>5.432790076114113</v>
          </cell>
          <cell r="AD50">
            <v>0</v>
          </cell>
          <cell r="AE50">
            <v>21.78</v>
          </cell>
          <cell r="AF50">
            <v>17.146599999999999</v>
          </cell>
          <cell r="AG50">
            <v>18.778200000000002</v>
          </cell>
          <cell r="AH50">
            <v>8.82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129.66399999999999</v>
          </cell>
          <cell r="D51">
            <v>184.98</v>
          </cell>
          <cell r="E51">
            <v>158.63</v>
          </cell>
          <cell r="F51">
            <v>145.864</v>
          </cell>
          <cell r="G51" t="str">
            <v>оконч</v>
          </cell>
          <cell r="H51">
            <v>1</v>
          </cell>
          <cell r="I51">
            <v>40</v>
          </cell>
          <cell r="J51">
            <v>166.852</v>
          </cell>
          <cell r="K51">
            <v>-8.2220000000000084</v>
          </cell>
          <cell r="L51">
            <v>50</v>
          </cell>
          <cell r="M51">
            <v>0</v>
          </cell>
          <cell r="N51">
            <v>70</v>
          </cell>
          <cell r="O51">
            <v>0</v>
          </cell>
          <cell r="V51">
            <v>20</v>
          </cell>
          <cell r="W51">
            <v>31.725999999999999</v>
          </cell>
          <cell r="Y51">
            <v>9.0104015633864982</v>
          </cell>
          <cell r="Z51">
            <v>4.5976170963878209</v>
          </cell>
          <cell r="AD51">
            <v>0</v>
          </cell>
          <cell r="AE51">
            <v>49.164000000000001</v>
          </cell>
          <cell r="AF51">
            <v>37.4572</v>
          </cell>
          <cell r="AG51">
            <v>39.427800000000005</v>
          </cell>
          <cell r="AH51">
            <v>24.623000000000001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961</v>
          </cell>
          <cell r="D52">
            <v>1241</v>
          </cell>
          <cell r="E52">
            <v>1337</v>
          </cell>
          <cell r="F52">
            <v>811</v>
          </cell>
          <cell r="G52" t="str">
            <v>лид, я</v>
          </cell>
          <cell r="H52">
            <v>0.35</v>
          </cell>
          <cell r="I52">
            <v>40</v>
          </cell>
          <cell r="J52">
            <v>1398</v>
          </cell>
          <cell r="K52">
            <v>-61</v>
          </cell>
          <cell r="L52">
            <v>600</v>
          </cell>
          <cell r="M52">
            <v>150</v>
          </cell>
          <cell r="N52">
            <v>600</v>
          </cell>
          <cell r="O52">
            <v>0</v>
          </cell>
          <cell r="V52">
            <v>300</v>
          </cell>
          <cell r="W52">
            <v>267.39999999999998</v>
          </cell>
          <cell r="Y52">
            <v>9.2034405385190734</v>
          </cell>
          <cell r="Z52">
            <v>3.0329094988780856</v>
          </cell>
          <cell r="AD52">
            <v>0</v>
          </cell>
          <cell r="AE52">
            <v>343.6</v>
          </cell>
          <cell r="AF52">
            <v>296.8</v>
          </cell>
          <cell r="AG52">
            <v>313.39999999999998</v>
          </cell>
          <cell r="AH52">
            <v>235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1262</v>
          </cell>
          <cell r="D53">
            <v>1826</v>
          </cell>
          <cell r="E53">
            <v>1938</v>
          </cell>
          <cell r="F53">
            <v>1072</v>
          </cell>
          <cell r="G53" t="str">
            <v>неакк</v>
          </cell>
          <cell r="H53">
            <v>0.35</v>
          </cell>
          <cell r="I53">
            <v>40</v>
          </cell>
          <cell r="J53">
            <v>2007</v>
          </cell>
          <cell r="K53">
            <v>-69</v>
          </cell>
          <cell r="L53">
            <v>900</v>
          </cell>
          <cell r="M53">
            <v>500</v>
          </cell>
          <cell r="N53">
            <v>800</v>
          </cell>
          <cell r="O53">
            <v>0</v>
          </cell>
          <cell r="V53">
            <v>250</v>
          </cell>
          <cell r="W53">
            <v>387.6</v>
          </cell>
          <cell r="Y53">
            <v>9.0866873065015472</v>
          </cell>
          <cell r="Z53">
            <v>2.7657378740970069</v>
          </cell>
          <cell r="AD53">
            <v>0</v>
          </cell>
          <cell r="AE53">
            <v>490.6</v>
          </cell>
          <cell r="AF53">
            <v>419</v>
          </cell>
          <cell r="AG53">
            <v>459.6</v>
          </cell>
          <cell r="AH53">
            <v>302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907</v>
          </cell>
          <cell r="D54">
            <v>1054</v>
          </cell>
          <cell r="E54">
            <v>1250</v>
          </cell>
          <cell r="F54">
            <v>666</v>
          </cell>
          <cell r="G54">
            <v>0</v>
          </cell>
          <cell r="H54">
            <v>0.4</v>
          </cell>
          <cell r="I54">
            <v>35</v>
          </cell>
          <cell r="J54">
            <v>1282</v>
          </cell>
          <cell r="K54">
            <v>-32</v>
          </cell>
          <cell r="L54">
            <v>300</v>
          </cell>
          <cell r="M54">
            <v>600</v>
          </cell>
          <cell r="N54">
            <v>500</v>
          </cell>
          <cell r="O54">
            <v>0</v>
          </cell>
          <cell r="V54">
            <v>200</v>
          </cell>
          <cell r="W54">
            <v>250</v>
          </cell>
          <cell r="Y54">
            <v>9.0640000000000001</v>
          </cell>
          <cell r="Z54">
            <v>2.6640000000000001</v>
          </cell>
          <cell r="AD54">
            <v>0</v>
          </cell>
          <cell r="AE54">
            <v>251</v>
          </cell>
          <cell r="AF54">
            <v>258.39999999999998</v>
          </cell>
          <cell r="AG54">
            <v>259.2</v>
          </cell>
          <cell r="AH54">
            <v>179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293.40800000000002</v>
          </cell>
          <cell r="D55">
            <v>280.08100000000002</v>
          </cell>
          <cell r="E55">
            <v>341.95</v>
          </cell>
          <cell r="F55">
            <v>201.88300000000001</v>
          </cell>
          <cell r="G55">
            <v>0</v>
          </cell>
          <cell r="H55">
            <v>1</v>
          </cell>
          <cell r="I55">
            <v>50</v>
          </cell>
          <cell r="J55">
            <v>360.76400000000001</v>
          </cell>
          <cell r="K55">
            <v>-18.814000000000021</v>
          </cell>
          <cell r="L55">
            <v>80</v>
          </cell>
          <cell r="M55">
            <v>80</v>
          </cell>
          <cell r="N55">
            <v>120</v>
          </cell>
          <cell r="O55">
            <v>0</v>
          </cell>
          <cell r="V55">
            <v>150</v>
          </cell>
          <cell r="W55">
            <v>68.39</v>
          </cell>
          <cell r="Y55">
            <v>9.2394063459570113</v>
          </cell>
          <cell r="Z55">
            <v>2.9519374177511333</v>
          </cell>
          <cell r="AD55">
            <v>0</v>
          </cell>
          <cell r="AE55">
            <v>75.088999999999999</v>
          </cell>
          <cell r="AF55">
            <v>72.4208</v>
          </cell>
          <cell r="AG55">
            <v>67.297600000000003</v>
          </cell>
          <cell r="AH55">
            <v>39.725000000000001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800.50400000000002</v>
          </cell>
          <cell r="D56">
            <v>342.97399999999999</v>
          </cell>
          <cell r="E56">
            <v>777.54200000000003</v>
          </cell>
          <cell r="F56">
            <v>343.48500000000001</v>
          </cell>
          <cell r="G56" t="str">
            <v>н</v>
          </cell>
          <cell r="H56">
            <v>1</v>
          </cell>
          <cell r="I56">
            <v>50</v>
          </cell>
          <cell r="J56">
            <v>796.45600000000002</v>
          </cell>
          <cell r="K56">
            <v>-18.913999999999987</v>
          </cell>
          <cell r="L56">
            <v>110</v>
          </cell>
          <cell r="M56">
            <v>450</v>
          </cell>
          <cell r="N56">
            <v>220</v>
          </cell>
          <cell r="O56">
            <v>0</v>
          </cell>
          <cell r="V56">
            <v>350</v>
          </cell>
          <cell r="W56">
            <v>155.50839999999999</v>
          </cell>
          <cell r="Y56">
            <v>9.4752759336473158</v>
          </cell>
          <cell r="Z56">
            <v>2.2087874352768084</v>
          </cell>
          <cell r="AD56">
            <v>0</v>
          </cell>
          <cell r="AE56">
            <v>163.15460000000002</v>
          </cell>
          <cell r="AF56">
            <v>134.589</v>
          </cell>
          <cell r="AG56">
            <v>142.29739999999998</v>
          </cell>
          <cell r="AH56">
            <v>147.61099999999999</v>
          </cell>
          <cell r="AI56" t="str">
            <v>ябокт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76.433999999999997</v>
          </cell>
          <cell r="D57">
            <v>112.315</v>
          </cell>
          <cell r="E57">
            <v>121.212</v>
          </cell>
          <cell r="F57">
            <v>52.552999999999997</v>
          </cell>
          <cell r="G57">
            <v>0</v>
          </cell>
          <cell r="H57">
            <v>1</v>
          </cell>
          <cell r="I57">
            <v>50</v>
          </cell>
          <cell r="J57">
            <v>134.25800000000001</v>
          </cell>
          <cell r="K57">
            <v>-13.046000000000006</v>
          </cell>
          <cell r="L57">
            <v>30</v>
          </cell>
          <cell r="M57">
            <v>30</v>
          </cell>
          <cell r="N57">
            <v>40</v>
          </cell>
          <cell r="O57">
            <v>0</v>
          </cell>
          <cell r="V57">
            <v>70</v>
          </cell>
          <cell r="W57">
            <v>24.2424</v>
          </cell>
          <cell r="Y57">
            <v>9.18032043032043</v>
          </cell>
          <cell r="Z57">
            <v>2.1678134178134179</v>
          </cell>
          <cell r="AD57">
            <v>0</v>
          </cell>
          <cell r="AE57">
            <v>17.4236</v>
          </cell>
          <cell r="AF57">
            <v>15.620799999999999</v>
          </cell>
          <cell r="AG57">
            <v>19.2256</v>
          </cell>
          <cell r="AH57">
            <v>9.0120000000000005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22.817</v>
          </cell>
          <cell r="D58">
            <v>63.286999999999999</v>
          </cell>
          <cell r="E58">
            <v>29.795999999999999</v>
          </cell>
          <cell r="F58">
            <v>0.499</v>
          </cell>
          <cell r="G58" t="str">
            <v>нов</v>
          </cell>
          <cell r="H58">
            <v>1</v>
          </cell>
          <cell r="I58" t="e">
            <v>#N/A</v>
          </cell>
          <cell r="J58">
            <v>29.792999999999999</v>
          </cell>
          <cell r="K58">
            <v>3.0000000000001137E-3</v>
          </cell>
          <cell r="L58">
            <v>10</v>
          </cell>
          <cell r="M58">
            <v>10</v>
          </cell>
          <cell r="N58">
            <v>30</v>
          </cell>
          <cell r="O58">
            <v>0</v>
          </cell>
          <cell r="W58">
            <v>5.9592000000000001</v>
          </cell>
          <cell r="Y58">
            <v>8.4741240434957721</v>
          </cell>
          <cell r="Z58">
            <v>8.3736071955967245E-2</v>
          </cell>
          <cell r="AD58">
            <v>0</v>
          </cell>
          <cell r="AE58">
            <v>6.4072000000000005</v>
          </cell>
          <cell r="AF58">
            <v>6.3609999999999998</v>
          </cell>
          <cell r="AG58">
            <v>4.2783999999999995</v>
          </cell>
          <cell r="AH58">
            <v>0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1927.537</v>
          </cell>
          <cell r="D59">
            <v>2805.8739999999998</v>
          </cell>
          <cell r="E59">
            <v>2892.6880000000001</v>
          </cell>
          <cell r="F59">
            <v>1788.992</v>
          </cell>
          <cell r="G59">
            <v>0</v>
          </cell>
          <cell r="H59">
            <v>1</v>
          </cell>
          <cell r="I59">
            <v>40</v>
          </cell>
          <cell r="J59">
            <v>2884.0920000000001</v>
          </cell>
          <cell r="K59">
            <v>8.5960000000000036</v>
          </cell>
          <cell r="L59">
            <v>800</v>
          </cell>
          <cell r="M59">
            <v>650</v>
          </cell>
          <cell r="N59">
            <v>1150</v>
          </cell>
          <cell r="O59">
            <v>0</v>
          </cell>
          <cell r="V59">
            <v>820</v>
          </cell>
          <cell r="W59">
            <v>578.5376</v>
          </cell>
          <cell r="Y59">
            <v>9.0037224892556686</v>
          </cell>
          <cell r="Z59">
            <v>3.0922657403771163</v>
          </cell>
          <cell r="AD59">
            <v>0</v>
          </cell>
          <cell r="AE59">
            <v>631.31899999999996</v>
          </cell>
          <cell r="AF59">
            <v>643.798</v>
          </cell>
          <cell r="AG59">
            <v>646.14480000000003</v>
          </cell>
          <cell r="AH59">
            <v>325.68099999999998</v>
          </cell>
          <cell r="AI59" t="str">
            <v>оконч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2549</v>
          </cell>
          <cell r="D60">
            <v>4508</v>
          </cell>
          <cell r="E60">
            <v>4874</v>
          </cell>
          <cell r="F60">
            <v>2070</v>
          </cell>
          <cell r="G60">
            <v>0</v>
          </cell>
          <cell r="H60">
            <v>0.45</v>
          </cell>
          <cell r="I60">
            <v>50</v>
          </cell>
          <cell r="J60">
            <v>5010</v>
          </cell>
          <cell r="K60">
            <v>-136</v>
          </cell>
          <cell r="L60">
            <v>900</v>
          </cell>
          <cell r="M60">
            <v>800</v>
          </cell>
          <cell r="N60">
            <v>600</v>
          </cell>
          <cell r="O60">
            <v>700</v>
          </cell>
          <cell r="V60">
            <v>500</v>
          </cell>
          <cell r="W60">
            <v>614.79999999999995</v>
          </cell>
          <cell r="Y60">
            <v>9.059856864020821</v>
          </cell>
          <cell r="Z60">
            <v>3.3669486011711127</v>
          </cell>
          <cell r="AD60">
            <v>1800</v>
          </cell>
          <cell r="AE60">
            <v>867.4</v>
          </cell>
          <cell r="AF60">
            <v>711.4</v>
          </cell>
          <cell r="AG60">
            <v>703.8</v>
          </cell>
          <cell r="AH60">
            <v>468</v>
          </cell>
          <cell r="AI60" t="str">
            <v>оконч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50.5</v>
          </cell>
          <cell r="E61">
            <v>3.62</v>
          </cell>
          <cell r="F61">
            <v>45.09</v>
          </cell>
          <cell r="G61" t="str">
            <v>нов</v>
          </cell>
          <cell r="H61">
            <v>0</v>
          </cell>
          <cell r="I61" t="e">
            <v>#N/A</v>
          </cell>
          <cell r="J61">
            <v>4.0999999999999996</v>
          </cell>
          <cell r="K61">
            <v>-0.47999999999999954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W61">
            <v>0.72399999999999998</v>
          </cell>
          <cell r="Y61">
            <v>62.279005524861887</v>
          </cell>
          <cell r="Z61">
            <v>62.279005524861887</v>
          </cell>
          <cell r="AD61">
            <v>0</v>
          </cell>
          <cell r="AE61">
            <v>0.60399999999999998</v>
          </cell>
          <cell r="AF61">
            <v>0</v>
          </cell>
          <cell r="AG61">
            <v>0</v>
          </cell>
          <cell r="AH61">
            <v>0</v>
          </cell>
          <cell r="AI61" t="str">
            <v>выв0609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8.6379999999999999</v>
          </cell>
          <cell r="D62">
            <v>20.507999999999999</v>
          </cell>
          <cell r="E62">
            <v>0</v>
          </cell>
          <cell r="F62">
            <v>-1.5309999999999999</v>
          </cell>
          <cell r="G62" t="str">
            <v>нов</v>
          </cell>
          <cell r="H62">
            <v>0</v>
          </cell>
          <cell r="I62" t="e">
            <v>#N/A</v>
          </cell>
          <cell r="J62">
            <v>4.9619999999999997</v>
          </cell>
          <cell r="K62">
            <v>-4.9619999999999997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W62">
            <v>0</v>
          </cell>
          <cell r="Y62" t="e">
            <v>#DIV/0!</v>
          </cell>
          <cell r="Z62" t="e">
            <v>#DIV/0!</v>
          </cell>
          <cell r="AD62">
            <v>0</v>
          </cell>
          <cell r="AE62">
            <v>2.1391999999999998</v>
          </cell>
          <cell r="AF62">
            <v>0.61119999999999997</v>
          </cell>
          <cell r="AG62">
            <v>0.15279999999999999</v>
          </cell>
          <cell r="AH62">
            <v>0</v>
          </cell>
          <cell r="AI62" t="str">
            <v>выв0609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1716</v>
          </cell>
          <cell r="D63">
            <v>4096</v>
          </cell>
          <cell r="E63">
            <v>4360</v>
          </cell>
          <cell r="F63">
            <v>1376</v>
          </cell>
          <cell r="G63" t="str">
            <v>акяб</v>
          </cell>
          <cell r="H63">
            <v>0.45</v>
          </cell>
          <cell r="I63">
            <v>50</v>
          </cell>
          <cell r="J63">
            <v>4440</v>
          </cell>
          <cell r="K63">
            <v>-80</v>
          </cell>
          <cell r="L63">
            <v>600</v>
          </cell>
          <cell r="M63">
            <v>800</v>
          </cell>
          <cell r="N63">
            <v>800</v>
          </cell>
          <cell r="O63">
            <v>0</v>
          </cell>
          <cell r="V63">
            <v>320</v>
          </cell>
          <cell r="W63">
            <v>432</v>
          </cell>
          <cell r="Y63">
            <v>9.018518518518519</v>
          </cell>
          <cell r="Z63">
            <v>3.1851851851851851</v>
          </cell>
          <cell r="AD63">
            <v>2200</v>
          </cell>
          <cell r="AE63">
            <v>538.20000000000005</v>
          </cell>
          <cell r="AF63">
            <v>473.2</v>
          </cell>
          <cell r="AG63">
            <v>476.4</v>
          </cell>
          <cell r="AH63">
            <v>284</v>
          </cell>
          <cell r="AI63">
            <v>0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1425</v>
          </cell>
          <cell r="D64">
            <v>745</v>
          </cell>
          <cell r="E64">
            <v>1090</v>
          </cell>
          <cell r="F64">
            <v>1053</v>
          </cell>
          <cell r="G64">
            <v>0</v>
          </cell>
          <cell r="H64">
            <v>0.45</v>
          </cell>
          <cell r="I64">
            <v>50</v>
          </cell>
          <cell r="J64">
            <v>1122</v>
          </cell>
          <cell r="K64">
            <v>-32</v>
          </cell>
          <cell r="L64">
            <v>200</v>
          </cell>
          <cell r="M64">
            <v>100</v>
          </cell>
          <cell r="N64">
            <v>400</v>
          </cell>
          <cell r="O64">
            <v>0</v>
          </cell>
          <cell r="V64">
            <v>210</v>
          </cell>
          <cell r="W64">
            <v>218</v>
          </cell>
          <cell r="Y64">
            <v>9.0045871559633035</v>
          </cell>
          <cell r="Z64">
            <v>4.830275229357798</v>
          </cell>
          <cell r="AD64">
            <v>0</v>
          </cell>
          <cell r="AE64">
            <v>298</v>
          </cell>
          <cell r="AF64">
            <v>259.2</v>
          </cell>
          <cell r="AG64">
            <v>253.8</v>
          </cell>
          <cell r="AH64">
            <v>171</v>
          </cell>
          <cell r="AI64" t="str">
            <v>ябокт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300</v>
          </cell>
          <cell r="D65">
            <v>621</v>
          </cell>
          <cell r="E65">
            <v>589</v>
          </cell>
          <cell r="F65">
            <v>296</v>
          </cell>
          <cell r="G65">
            <v>0</v>
          </cell>
          <cell r="H65">
            <v>0.4</v>
          </cell>
          <cell r="I65">
            <v>40</v>
          </cell>
          <cell r="J65">
            <v>671</v>
          </cell>
          <cell r="K65">
            <v>-82</v>
          </cell>
          <cell r="L65">
            <v>200</v>
          </cell>
          <cell r="M65">
            <v>300</v>
          </cell>
          <cell r="N65">
            <v>250</v>
          </cell>
          <cell r="O65">
            <v>0</v>
          </cell>
          <cell r="W65">
            <v>117.8</v>
          </cell>
          <cell r="Y65">
            <v>8.8794567062818341</v>
          </cell>
          <cell r="Z65">
            <v>2.5127334465195248</v>
          </cell>
          <cell r="AD65">
            <v>0</v>
          </cell>
          <cell r="AE65">
            <v>112.8</v>
          </cell>
          <cell r="AF65">
            <v>107.8</v>
          </cell>
          <cell r="AG65">
            <v>125</v>
          </cell>
          <cell r="AH65">
            <v>93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285</v>
          </cell>
          <cell r="D66">
            <v>527</v>
          </cell>
          <cell r="E66">
            <v>482</v>
          </cell>
          <cell r="F66">
            <v>304</v>
          </cell>
          <cell r="G66">
            <v>0</v>
          </cell>
          <cell r="H66">
            <v>0.4</v>
          </cell>
          <cell r="I66">
            <v>40</v>
          </cell>
          <cell r="J66">
            <v>520</v>
          </cell>
          <cell r="K66">
            <v>-38</v>
          </cell>
          <cell r="L66">
            <v>200</v>
          </cell>
          <cell r="M66">
            <v>250</v>
          </cell>
          <cell r="N66">
            <v>200</v>
          </cell>
          <cell r="O66">
            <v>0</v>
          </cell>
          <cell r="W66">
            <v>96.4</v>
          </cell>
          <cell r="Y66">
            <v>9.8962655601659737</v>
          </cell>
          <cell r="Z66">
            <v>3.1535269709543567</v>
          </cell>
          <cell r="AD66">
            <v>0</v>
          </cell>
          <cell r="AE66">
            <v>103.6</v>
          </cell>
          <cell r="AF66">
            <v>99.8</v>
          </cell>
          <cell r="AG66">
            <v>112.6</v>
          </cell>
          <cell r="AH66">
            <v>61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903.37199999999996</v>
          </cell>
          <cell r="D67">
            <v>815.154</v>
          </cell>
          <cell r="E67">
            <v>1070</v>
          </cell>
          <cell r="F67">
            <v>495</v>
          </cell>
          <cell r="G67" t="str">
            <v>ак апр</v>
          </cell>
          <cell r="H67">
            <v>1</v>
          </cell>
          <cell r="I67">
            <v>50</v>
          </cell>
          <cell r="J67">
            <v>716.66</v>
          </cell>
          <cell r="K67">
            <v>353.34000000000003</v>
          </cell>
          <cell r="L67">
            <v>300</v>
          </cell>
          <cell r="M67">
            <v>400</v>
          </cell>
          <cell r="N67">
            <v>400</v>
          </cell>
          <cell r="O67">
            <v>0</v>
          </cell>
          <cell r="V67">
            <v>400</v>
          </cell>
          <cell r="W67">
            <v>214</v>
          </cell>
          <cell r="Y67">
            <v>9.3224299065420553</v>
          </cell>
          <cell r="Z67">
            <v>2.3130841121495327</v>
          </cell>
          <cell r="AD67">
            <v>0</v>
          </cell>
          <cell r="AE67">
            <v>214</v>
          </cell>
          <cell r="AF67">
            <v>194.2</v>
          </cell>
          <cell r="AG67">
            <v>205.4</v>
          </cell>
          <cell r="AH67">
            <v>91.697999999999993</v>
          </cell>
          <cell r="AI67">
            <v>0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668</v>
          </cell>
          <cell r="D68">
            <v>817</v>
          </cell>
          <cell r="E68">
            <v>345</v>
          </cell>
          <cell r="F68">
            <v>1125</v>
          </cell>
          <cell r="G68">
            <v>0</v>
          </cell>
          <cell r="H68">
            <v>0.1</v>
          </cell>
          <cell r="I68">
            <v>730</v>
          </cell>
          <cell r="J68">
            <v>359</v>
          </cell>
          <cell r="K68">
            <v>-14</v>
          </cell>
          <cell r="L68">
            <v>500</v>
          </cell>
          <cell r="M68">
            <v>0</v>
          </cell>
          <cell r="N68">
            <v>0</v>
          </cell>
          <cell r="O68">
            <v>0</v>
          </cell>
          <cell r="W68">
            <v>69</v>
          </cell>
          <cell r="Y68">
            <v>23.55072463768116</v>
          </cell>
          <cell r="Z68">
            <v>16.304347826086957</v>
          </cell>
          <cell r="AD68">
            <v>0</v>
          </cell>
          <cell r="AE68">
            <v>74.599999999999994</v>
          </cell>
          <cell r="AF68">
            <v>83</v>
          </cell>
          <cell r="AG68">
            <v>101.4</v>
          </cell>
          <cell r="AH68">
            <v>39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204.29400000000001</v>
          </cell>
          <cell r="D69">
            <v>209.63800000000001</v>
          </cell>
          <cell r="E69">
            <v>209.83799999999999</v>
          </cell>
          <cell r="F69">
            <v>198.37</v>
          </cell>
          <cell r="G69">
            <v>0</v>
          </cell>
          <cell r="H69">
            <v>1</v>
          </cell>
          <cell r="I69">
            <v>50</v>
          </cell>
          <cell r="J69">
            <v>210.75899999999999</v>
          </cell>
          <cell r="K69">
            <v>-0.92099999999999227</v>
          </cell>
          <cell r="L69">
            <v>60</v>
          </cell>
          <cell r="M69">
            <v>0</v>
          </cell>
          <cell r="N69">
            <v>70</v>
          </cell>
          <cell r="O69">
            <v>0</v>
          </cell>
          <cell r="V69">
            <v>50</v>
          </cell>
          <cell r="W69">
            <v>41.967599999999997</v>
          </cell>
          <cell r="Y69">
            <v>9.0157645421706274</v>
          </cell>
          <cell r="Z69">
            <v>4.7267415816010452</v>
          </cell>
          <cell r="AD69">
            <v>0</v>
          </cell>
          <cell r="AE69">
            <v>55.132399999999997</v>
          </cell>
          <cell r="AF69">
            <v>47.409399999999998</v>
          </cell>
          <cell r="AG69">
            <v>48.317</v>
          </cell>
          <cell r="AH69">
            <v>32.664000000000001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1826</v>
          </cell>
          <cell r="D70">
            <v>4191</v>
          </cell>
          <cell r="E70">
            <v>4470</v>
          </cell>
          <cell r="F70">
            <v>1478</v>
          </cell>
          <cell r="G70">
            <v>0</v>
          </cell>
          <cell r="H70">
            <v>0.4</v>
          </cell>
          <cell r="I70">
            <v>40</v>
          </cell>
          <cell r="J70">
            <v>4516</v>
          </cell>
          <cell r="K70">
            <v>-46</v>
          </cell>
          <cell r="L70">
            <v>900</v>
          </cell>
          <cell r="M70">
            <v>600</v>
          </cell>
          <cell r="N70">
            <v>500</v>
          </cell>
          <cell r="O70">
            <v>500</v>
          </cell>
          <cell r="V70">
            <v>850</v>
          </cell>
          <cell r="W70">
            <v>534</v>
          </cell>
          <cell r="Y70">
            <v>9.0411985018726586</v>
          </cell>
          <cell r="Z70">
            <v>2.7677902621722845</v>
          </cell>
          <cell r="AD70">
            <v>1800</v>
          </cell>
          <cell r="AE70">
            <v>614.20000000000005</v>
          </cell>
          <cell r="AF70">
            <v>549.20000000000005</v>
          </cell>
          <cell r="AG70">
            <v>579.79999999999995</v>
          </cell>
          <cell r="AH70">
            <v>421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1530</v>
          </cell>
          <cell r="D71">
            <v>1963</v>
          </cell>
          <cell r="E71">
            <v>2376</v>
          </cell>
          <cell r="F71">
            <v>1073</v>
          </cell>
          <cell r="G71">
            <v>0</v>
          </cell>
          <cell r="H71">
            <v>0.4</v>
          </cell>
          <cell r="I71">
            <v>40</v>
          </cell>
          <cell r="J71">
            <v>2429</v>
          </cell>
          <cell r="K71">
            <v>-53</v>
          </cell>
          <cell r="L71">
            <v>800</v>
          </cell>
          <cell r="M71">
            <v>800</v>
          </cell>
          <cell r="N71">
            <v>550</v>
          </cell>
          <cell r="O71">
            <v>500</v>
          </cell>
          <cell r="V71">
            <v>600</v>
          </cell>
          <cell r="W71">
            <v>475.2</v>
          </cell>
          <cell r="Y71">
            <v>9.0972222222222232</v>
          </cell>
          <cell r="Z71">
            <v>2.2579966329966332</v>
          </cell>
          <cell r="AD71">
            <v>0</v>
          </cell>
          <cell r="AE71">
            <v>555.4</v>
          </cell>
          <cell r="AF71">
            <v>454.8</v>
          </cell>
          <cell r="AG71">
            <v>484.2</v>
          </cell>
          <cell r="AH71">
            <v>430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257.22300000000001</v>
          </cell>
          <cell r="D72">
            <v>450.71800000000002</v>
          </cell>
          <cell r="E72">
            <v>405.71699999999998</v>
          </cell>
          <cell r="F72">
            <v>281.07799999999997</v>
          </cell>
          <cell r="G72" t="str">
            <v>ябл</v>
          </cell>
          <cell r="H72">
            <v>1</v>
          </cell>
          <cell r="I72">
            <v>40</v>
          </cell>
          <cell r="J72">
            <v>416.46300000000002</v>
          </cell>
          <cell r="K72">
            <v>-10.746000000000038</v>
          </cell>
          <cell r="L72">
            <v>120</v>
          </cell>
          <cell r="M72">
            <v>70</v>
          </cell>
          <cell r="N72">
            <v>160</v>
          </cell>
          <cell r="O72">
            <v>0</v>
          </cell>
          <cell r="V72">
            <v>100</v>
          </cell>
          <cell r="W72">
            <v>81.1434</v>
          </cell>
          <cell r="Y72">
            <v>9.0097038083195926</v>
          </cell>
          <cell r="Z72">
            <v>3.4639662621975411</v>
          </cell>
          <cell r="AD72">
            <v>0</v>
          </cell>
          <cell r="AE72">
            <v>93.036799999999999</v>
          </cell>
          <cell r="AF72">
            <v>82.938199999999995</v>
          </cell>
          <cell r="AG72">
            <v>91.796999999999997</v>
          </cell>
          <cell r="AH72">
            <v>57.01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235.31200000000001</v>
          </cell>
          <cell r="D73">
            <v>745.27700000000004</v>
          </cell>
          <cell r="E73">
            <v>296.10199999999998</v>
          </cell>
          <cell r="F73">
            <v>245.48599999999999</v>
          </cell>
          <cell r="G73">
            <v>0</v>
          </cell>
          <cell r="H73">
            <v>1</v>
          </cell>
          <cell r="I73">
            <v>40</v>
          </cell>
          <cell r="J73">
            <v>298.63499999999999</v>
          </cell>
          <cell r="K73">
            <v>-2.5330000000000155</v>
          </cell>
          <cell r="L73">
            <v>70</v>
          </cell>
          <cell r="M73">
            <v>30</v>
          </cell>
          <cell r="N73">
            <v>120</v>
          </cell>
          <cell r="O73">
            <v>0</v>
          </cell>
          <cell r="V73">
            <v>70</v>
          </cell>
          <cell r="W73">
            <v>59.220399999999998</v>
          </cell>
          <cell r="Y73">
            <v>9.0422557091812958</v>
          </cell>
          <cell r="Z73">
            <v>4.1452945268860057</v>
          </cell>
          <cell r="AD73">
            <v>0</v>
          </cell>
          <cell r="AE73">
            <v>73.926400000000001</v>
          </cell>
          <cell r="AF73">
            <v>65.914000000000001</v>
          </cell>
          <cell r="AG73">
            <v>68.701999999999998</v>
          </cell>
          <cell r="AH73">
            <v>42.408000000000001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472.27100000000002</v>
          </cell>
          <cell r="D74">
            <v>4924.9219999999996</v>
          </cell>
          <cell r="E74">
            <v>573.93700000000001</v>
          </cell>
          <cell r="F74">
            <v>389.976</v>
          </cell>
          <cell r="G74" t="str">
            <v>ябл</v>
          </cell>
          <cell r="H74">
            <v>1</v>
          </cell>
          <cell r="I74">
            <v>40</v>
          </cell>
          <cell r="J74">
            <v>580.74900000000002</v>
          </cell>
          <cell r="K74">
            <v>-6.8120000000000118</v>
          </cell>
          <cell r="L74">
            <v>140</v>
          </cell>
          <cell r="M74">
            <v>0</v>
          </cell>
          <cell r="N74">
            <v>170</v>
          </cell>
          <cell r="O74">
            <v>0</v>
          </cell>
          <cell r="V74">
            <v>340</v>
          </cell>
          <cell r="W74">
            <v>114.78740000000001</v>
          </cell>
          <cell r="Y74">
            <v>9.0600187825493048</v>
          </cell>
          <cell r="Z74">
            <v>3.3973763670925554</v>
          </cell>
          <cell r="AD74">
            <v>0</v>
          </cell>
          <cell r="AE74">
            <v>152.78960000000001</v>
          </cell>
          <cell r="AF74">
            <v>129.21379999999999</v>
          </cell>
          <cell r="AG74">
            <v>129.273</v>
          </cell>
          <cell r="AH74">
            <v>77.503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285.19900000000001</v>
          </cell>
          <cell r="D75">
            <v>961.61800000000005</v>
          </cell>
          <cell r="E75">
            <v>435.79300000000001</v>
          </cell>
          <cell r="F75">
            <v>268.32299999999998</v>
          </cell>
          <cell r="G75">
            <v>0</v>
          </cell>
          <cell r="H75">
            <v>1</v>
          </cell>
          <cell r="I75">
            <v>40</v>
          </cell>
          <cell r="J75">
            <v>435.601</v>
          </cell>
          <cell r="K75">
            <v>0.19200000000000728</v>
          </cell>
          <cell r="L75">
            <v>110</v>
          </cell>
          <cell r="M75">
            <v>60</v>
          </cell>
          <cell r="N75">
            <v>170</v>
          </cell>
          <cell r="O75">
            <v>0</v>
          </cell>
          <cell r="V75">
            <v>180</v>
          </cell>
          <cell r="W75">
            <v>87.158600000000007</v>
          </cell>
          <cell r="Y75">
            <v>9.0446955320530602</v>
          </cell>
          <cell r="Z75">
            <v>3.0785602338725031</v>
          </cell>
          <cell r="AD75">
            <v>0</v>
          </cell>
          <cell r="AE75">
            <v>87.52000000000001</v>
          </cell>
          <cell r="AF75">
            <v>86.437600000000003</v>
          </cell>
          <cell r="AG75">
            <v>95.101399999999998</v>
          </cell>
          <cell r="AH75">
            <v>74.537000000000006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39</v>
          </cell>
          <cell r="D76">
            <v>111</v>
          </cell>
          <cell r="E76">
            <v>115</v>
          </cell>
          <cell r="F76">
            <v>31</v>
          </cell>
          <cell r="G76" t="str">
            <v>дк</v>
          </cell>
          <cell r="H76">
            <v>0.6</v>
          </cell>
          <cell r="I76">
            <v>60</v>
          </cell>
          <cell r="J76">
            <v>139</v>
          </cell>
          <cell r="K76">
            <v>-24</v>
          </cell>
          <cell r="L76">
            <v>10</v>
          </cell>
          <cell r="M76">
            <v>50</v>
          </cell>
          <cell r="N76">
            <v>40</v>
          </cell>
          <cell r="O76">
            <v>0</v>
          </cell>
          <cell r="V76">
            <v>80</v>
          </cell>
          <cell r="W76">
            <v>23</v>
          </cell>
          <cell r="Y76">
            <v>9.1739130434782616</v>
          </cell>
          <cell r="Z76">
            <v>1.3478260869565217</v>
          </cell>
          <cell r="AD76">
            <v>0</v>
          </cell>
          <cell r="AE76">
            <v>9.1999999999999993</v>
          </cell>
          <cell r="AF76">
            <v>12</v>
          </cell>
          <cell r="AG76">
            <v>16.8</v>
          </cell>
          <cell r="AH76">
            <v>10</v>
          </cell>
          <cell r="AI76" t="str">
            <v>склад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304</v>
          </cell>
          <cell r="D77">
            <v>112</v>
          </cell>
          <cell r="E77">
            <v>230</v>
          </cell>
          <cell r="F77">
            <v>174</v>
          </cell>
          <cell r="G77" t="str">
            <v>ябл</v>
          </cell>
          <cell r="H77">
            <v>0.6</v>
          </cell>
          <cell r="I77">
            <v>60</v>
          </cell>
          <cell r="J77">
            <v>245</v>
          </cell>
          <cell r="K77">
            <v>-15</v>
          </cell>
          <cell r="L77">
            <v>80</v>
          </cell>
          <cell r="M77">
            <v>30</v>
          </cell>
          <cell r="N77">
            <v>100</v>
          </cell>
          <cell r="O77">
            <v>0</v>
          </cell>
          <cell r="V77">
            <v>30</v>
          </cell>
          <cell r="W77">
            <v>46</v>
          </cell>
          <cell r="Y77">
            <v>9</v>
          </cell>
          <cell r="Z77">
            <v>3.7826086956521738</v>
          </cell>
          <cell r="AD77">
            <v>0</v>
          </cell>
          <cell r="AE77">
            <v>83.2</v>
          </cell>
          <cell r="AF77">
            <v>67</v>
          </cell>
          <cell r="AG77">
            <v>56.2</v>
          </cell>
          <cell r="AH77">
            <v>42</v>
          </cell>
          <cell r="AI77" t="str">
            <v>оконч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402</v>
          </cell>
          <cell r="D78">
            <v>261</v>
          </cell>
          <cell r="E78">
            <v>370</v>
          </cell>
          <cell r="F78">
            <v>269</v>
          </cell>
          <cell r="G78" t="str">
            <v>ябл</v>
          </cell>
          <cell r="H78">
            <v>0.6</v>
          </cell>
          <cell r="I78">
            <v>60</v>
          </cell>
          <cell r="J78">
            <v>400</v>
          </cell>
          <cell r="K78">
            <v>-30</v>
          </cell>
          <cell r="L78">
            <v>80</v>
          </cell>
          <cell r="M78">
            <v>0</v>
          </cell>
          <cell r="N78">
            <v>80</v>
          </cell>
          <cell r="O78">
            <v>0</v>
          </cell>
          <cell r="V78">
            <v>240</v>
          </cell>
          <cell r="W78">
            <v>74</v>
          </cell>
          <cell r="Y78">
            <v>9.0405405405405403</v>
          </cell>
          <cell r="Z78">
            <v>3.6351351351351351</v>
          </cell>
          <cell r="AD78">
            <v>0</v>
          </cell>
          <cell r="AE78">
            <v>84.6</v>
          </cell>
          <cell r="AF78">
            <v>73</v>
          </cell>
          <cell r="AG78">
            <v>81</v>
          </cell>
          <cell r="AH78">
            <v>85</v>
          </cell>
          <cell r="AI78" t="str">
            <v>ябокт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73.790000000000006</v>
          </cell>
          <cell r="D79">
            <v>306.76600000000002</v>
          </cell>
          <cell r="E79">
            <v>174.56200000000001</v>
          </cell>
          <cell r="F79">
            <v>192.374</v>
          </cell>
          <cell r="G79">
            <v>0</v>
          </cell>
          <cell r="H79">
            <v>1</v>
          </cell>
          <cell r="I79">
            <v>30</v>
          </cell>
          <cell r="J79">
            <v>189.94</v>
          </cell>
          <cell r="K79">
            <v>-15.377999999999986</v>
          </cell>
          <cell r="L79">
            <v>90</v>
          </cell>
          <cell r="M79">
            <v>0</v>
          </cell>
          <cell r="N79">
            <v>30</v>
          </cell>
          <cell r="O79">
            <v>0</v>
          </cell>
          <cell r="W79">
            <v>34.912400000000005</v>
          </cell>
          <cell r="Y79">
            <v>8.947365405987556</v>
          </cell>
          <cell r="Z79">
            <v>5.5101912214571316</v>
          </cell>
          <cell r="AD79">
            <v>0</v>
          </cell>
          <cell r="AE79">
            <v>44.841799999999999</v>
          </cell>
          <cell r="AF79">
            <v>40.720800000000004</v>
          </cell>
          <cell r="AG79">
            <v>57.241</v>
          </cell>
          <cell r="AH79">
            <v>26.715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257</v>
          </cell>
          <cell r="D80">
            <v>634</v>
          </cell>
          <cell r="E80">
            <v>561</v>
          </cell>
          <cell r="F80">
            <v>312</v>
          </cell>
          <cell r="G80" t="str">
            <v>ябл,дк</v>
          </cell>
          <cell r="H80">
            <v>0.6</v>
          </cell>
          <cell r="I80">
            <v>60</v>
          </cell>
          <cell r="J80">
            <v>590</v>
          </cell>
          <cell r="K80">
            <v>-29</v>
          </cell>
          <cell r="L80">
            <v>200</v>
          </cell>
          <cell r="M80">
            <v>80</v>
          </cell>
          <cell r="N80">
            <v>230</v>
          </cell>
          <cell r="O80">
            <v>0</v>
          </cell>
          <cell r="V80">
            <v>190</v>
          </cell>
          <cell r="W80">
            <v>112.2</v>
          </cell>
          <cell r="Y80">
            <v>9.0196078431372548</v>
          </cell>
          <cell r="Z80">
            <v>2.7807486631016043</v>
          </cell>
          <cell r="AD80">
            <v>0</v>
          </cell>
          <cell r="AE80">
            <v>121.4</v>
          </cell>
          <cell r="AF80">
            <v>103.2</v>
          </cell>
          <cell r="AG80">
            <v>123</v>
          </cell>
          <cell r="AH80">
            <v>111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516</v>
          </cell>
          <cell r="D81">
            <v>721</v>
          </cell>
          <cell r="E81">
            <v>672</v>
          </cell>
          <cell r="F81">
            <v>548</v>
          </cell>
          <cell r="G81" t="str">
            <v>ябл,дк</v>
          </cell>
          <cell r="H81">
            <v>0.6</v>
          </cell>
          <cell r="I81">
            <v>60</v>
          </cell>
          <cell r="J81">
            <v>695</v>
          </cell>
          <cell r="K81">
            <v>-23</v>
          </cell>
          <cell r="L81">
            <v>250</v>
          </cell>
          <cell r="M81">
            <v>0</v>
          </cell>
          <cell r="N81">
            <v>180</v>
          </cell>
          <cell r="O81">
            <v>0</v>
          </cell>
          <cell r="V81">
            <v>240</v>
          </cell>
          <cell r="W81">
            <v>134.4</v>
          </cell>
          <cell r="Y81">
            <v>9.0625</v>
          </cell>
          <cell r="Z81">
            <v>4.0773809523809526</v>
          </cell>
          <cell r="AD81">
            <v>0</v>
          </cell>
          <cell r="AE81">
            <v>183.4</v>
          </cell>
          <cell r="AF81">
            <v>158.4</v>
          </cell>
          <cell r="AG81">
            <v>167.2</v>
          </cell>
          <cell r="AH81">
            <v>115</v>
          </cell>
          <cell r="AI81" t="str">
            <v>оконч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862</v>
          </cell>
          <cell r="D82">
            <v>1473</v>
          </cell>
          <cell r="E82">
            <v>1290</v>
          </cell>
          <cell r="F82">
            <v>990</v>
          </cell>
          <cell r="G82">
            <v>0</v>
          </cell>
          <cell r="H82">
            <v>0.28000000000000003</v>
          </cell>
          <cell r="I82">
            <v>35</v>
          </cell>
          <cell r="J82">
            <v>1353</v>
          </cell>
          <cell r="K82">
            <v>-63</v>
          </cell>
          <cell r="L82">
            <v>400</v>
          </cell>
          <cell r="M82">
            <v>200</v>
          </cell>
          <cell r="N82">
            <v>500</v>
          </cell>
          <cell r="O82">
            <v>0</v>
          </cell>
          <cell r="V82">
            <v>300</v>
          </cell>
          <cell r="W82">
            <v>258</v>
          </cell>
          <cell r="Y82">
            <v>9.2635658914728687</v>
          </cell>
          <cell r="Z82">
            <v>3.8372093023255816</v>
          </cell>
          <cell r="AD82">
            <v>0</v>
          </cell>
          <cell r="AE82">
            <v>317.39999999999998</v>
          </cell>
          <cell r="AF82">
            <v>286.2</v>
          </cell>
          <cell r="AG82">
            <v>316</v>
          </cell>
          <cell r="AH82">
            <v>227</v>
          </cell>
          <cell r="AI82">
            <v>0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12</v>
          </cell>
          <cell r="D83">
            <v>335</v>
          </cell>
          <cell r="E83">
            <v>290</v>
          </cell>
          <cell r="F83">
            <v>30</v>
          </cell>
          <cell r="G83">
            <v>0</v>
          </cell>
          <cell r="H83">
            <v>0.4</v>
          </cell>
          <cell r="I83" t="e">
            <v>#N/A</v>
          </cell>
          <cell r="J83">
            <v>659</v>
          </cell>
          <cell r="K83">
            <v>-369</v>
          </cell>
          <cell r="L83">
            <v>200</v>
          </cell>
          <cell r="M83">
            <v>200</v>
          </cell>
          <cell r="N83">
            <v>200</v>
          </cell>
          <cell r="O83">
            <v>0</v>
          </cell>
          <cell r="V83">
            <v>300</v>
          </cell>
          <cell r="W83">
            <v>58</v>
          </cell>
          <cell r="Y83">
            <v>16.03448275862069</v>
          </cell>
          <cell r="Z83">
            <v>0.51724137931034486</v>
          </cell>
          <cell r="AD83">
            <v>0</v>
          </cell>
          <cell r="AE83">
            <v>0</v>
          </cell>
          <cell r="AF83">
            <v>40</v>
          </cell>
          <cell r="AG83">
            <v>69.2</v>
          </cell>
          <cell r="AH83">
            <v>67</v>
          </cell>
          <cell r="AI83">
            <v>0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D84">
            <v>143</v>
          </cell>
          <cell r="E84">
            <v>125</v>
          </cell>
          <cell r="F84">
            <v>4</v>
          </cell>
          <cell r="G84">
            <v>0</v>
          </cell>
          <cell r="H84">
            <v>0.33</v>
          </cell>
          <cell r="I84">
            <v>60</v>
          </cell>
          <cell r="J84">
            <v>542</v>
          </cell>
          <cell r="K84">
            <v>-417</v>
          </cell>
          <cell r="L84">
            <v>100</v>
          </cell>
          <cell r="M84">
            <v>100</v>
          </cell>
          <cell r="N84">
            <v>100</v>
          </cell>
          <cell r="O84">
            <v>0</v>
          </cell>
          <cell r="V84">
            <v>150</v>
          </cell>
          <cell r="W84">
            <v>25</v>
          </cell>
          <cell r="Y84">
            <v>18.16</v>
          </cell>
          <cell r="Z84">
            <v>0.16</v>
          </cell>
          <cell r="AD84">
            <v>0</v>
          </cell>
          <cell r="AE84">
            <v>0</v>
          </cell>
          <cell r="AF84">
            <v>32.799999999999997</v>
          </cell>
          <cell r="AG84">
            <v>40</v>
          </cell>
          <cell r="AH84">
            <v>40</v>
          </cell>
          <cell r="AI84">
            <v>0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2</v>
          </cell>
          <cell r="D85">
            <v>132</v>
          </cell>
          <cell r="E85">
            <v>122</v>
          </cell>
          <cell r="F85">
            <v>4</v>
          </cell>
          <cell r="G85">
            <v>0</v>
          </cell>
          <cell r="H85">
            <v>0.35</v>
          </cell>
          <cell r="I85" t="e">
            <v>#N/A</v>
          </cell>
          <cell r="J85">
            <v>446</v>
          </cell>
          <cell r="K85">
            <v>-324</v>
          </cell>
          <cell r="L85">
            <v>100</v>
          </cell>
          <cell r="M85">
            <v>100</v>
          </cell>
          <cell r="N85">
            <v>100</v>
          </cell>
          <cell r="O85">
            <v>0</v>
          </cell>
          <cell r="V85">
            <v>150</v>
          </cell>
          <cell r="W85">
            <v>24.4</v>
          </cell>
          <cell r="Y85">
            <v>18.606557377049182</v>
          </cell>
          <cell r="Z85">
            <v>0.16393442622950821</v>
          </cell>
          <cell r="AD85">
            <v>0</v>
          </cell>
          <cell r="AE85">
            <v>0</v>
          </cell>
          <cell r="AF85">
            <v>20.8</v>
          </cell>
          <cell r="AG85">
            <v>37.799999999999997</v>
          </cell>
          <cell r="AH85">
            <v>31</v>
          </cell>
          <cell r="AI85">
            <v>0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470</v>
          </cell>
          <cell r="D86">
            <v>69</v>
          </cell>
          <cell r="E86">
            <v>316</v>
          </cell>
          <cell r="F86">
            <v>208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343</v>
          </cell>
          <cell r="K86">
            <v>-27</v>
          </cell>
          <cell r="L86">
            <v>40</v>
          </cell>
          <cell r="M86">
            <v>0</v>
          </cell>
          <cell r="N86">
            <v>30</v>
          </cell>
          <cell r="O86">
            <v>0</v>
          </cell>
          <cell r="V86">
            <v>300</v>
          </cell>
          <cell r="W86">
            <v>63.2</v>
          </cell>
          <cell r="Y86">
            <v>9.1455696202531644</v>
          </cell>
          <cell r="Z86">
            <v>3.2911392405063289</v>
          </cell>
          <cell r="AD86">
            <v>0</v>
          </cell>
          <cell r="AE86">
            <v>71.2</v>
          </cell>
          <cell r="AF86">
            <v>54.2</v>
          </cell>
          <cell r="AG86">
            <v>45.4</v>
          </cell>
          <cell r="AH86">
            <v>75</v>
          </cell>
          <cell r="AI86" t="str">
            <v>ябокт</v>
          </cell>
        </row>
        <row r="87">
          <cell r="A87" t="str">
            <v xml:space="preserve"> 408  Ветчина Сливушка с индейкой ТМ Вязанка, 0,4кг  ПОКОМ</v>
          </cell>
          <cell r="B87" t="str">
            <v>шт</v>
          </cell>
          <cell r="C87">
            <v>277</v>
          </cell>
          <cell r="D87">
            <v>1</v>
          </cell>
          <cell r="E87">
            <v>4</v>
          </cell>
          <cell r="F87">
            <v>274</v>
          </cell>
          <cell r="G87" t="str">
            <v>н</v>
          </cell>
          <cell r="H87">
            <v>0.4</v>
          </cell>
          <cell r="I87" t="e">
            <v>#N/A</v>
          </cell>
          <cell r="J87">
            <v>83</v>
          </cell>
          <cell r="K87">
            <v>-79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W87">
            <v>0.8</v>
          </cell>
          <cell r="Y87">
            <v>342.5</v>
          </cell>
          <cell r="Z87">
            <v>342.5</v>
          </cell>
          <cell r="AD87">
            <v>0</v>
          </cell>
          <cell r="AE87">
            <v>16</v>
          </cell>
          <cell r="AF87">
            <v>12.8</v>
          </cell>
          <cell r="AG87">
            <v>16.399999999999999</v>
          </cell>
          <cell r="AH87">
            <v>0</v>
          </cell>
          <cell r="AI87" t="str">
            <v>склад</v>
          </cell>
        </row>
        <row r="88">
          <cell r="A88" t="str">
            <v xml:space="preserve"> 410  Сосиски Баварские с сыром ТМ Стародворье 0,35 кг. ПОКОМ</v>
          </cell>
          <cell r="B88" t="str">
            <v>шт</v>
          </cell>
          <cell r="C88">
            <v>3559</v>
          </cell>
          <cell r="D88">
            <v>4143</v>
          </cell>
          <cell r="E88">
            <v>4288</v>
          </cell>
          <cell r="F88">
            <v>3305</v>
          </cell>
          <cell r="G88">
            <v>0</v>
          </cell>
          <cell r="H88">
            <v>0.35</v>
          </cell>
          <cell r="I88">
            <v>40</v>
          </cell>
          <cell r="J88">
            <v>4393</v>
          </cell>
          <cell r="K88">
            <v>-105</v>
          </cell>
          <cell r="L88">
            <v>900</v>
          </cell>
          <cell r="M88">
            <v>0</v>
          </cell>
          <cell r="N88">
            <v>0</v>
          </cell>
          <cell r="O88">
            <v>1000</v>
          </cell>
          <cell r="P88">
            <v>500</v>
          </cell>
          <cell r="V88">
            <v>500</v>
          </cell>
          <cell r="W88">
            <v>617.6</v>
          </cell>
          <cell r="Y88">
            <v>10.046955958549223</v>
          </cell>
          <cell r="Z88">
            <v>5.3513601036269431</v>
          </cell>
          <cell r="AD88">
            <v>1200</v>
          </cell>
          <cell r="AE88">
            <v>991.14</v>
          </cell>
          <cell r="AF88">
            <v>977.6</v>
          </cell>
          <cell r="AG88">
            <v>856.8</v>
          </cell>
          <cell r="AH88">
            <v>560</v>
          </cell>
          <cell r="AI88" t="str">
            <v>оконч</v>
          </cell>
        </row>
        <row r="89">
          <cell r="A89" t="str">
            <v xml:space="preserve"> 411  Колбаса Муромская ТМ Зареченские в оболочке полиамид ВЕС ПОКОМ</v>
          </cell>
          <cell r="B89" t="str">
            <v>кг</v>
          </cell>
          <cell r="C89">
            <v>41.807000000000002</v>
          </cell>
          <cell r="E89">
            <v>0</v>
          </cell>
          <cell r="F89">
            <v>41.807000000000002</v>
          </cell>
          <cell r="G89" t="str">
            <v>нов</v>
          </cell>
          <cell r="H89">
            <v>0</v>
          </cell>
          <cell r="I89" t="e">
            <v>#N/A</v>
          </cell>
          <cell r="J89">
            <v>1.3</v>
          </cell>
          <cell r="K89">
            <v>-1.3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W89">
            <v>0</v>
          </cell>
          <cell r="Y89" t="e">
            <v>#DIV/0!</v>
          </cell>
          <cell r="Z89" t="e">
            <v>#DIV/0!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выв0609</v>
          </cell>
        </row>
        <row r="90">
          <cell r="A90" t="str">
            <v xml:space="preserve"> 412  Сосиски Баварские ТМ Стародворье 0,35 кг ПОКОМ</v>
          </cell>
          <cell r="B90" t="str">
            <v>шт</v>
          </cell>
          <cell r="C90">
            <v>5611</v>
          </cell>
          <cell r="D90">
            <v>8784</v>
          </cell>
          <cell r="E90">
            <v>10433</v>
          </cell>
          <cell r="F90">
            <v>3835</v>
          </cell>
          <cell r="G90">
            <v>0</v>
          </cell>
          <cell r="H90">
            <v>0.35</v>
          </cell>
          <cell r="I90">
            <v>45</v>
          </cell>
          <cell r="J90">
            <v>10590</v>
          </cell>
          <cell r="K90">
            <v>-157</v>
          </cell>
          <cell r="L90">
            <v>1500</v>
          </cell>
          <cell r="M90">
            <v>2100</v>
          </cell>
          <cell r="N90">
            <v>1000</v>
          </cell>
          <cell r="O90">
            <v>1500</v>
          </cell>
          <cell r="P90">
            <v>1000</v>
          </cell>
          <cell r="V90">
            <v>1500</v>
          </cell>
          <cell r="W90">
            <v>1246.5999999999999</v>
          </cell>
          <cell r="Y90">
            <v>9.9751323600192539</v>
          </cell>
          <cell r="Z90">
            <v>3.0763677201989412</v>
          </cell>
          <cell r="AD90">
            <v>4200</v>
          </cell>
          <cell r="AE90">
            <v>1252</v>
          </cell>
          <cell r="AF90">
            <v>1187.8</v>
          </cell>
          <cell r="AG90">
            <v>1295</v>
          </cell>
          <cell r="AH90">
            <v>1349</v>
          </cell>
          <cell r="AI90" t="str">
            <v>ябокт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B91" t="str">
            <v>шт</v>
          </cell>
          <cell r="E91">
            <v>0</v>
          </cell>
          <cell r="F91">
            <v>-3</v>
          </cell>
          <cell r="G91">
            <v>0</v>
          </cell>
          <cell r="H91">
            <v>0.11</v>
          </cell>
          <cell r="I91" t="e">
            <v>#N/A</v>
          </cell>
          <cell r="J91">
            <v>3</v>
          </cell>
          <cell r="K91">
            <v>-3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V91">
            <v>30</v>
          </cell>
          <cell r="W91">
            <v>0</v>
          </cell>
          <cell r="Y91" t="e">
            <v>#DIV/0!</v>
          </cell>
          <cell r="Z91" t="e">
            <v>#DIV/0!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e">
            <v>#N/A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B92" t="str">
            <v>шт</v>
          </cell>
          <cell r="C92">
            <v>46</v>
          </cell>
          <cell r="D92">
            <v>108</v>
          </cell>
          <cell r="E92">
            <v>57</v>
          </cell>
          <cell r="F92">
            <v>94</v>
          </cell>
          <cell r="G92" t="str">
            <v>лидер</v>
          </cell>
          <cell r="H92">
            <v>0.11</v>
          </cell>
          <cell r="I92">
            <v>120</v>
          </cell>
          <cell r="J92">
            <v>78</v>
          </cell>
          <cell r="K92">
            <v>-21</v>
          </cell>
          <cell r="L92">
            <v>30</v>
          </cell>
          <cell r="M92">
            <v>30</v>
          </cell>
          <cell r="N92">
            <v>30</v>
          </cell>
          <cell r="O92">
            <v>0</v>
          </cell>
          <cell r="W92">
            <v>11.4</v>
          </cell>
          <cell r="Y92">
            <v>16.140350877192983</v>
          </cell>
          <cell r="Z92">
            <v>8.2456140350877192</v>
          </cell>
          <cell r="AD92">
            <v>0</v>
          </cell>
          <cell r="AE92">
            <v>19.399999999999999</v>
          </cell>
          <cell r="AF92">
            <v>1.8</v>
          </cell>
          <cell r="AG92">
            <v>7</v>
          </cell>
          <cell r="AH92">
            <v>19</v>
          </cell>
          <cell r="AI92">
            <v>0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B93" t="str">
            <v>шт</v>
          </cell>
          <cell r="H93">
            <v>0.06</v>
          </cell>
          <cell r="I93">
            <v>60</v>
          </cell>
          <cell r="J93">
            <v>6</v>
          </cell>
          <cell r="K93">
            <v>-6</v>
          </cell>
          <cell r="L93">
            <v>30</v>
          </cell>
          <cell r="M93">
            <v>30</v>
          </cell>
          <cell r="N93">
            <v>30</v>
          </cell>
          <cell r="O93">
            <v>0</v>
          </cell>
          <cell r="V93">
            <v>30</v>
          </cell>
          <cell r="W93">
            <v>0</v>
          </cell>
          <cell r="Y93" t="e">
            <v>#DIV/0!</v>
          </cell>
          <cell r="Z93" t="e">
            <v>#DIV/0!</v>
          </cell>
          <cell r="AD93">
            <v>0</v>
          </cell>
          <cell r="AE93">
            <v>0</v>
          </cell>
          <cell r="AF93">
            <v>0</v>
          </cell>
          <cell r="AG93">
            <v>0.4</v>
          </cell>
          <cell r="AH93">
            <v>0</v>
          </cell>
          <cell r="AI93" t="e">
            <v>#N/A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B94" t="str">
            <v>шт</v>
          </cell>
          <cell r="H94">
            <v>0.06</v>
          </cell>
          <cell r="I94">
            <v>0</v>
          </cell>
          <cell r="J94">
            <v>6</v>
          </cell>
          <cell r="K94">
            <v>-6</v>
          </cell>
          <cell r="L94">
            <v>30</v>
          </cell>
          <cell r="M94">
            <v>30</v>
          </cell>
          <cell r="N94">
            <v>30</v>
          </cell>
          <cell r="O94">
            <v>0</v>
          </cell>
          <cell r="V94">
            <v>30</v>
          </cell>
          <cell r="W94">
            <v>0</v>
          </cell>
          <cell r="Y94" t="e">
            <v>#DIV/0!</v>
          </cell>
          <cell r="Z94" t="e">
            <v>#DIV/0!</v>
          </cell>
          <cell r="AD94">
            <v>0</v>
          </cell>
          <cell r="AE94">
            <v>0</v>
          </cell>
          <cell r="AF94">
            <v>0</v>
          </cell>
          <cell r="AG94">
            <v>0.4</v>
          </cell>
          <cell r="AH94">
            <v>0</v>
          </cell>
          <cell r="AI94" t="e">
            <v>#N/A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B95" t="str">
            <v>шт</v>
          </cell>
          <cell r="C95">
            <v>103</v>
          </cell>
          <cell r="D95">
            <v>5</v>
          </cell>
          <cell r="E95">
            <v>1</v>
          </cell>
          <cell r="F95">
            <v>102</v>
          </cell>
          <cell r="G95">
            <v>0</v>
          </cell>
          <cell r="H95">
            <v>0.15</v>
          </cell>
          <cell r="I95" t="e">
            <v>#N/A</v>
          </cell>
          <cell r="J95">
            <v>159</v>
          </cell>
          <cell r="K95">
            <v>-158</v>
          </cell>
          <cell r="L95">
            <v>30</v>
          </cell>
          <cell r="M95">
            <v>30</v>
          </cell>
          <cell r="N95">
            <v>30</v>
          </cell>
          <cell r="O95">
            <v>0</v>
          </cell>
          <cell r="V95">
            <v>30</v>
          </cell>
          <cell r="W95">
            <v>0.2</v>
          </cell>
          <cell r="Y95">
            <v>1110</v>
          </cell>
          <cell r="Z95">
            <v>510</v>
          </cell>
          <cell r="AD95">
            <v>0</v>
          </cell>
          <cell r="AE95">
            <v>2.8</v>
          </cell>
          <cell r="AF95">
            <v>0.2</v>
          </cell>
          <cell r="AG95">
            <v>0</v>
          </cell>
          <cell r="AH95">
            <v>0</v>
          </cell>
          <cell r="AI95" t="e">
            <v>#N/A</v>
          </cell>
        </row>
        <row r="96">
          <cell r="A96" t="str">
            <v xml:space="preserve"> 423  Колбаса Сервелат Рижский ТМ Зареченские ТС Зареченские продукты, 0,28 кг срез ПОКОМ</v>
          </cell>
          <cell r="B96" t="str">
            <v>шт</v>
          </cell>
          <cell r="C96">
            <v>12</v>
          </cell>
          <cell r="D96">
            <v>14</v>
          </cell>
          <cell r="E96">
            <v>0</v>
          </cell>
          <cell r="F96">
            <v>22</v>
          </cell>
          <cell r="G96" t="str">
            <v>нов</v>
          </cell>
          <cell r="H96">
            <v>0</v>
          </cell>
          <cell r="I96" t="e">
            <v>#N/A</v>
          </cell>
          <cell r="J96">
            <v>1</v>
          </cell>
          <cell r="K96">
            <v>-1</v>
          </cell>
          <cell r="L96">
            <v>10</v>
          </cell>
          <cell r="M96">
            <v>0</v>
          </cell>
          <cell r="N96">
            <v>0</v>
          </cell>
          <cell r="O96">
            <v>0</v>
          </cell>
          <cell r="W96">
            <v>0</v>
          </cell>
          <cell r="Y96" t="e">
            <v>#DIV/0!</v>
          </cell>
          <cell r="Z96" t="e">
            <v>#DIV/0!</v>
          </cell>
          <cell r="AD96">
            <v>0</v>
          </cell>
          <cell r="AE96">
            <v>1.6</v>
          </cell>
          <cell r="AF96">
            <v>0</v>
          </cell>
          <cell r="AG96">
            <v>3.4</v>
          </cell>
          <cell r="AH96">
            <v>0</v>
          </cell>
          <cell r="AI96" t="str">
            <v>увел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B97" t="str">
            <v>кг</v>
          </cell>
          <cell r="C97">
            <v>209.12899999999999</v>
          </cell>
          <cell r="D97">
            <v>2243.018</v>
          </cell>
          <cell r="E97">
            <v>168.393</v>
          </cell>
          <cell r="F97">
            <v>29.626000000000001</v>
          </cell>
          <cell r="G97" t="str">
            <v>н</v>
          </cell>
          <cell r="H97">
            <v>1</v>
          </cell>
          <cell r="I97" t="e">
            <v>#N/A</v>
          </cell>
          <cell r="J97">
            <v>195.81299999999999</v>
          </cell>
          <cell r="K97">
            <v>-27.419999999999987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V97">
            <v>120</v>
          </cell>
          <cell r="W97">
            <v>33.678600000000003</v>
          </cell>
          <cell r="Y97">
            <v>4.4427618725243923</v>
          </cell>
          <cell r="Z97">
            <v>0.87966839476700331</v>
          </cell>
          <cell r="AD97">
            <v>0</v>
          </cell>
          <cell r="AE97">
            <v>34.361399999999996</v>
          </cell>
          <cell r="AF97">
            <v>30.064600000000002</v>
          </cell>
          <cell r="AG97">
            <v>22.9636</v>
          </cell>
          <cell r="AH97">
            <v>6.7450000000000001</v>
          </cell>
          <cell r="AI97" t="str">
            <v>увел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B98" t="str">
            <v>кг</v>
          </cell>
          <cell r="C98">
            <v>60.536000000000001</v>
          </cell>
          <cell r="D98">
            <v>1.3520000000000001</v>
          </cell>
          <cell r="E98">
            <v>4.056</v>
          </cell>
          <cell r="F98">
            <v>57.832000000000001</v>
          </cell>
          <cell r="G98" t="str">
            <v>нов</v>
          </cell>
          <cell r="H98">
            <v>0</v>
          </cell>
          <cell r="I98" t="e">
            <v>#N/A</v>
          </cell>
          <cell r="J98">
            <v>3.9</v>
          </cell>
          <cell r="K98">
            <v>0.15600000000000014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W98">
            <v>0.81120000000000003</v>
          </cell>
          <cell r="Y98">
            <v>71.291913214990132</v>
          </cell>
          <cell r="Z98">
            <v>71.291913214990132</v>
          </cell>
          <cell r="AD98">
            <v>0</v>
          </cell>
          <cell r="AE98">
            <v>1.0816000000000001</v>
          </cell>
          <cell r="AF98">
            <v>1.0816000000000001</v>
          </cell>
          <cell r="AG98">
            <v>0</v>
          </cell>
          <cell r="AH98">
            <v>0</v>
          </cell>
          <cell r="AI98" t="str">
            <v>выв0609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B99" t="str">
            <v>шт</v>
          </cell>
          <cell r="C99">
            <v>369</v>
          </cell>
          <cell r="D99">
            <v>423</v>
          </cell>
          <cell r="E99">
            <v>607</v>
          </cell>
          <cell r="F99">
            <v>163</v>
          </cell>
          <cell r="G99">
            <v>0</v>
          </cell>
          <cell r="H99">
            <v>0.4</v>
          </cell>
          <cell r="I99" t="e">
            <v>#N/A</v>
          </cell>
          <cell r="J99">
            <v>665</v>
          </cell>
          <cell r="K99">
            <v>-58</v>
          </cell>
          <cell r="L99">
            <v>120</v>
          </cell>
          <cell r="M99">
            <v>250</v>
          </cell>
          <cell r="N99">
            <v>250</v>
          </cell>
          <cell r="O99">
            <v>0</v>
          </cell>
          <cell r="V99">
            <v>250</v>
          </cell>
          <cell r="W99">
            <v>121.4</v>
          </cell>
          <cell r="Y99">
            <v>8.5090609555189456</v>
          </cell>
          <cell r="Z99">
            <v>1.3426688632619439</v>
          </cell>
          <cell r="AD99">
            <v>0</v>
          </cell>
          <cell r="AE99">
            <v>171.8</v>
          </cell>
          <cell r="AF99">
            <v>100.6</v>
          </cell>
          <cell r="AG99">
            <v>116.4</v>
          </cell>
          <cell r="AH99">
            <v>101</v>
          </cell>
          <cell r="AI99" t="str">
            <v>Паша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B100" t="str">
            <v>кг</v>
          </cell>
          <cell r="C100">
            <v>126.393</v>
          </cell>
          <cell r="D100">
            <v>249.06299999999999</v>
          </cell>
          <cell r="E100">
            <v>136.28</v>
          </cell>
          <cell r="F100">
            <v>234.80600000000001</v>
          </cell>
          <cell r="G100" t="str">
            <v>н</v>
          </cell>
          <cell r="H100">
            <v>1</v>
          </cell>
          <cell r="I100" t="e">
            <v>#N/A</v>
          </cell>
          <cell r="J100">
            <v>136.654</v>
          </cell>
          <cell r="K100">
            <v>-0.37399999999999523</v>
          </cell>
          <cell r="L100">
            <v>40</v>
          </cell>
          <cell r="M100">
            <v>0</v>
          </cell>
          <cell r="N100">
            <v>0</v>
          </cell>
          <cell r="O100">
            <v>0</v>
          </cell>
          <cell r="W100">
            <v>27.256</v>
          </cell>
          <cell r="Y100">
            <v>10.082403874376286</v>
          </cell>
          <cell r="Z100">
            <v>8.6148371000880548</v>
          </cell>
          <cell r="AD100">
            <v>0</v>
          </cell>
          <cell r="AE100">
            <v>37.393599999999999</v>
          </cell>
          <cell r="AF100">
            <v>36.233999999999995</v>
          </cell>
          <cell r="AG100">
            <v>41.18</v>
          </cell>
          <cell r="AH100">
            <v>34.753999999999998</v>
          </cell>
          <cell r="AI100" t="str">
            <v>увел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B101" t="str">
            <v>шт</v>
          </cell>
          <cell r="C101">
            <v>186</v>
          </cell>
          <cell r="D101">
            <v>271</v>
          </cell>
          <cell r="E101">
            <v>244</v>
          </cell>
          <cell r="F101">
            <v>203</v>
          </cell>
          <cell r="G101">
            <v>0</v>
          </cell>
          <cell r="H101">
            <v>0.4</v>
          </cell>
          <cell r="I101" t="e">
            <v>#N/A</v>
          </cell>
          <cell r="J101">
            <v>274</v>
          </cell>
          <cell r="K101">
            <v>-30</v>
          </cell>
          <cell r="L101">
            <v>60</v>
          </cell>
          <cell r="M101">
            <v>100</v>
          </cell>
          <cell r="N101">
            <v>70</v>
          </cell>
          <cell r="O101">
            <v>0</v>
          </cell>
          <cell r="W101">
            <v>48.8</v>
          </cell>
          <cell r="Y101">
            <v>8.8729508196721323</v>
          </cell>
          <cell r="Z101">
            <v>4.1598360655737707</v>
          </cell>
          <cell r="AD101">
            <v>0</v>
          </cell>
          <cell r="AE101">
            <v>70</v>
          </cell>
          <cell r="AF101">
            <v>56.6</v>
          </cell>
          <cell r="AG101">
            <v>61</v>
          </cell>
          <cell r="AH101">
            <v>33</v>
          </cell>
          <cell r="AI101" t="str">
            <v>увел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B102" t="str">
            <v>кг</v>
          </cell>
          <cell r="C102">
            <v>111.16200000000001</v>
          </cell>
          <cell r="D102">
            <v>156.36099999999999</v>
          </cell>
          <cell r="E102">
            <v>108.75</v>
          </cell>
          <cell r="F102">
            <v>154.423</v>
          </cell>
          <cell r="G102">
            <v>0</v>
          </cell>
          <cell r="H102">
            <v>1</v>
          </cell>
          <cell r="I102" t="e">
            <v>#N/A</v>
          </cell>
          <cell r="J102">
            <v>109.303</v>
          </cell>
          <cell r="K102">
            <v>-0.55299999999999727</v>
          </cell>
          <cell r="L102">
            <v>40</v>
          </cell>
          <cell r="M102">
            <v>0</v>
          </cell>
          <cell r="N102">
            <v>60</v>
          </cell>
          <cell r="O102">
            <v>0</v>
          </cell>
          <cell r="W102">
            <v>21.75</v>
          </cell>
          <cell r="Y102">
            <v>11.697609195402299</v>
          </cell>
          <cell r="Z102">
            <v>7.0999080459770116</v>
          </cell>
          <cell r="AD102">
            <v>0</v>
          </cell>
          <cell r="AE102">
            <v>29.871600000000001</v>
          </cell>
          <cell r="AF102">
            <v>27.72</v>
          </cell>
          <cell r="AG102">
            <v>30.564399999999999</v>
          </cell>
          <cell r="AH102">
            <v>20.341999999999999</v>
          </cell>
          <cell r="AI102" t="str">
            <v>увел</v>
          </cell>
        </row>
        <row r="103">
          <cell r="A103" t="str">
            <v xml:space="preserve"> 438  Колбаса Филедворская 0,4 кг. ТМ Стародворье  ПОКОМ</v>
          </cell>
          <cell r="B103" t="str">
            <v>шт</v>
          </cell>
          <cell r="C103">
            <v>258</v>
          </cell>
          <cell r="D103">
            <v>63</v>
          </cell>
          <cell r="E103">
            <v>124</v>
          </cell>
          <cell r="F103">
            <v>194</v>
          </cell>
          <cell r="G103" t="str">
            <v>н</v>
          </cell>
          <cell r="H103">
            <v>0.4</v>
          </cell>
          <cell r="I103" t="e">
            <v>#N/A</v>
          </cell>
          <cell r="J103">
            <v>130</v>
          </cell>
          <cell r="K103">
            <v>-6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V103">
            <v>30</v>
          </cell>
          <cell r="W103">
            <v>24.8</v>
          </cell>
          <cell r="Y103">
            <v>9.0322580645161281</v>
          </cell>
          <cell r="Z103">
            <v>7.82258064516129</v>
          </cell>
          <cell r="AD103">
            <v>0</v>
          </cell>
          <cell r="AE103">
            <v>45</v>
          </cell>
          <cell r="AF103">
            <v>43.2</v>
          </cell>
          <cell r="AG103">
            <v>22.8</v>
          </cell>
          <cell r="AH103">
            <v>19</v>
          </cell>
          <cell r="AI103" t="str">
            <v>увел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B104" t="str">
            <v>шт</v>
          </cell>
          <cell r="C104">
            <v>156</v>
          </cell>
          <cell r="D104">
            <v>105</v>
          </cell>
          <cell r="E104">
            <v>105</v>
          </cell>
          <cell r="F104">
            <v>137</v>
          </cell>
          <cell r="G104">
            <v>0</v>
          </cell>
          <cell r="H104">
            <v>0.2</v>
          </cell>
          <cell r="I104" t="e">
            <v>#N/A</v>
          </cell>
          <cell r="J104">
            <v>133</v>
          </cell>
          <cell r="K104">
            <v>-28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V104">
            <v>60</v>
          </cell>
          <cell r="W104">
            <v>21</v>
          </cell>
          <cell r="Y104">
            <v>9.3809523809523814</v>
          </cell>
          <cell r="Z104">
            <v>6.5238095238095237</v>
          </cell>
          <cell r="AD104">
            <v>0</v>
          </cell>
          <cell r="AE104">
            <v>36.4</v>
          </cell>
          <cell r="AF104">
            <v>34.6</v>
          </cell>
          <cell r="AG104">
            <v>29.8</v>
          </cell>
          <cell r="AH104">
            <v>16</v>
          </cell>
          <cell r="AI104" t="e">
            <v>#N/A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B105" t="str">
            <v>шт</v>
          </cell>
          <cell r="C105">
            <v>149</v>
          </cell>
          <cell r="D105">
            <v>37</v>
          </cell>
          <cell r="E105">
            <v>96</v>
          </cell>
          <cell r="F105">
            <v>76</v>
          </cell>
          <cell r="G105">
            <v>0</v>
          </cell>
          <cell r="H105">
            <v>0.2</v>
          </cell>
          <cell r="I105" t="e">
            <v>#N/A</v>
          </cell>
          <cell r="J105">
            <v>114</v>
          </cell>
          <cell r="K105">
            <v>-18</v>
          </cell>
          <cell r="L105">
            <v>0</v>
          </cell>
          <cell r="M105">
            <v>0</v>
          </cell>
          <cell r="N105">
            <v>20</v>
          </cell>
          <cell r="O105">
            <v>0</v>
          </cell>
          <cell r="V105">
            <v>80</v>
          </cell>
          <cell r="W105">
            <v>19.2</v>
          </cell>
          <cell r="Y105">
            <v>9.1666666666666679</v>
          </cell>
          <cell r="Z105">
            <v>3.9583333333333335</v>
          </cell>
          <cell r="AD105">
            <v>0</v>
          </cell>
          <cell r="AE105">
            <v>19.600000000000001</v>
          </cell>
          <cell r="AF105">
            <v>25.6</v>
          </cell>
          <cell r="AG105">
            <v>14.8</v>
          </cell>
          <cell r="AH105">
            <v>18</v>
          </cell>
          <cell r="AI105" t="str">
            <v>увел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B106" t="str">
            <v>шт</v>
          </cell>
          <cell r="C106">
            <v>215</v>
          </cell>
          <cell r="D106">
            <v>139</v>
          </cell>
          <cell r="E106">
            <v>284</v>
          </cell>
          <cell r="F106">
            <v>45</v>
          </cell>
          <cell r="G106">
            <v>0</v>
          </cell>
          <cell r="H106">
            <v>0.2</v>
          </cell>
          <cell r="I106" t="e">
            <v>#N/A</v>
          </cell>
          <cell r="J106">
            <v>326</v>
          </cell>
          <cell r="K106">
            <v>-42</v>
          </cell>
          <cell r="L106">
            <v>50</v>
          </cell>
          <cell r="M106">
            <v>150</v>
          </cell>
          <cell r="N106">
            <v>90</v>
          </cell>
          <cell r="O106">
            <v>0</v>
          </cell>
          <cell r="V106">
            <v>180</v>
          </cell>
          <cell r="W106">
            <v>56.8</v>
          </cell>
          <cell r="Y106">
            <v>9.066901408450704</v>
          </cell>
          <cell r="Z106">
            <v>0.79225352112676062</v>
          </cell>
          <cell r="AD106">
            <v>0</v>
          </cell>
          <cell r="AE106">
            <v>60.6</v>
          </cell>
          <cell r="AF106">
            <v>53.2</v>
          </cell>
          <cell r="AG106">
            <v>46.6</v>
          </cell>
          <cell r="AH106">
            <v>14</v>
          </cell>
          <cell r="AI106" t="str">
            <v>увел</v>
          </cell>
        </row>
        <row r="107">
          <cell r="A107" t="str">
            <v xml:space="preserve"> 448  Сосиски Сливушки по-венски ТМ Вязанка. 0,3 кг ПОКОМ</v>
          </cell>
          <cell r="B107" t="str">
            <v>шт</v>
          </cell>
          <cell r="C107">
            <v>221</v>
          </cell>
          <cell r="D107">
            <v>152</v>
          </cell>
          <cell r="E107">
            <v>256</v>
          </cell>
          <cell r="F107">
            <v>111</v>
          </cell>
          <cell r="G107">
            <v>0</v>
          </cell>
          <cell r="H107">
            <v>0.3</v>
          </cell>
          <cell r="I107" t="e">
            <v>#N/A</v>
          </cell>
          <cell r="J107">
            <v>281</v>
          </cell>
          <cell r="K107">
            <v>-25</v>
          </cell>
          <cell r="L107">
            <v>50</v>
          </cell>
          <cell r="M107">
            <v>80</v>
          </cell>
          <cell r="N107">
            <v>100</v>
          </cell>
          <cell r="O107">
            <v>0</v>
          </cell>
          <cell r="V107">
            <v>120</v>
          </cell>
          <cell r="W107">
            <v>51.2</v>
          </cell>
          <cell r="Y107">
            <v>9.00390625</v>
          </cell>
          <cell r="Z107">
            <v>2.16796875</v>
          </cell>
          <cell r="AD107">
            <v>0</v>
          </cell>
          <cell r="AE107">
            <v>62.2</v>
          </cell>
          <cell r="AF107">
            <v>52.6</v>
          </cell>
          <cell r="AG107">
            <v>48.2</v>
          </cell>
          <cell r="AH107">
            <v>67</v>
          </cell>
          <cell r="AI107" t="str">
            <v>???</v>
          </cell>
        </row>
        <row r="108">
          <cell r="A108" t="str">
            <v xml:space="preserve"> 449  Колбаса Дугушка Стародворская ВЕС ТС Дугушка ПОКОМ</v>
          </cell>
          <cell r="B108" t="str">
            <v>кг</v>
          </cell>
          <cell r="C108">
            <v>274.22399999999999</v>
          </cell>
          <cell r="D108">
            <v>293.04700000000003</v>
          </cell>
          <cell r="E108">
            <v>348.57299999999998</v>
          </cell>
          <cell r="F108">
            <v>201.41200000000001</v>
          </cell>
          <cell r="G108" t="str">
            <v>рот</v>
          </cell>
          <cell r="H108">
            <v>1</v>
          </cell>
          <cell r="I108" t="e">
            <v>#N/A</v>
          </cell>
          <cell r="J108">
            <v>362.09500000000003</v>
          </cell>
          <cell r="K108">
            <v>-13.522000000000048</v>
          </cell>
          <cell r="L108">
            <v>80</v>
          </cell>
          <cell r="M108">
            <v>150</v>
          </cell>
          <cell r="N108">
            <v>150</v>
          </cell>
          <cell r="O108">
            <v>0</v>
          </cell>
          <cell r="V108">
            <v>60</v>
          </cell>
          <cell r="W108">
            <v>69.71459999999999</v>
          </cell>
          <cell r="Y108">
            <v>9.2005404893666487</v>
          </cell>
          <cell r="Z108">
            <v>2.8890935327750578</v>
          </cell>
          <cell r="AD108">
            <v>0</v>
          </cell>
          <cell r="AE108">
            <v>79.782000000000011</v>
          </cell>
          <cell r="AF108">
            <v>73.088999999999999</v>
          </cell>
          <cell r="AG108">
            <v>72.0762</v>
          </cell>
          <cell r="AH108">
            <v>58.173999999999999</v>
          </cell>
          <cell r="AI108" t="e">
            <v>#N/A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B109" t="str">
            <v>кг</v>
          </cell>
          <cell r="C109">
            <v>3990.6950000000002</v>
          </cell>
          <cell r="D109">
            <v>5290.1009999999997</v>
          </cell>
          <cell r="E109">
            <v>3907.6379999999999</v>
          </cell>
          <cell r="F109">
            <v>1787.6990000000001</v>
          </cell>
          <cell r="G109">
            <v>0</v>
          </cell>
          <cell r="H109">
            <v>1</v>
          </cell>
          <cell r="I109" t="e">
            <v>#N/A</v>
          </cell>
          <cell r="J109">
            <v>4045.9079999999999</v>
          </cell>
          <cell r="K109">
            <v>-138.26999999999998</v>
          </cell>
          <cell r="L109">
            <v>1000</v>
          </cell>
          <cell r="M109">
            <v>1200</v>
          </cell>
          <cell r="N109">
            <v>1200</v>
          </cell>
          <cell r="O109">
            <v>1000</v>
          </cell>
          <cell r="P109">
            <v>800</v>
          </cell>
          <cell r="V109">
            <v>1200</v>
          </cell>
          <cell r="W109">
            <v>781.52760000000001</v>
          </cell>
          <cell r="Y109">
            <v>10.476532114796715</v>
          </cell>
          <cell r="Z109">
            <v>2.2874419278346663</v>
          </cell>
          <cell r="AD109">
            <v>0</v>
          </cell>
          <cell r="AE109">
            <v>819.40560000000005</v>
          </cell>
          <cell r="AF109">
            <v>766.27099999999996</v>
          </cell>
          <cell r="AG109">
            <v>785.84219999999993</v>
          </cell>
          <cell r="AH109">
            <v>705.55200000000002</v>
          </cell>
          <cell r="AI109" t="str">
            <v>ябокт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B110" t="str">
            <v>кг</v>
          </cell>
          <cell r="C110">
            <v>5526.098</v>
          </cell>
          <cell r="D110">
            <v>11881.905000000001</v>
          </cell>
          <cell r="E110">
            <v>5610.5730000000003</v>
          </cell>
          <cell r="F110">
            <v>4729.1030000000001</v>
          </cell>
          <cell r="G110">
            <v>0</v>
          </cell>
          <cell r="H110">
            <v>1</v>
          </cell>
          <cell r="I110" t="e">
            <v>#N/A</v>
          </cell>
          <cell r="J110">
            <v>5766.5529999999999</v>
          </cell>
          <cell r="K110">
            <v>-155.97999999999956</v>
          </cell>
          <cell r="L110">
            <v>1400</v>
          </cell>
          <cell r="M110">
            <v>0</v>
          </cell>
          <cell r="N110">
            <v>1700</v>
          </cell>
          <cell r="O110">
            <v>2000</v>
          </cell>
          <cell r="P110">
            <v>500</v>
          </cell>
          <cell r="V110">
            <v>1400</v>
          </cell>
          <cell r="W110">
            <v>1122.1146000000001</v>
          </cell>
          <cell r="Y110">
            <v>10.452678362798236</v>
          </cell>
          <cell r="Z110">
            <v>4.2144563487543962</v>
          </cell>
          <cell r="AD110">
            <v>0</v>
          </cell>
          <cell r="AE110">
            <v>1606.4325999999999</v>
          </cell>
          <cell r="AF110">
            <v>1566.8074000000001</v>
          </cell>
          <cell r="AG110">
            <v>1300.6507999999999</v>
          </cell>
          <cell r="AH110">
            <v>739.53499999999997</v>
          </cell>
          <cell r="AI110" t="str">
            <v>оконч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B111" t="str">
            <v>кг</v>
          </cell>
          <cell r="C111">
            <v>3214.768</v>
          </cell>
          <cell r="D111">
            <v>6382.8159999999998</v>
          </cell>
          <cell r="E111">
            <v>4650</v>
          </cell>
          <cell r="F111">
            <v>1656</v>
          </cell>
          <cell r="G111">
            <v>0</v>
          </cell>
          <cell r="H111">
            <v>1</v>
          </cell>
          <cell r="I111" t="e">
            <v>#N/A</v>
          </cell>
          <cell r="J111">
            <v>3895.42</v>
          </cell>
          <cell r="K111">
            <v>754.57999999999993</v>
          </cell>
          <cell r="L111">
            <v>1000</v>
          </cell>
          <cell r="M111">
            <v>1600</v>
          </cell>
          <cell r="N111">
            <v>1800</v>
          </cell>
          <cell r="O111">
            <v>1000</v>
          </cell>
          <cell r="P111">
            <v>1100</v>
          </cell>
          <cell r="V111">
            <v>1700</v>
          </cell>
          <cell r="W111">
            <v>930</v>
          </cell>
          <cell r="Y111">
            <v>10.597849462365591</v>
          </cell>
          <cell r="Z111">
            <v>1.7806451612903227</v>
          </cell>
          <cell r="AD111">
            <v>0</v>
          </cell>
          <cell r="AE111">
            <v>839</v>
          </cell>
          <cell r="AF111">
            <v>755.2</v>
          </cell>
          <cell r="AG111">
            <v>838.2</v>
          </cell>
          <cell r="AH111">
            <v>799.60699999999997</v>
          </cell>
          <cell r="AI111" t="str">
            <v>ябокт</v>
          </cell>
        </row>
        <row r="112">
          <cell r="A112" t="str">
            <v xml:space="preserve"> 460  Колбаса Стародворская Традиционная ВЕС ТМ Стародворье в оболочке полиамид. ПОКОМ</v>
          </cell>
          <cell r="B112" t="str">
            <v>кг</v>
          </cell>
          <cell r="C112">
            <v>182.16300000000001</v>
          </cell>
          <cell r="D112">
            <v>4.0259999999999998</v>
          </cell>
          <cell r="E112">
            <v>56.323</v>
          </cell>
          <cell r="F112">
            <v>125.84</v>
          </cell>
          <cell r="G112">
            <v>0</v>
          </cell>
          <cell r="H112">
            <v>1</v>
          </cell>
          <cell r="I112" t="e">
            <v>#N/A</v>
          </cell>
          <cell r="J112">
            <v>65.608000000000004</v>
          </cell>
          <cell r="K112">
            <v>-9.2850000000000037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W112">
            <v>11.2646</v>
          </cell>
          <cell r="Y112">
            <v>11.171279938923709</v>
          </cell>
          <cell r="Z112">
            <v>11.171279938923709</v>
          </cell>
          <cell r="AD112">
            <v>0</v>
          </cell>
          <cell r="AE112">
            <v>10.1374</v>
          </cell>
          <cell r="AF112">
            <v>14.493600000000001</v>
          </cell>
          <cell r="AG112">
            <v>12.883199999999999</v>
          </cell>
          <cell r="AH112">
            <v>8.0519999999999996</v>
          </cell>
          <cell r="AI112" t="str">
            <v>увел</v>
          </cell>
        </row>
        <row r="113">
          <cell r="A113" t="str">
            <v xml:space="preserve"> 463  Колбаса Молочная Традиционнаяв оболочке полиамид.ТМ Стародворье. ВЕС ПОКОМ</v>
          </cell>
          <cell r="B113" t="str">
            <v>кг</v>
          </cell>
          <cell r="C113">
            <v>220.40299999999999</v>
          </cell>
          <cell r="D113">
            <v>2.6989999999999998</v>
          </cell>
          <cell r="E113">
            <v>25.498000000000001</v>
          </cell>
          <cell r="F113">
            <v>194.92</v>
          </cell>
          <cell r="G113">
            <v>0</v>
          </cell>
          <cell r="H113">
            <v>1</v>
          </cell>
          <cell r="I113" t="e">
            <v>#N/A</v>
          </cell>
          <cell r="J113">
            <v>27.202999999999999</v>
          </cell>
          <cell r="K113">
            <v>-1.7049999999999983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W113">
            <v>5.0996000000000006</v>
          </cell>
          <cell r="Y113">
            <v>38.222605694564272</v>
          </cell>
          <cell r="Z113">
            <v>38.222605694564272</v>
          </cell>
          <cell r="AD113">
            <v>0</v>
          </cell>
          <cell r="AE113">
            <v>7.7543999999999995</v>
          </cell>
          <cell r="AF113">
            <v>8.5888000000000009</v>
          </cell>
          <cell r="AG113">
            <v>8.0519999999999996</v>
          </cell>
          <cell r="AH113">
            <v>6.71</v>
          </cell>
          <cell r="AI113" t="str">
            <v>увел</v>
          </cell>
        </row>
        <row r="114">
          <cell r="A114" t="str">
            <v xml:space="preserve"> 465  Колбаса Филейная оригинальная ВЕС 0,8кг ТМ Особый рецепт в оболочке полиамид  ПОКОМ</v>
          </cell>
          <cell r="B114" t="str">
            <v>кг</v>
          </cell>
          <cell r="C114">
            <v>202.02</v>
          </cell>
          <cell r="D114">
            <v>128.196</v>
          </cell>
          <cell r="E114">
            <v>186.21899999999999</v>
          </cell>
          <cell r="F114">
            <v>137.405</v>
          </cell>
          <cell r="G114" t="str">
            <v>г</v>
          </cell>
          <cell r="H114">
            <v>1</v>
          </cell>
          <cell r="I114" t="e">
            <v>#N/A</v>
          </cell>
          <cell r="J114">
            <v>198.726</v>
          </cell>
          <cell r="K114">
            <v>-12.507000000000005</v>
          </cell>
          <cell r="L114">
            <v>40</v>
          </cell>
          <cell r="M114">
            <v>50</v>
          </cell>
          <cell r="N114">
            <v>80</v>
          </cell>
          <cell r="O114">
            <v>0</v>
          </cell>
          <cell r="V114">
            <v>30</v>
          </cell>
          <cell r="W114">
            <v>37.2438</v>
          </cell>
          <cell r="Y114">
            <v>9.059360215660055</v>
          </cell>
          <cell r="Z114">
            <v>3.6893388966754199</v>
          </cell>
          <cell r="AD114">
            <v>0</v>
          </cell>
          <cell r="AE114">
            <v>44.111399999999996</v>
          </cell>
          <cell r="AF114">
            <v>40.851600000000005</v>
          </cell>
          <cell r="AG114">
            <v>41.340800000000002</v>
          </cell>
          <cell r="AH114">
            <v>13.888999999999999</v>
          </cell>
          <cell r="AI114" t="str">
            <v>зв70</v>
          </cell>
        </row>
        <row r="115">
          <cell r="A115" t="str">
            <v xml:space="preserve"> 467  Колбаса Филейная 0,5кг ТМ Особый рецепт  ПОКОМ</v>
          </cell>
          <cell r="B115" t="str">
            <v>шт</v>
          </cell>
          <cell r="C115">
            <v>217</v>
          </cell>
          <cell r="D115">
            <v>170</v>
          </cell>
          <cell r="E115">
            <v>210</v>
          </cell>
          <cell r="F115">
            <v>172</v>
          </cell>
          <cell r="G115">
            <v>0</v>
          </cell>
          <cell r="H115">
            <v>0.5</v>
          </cell>
          <cell r="I115" t="e">
            <v>#N/A</v>
          </cell>
          <cell r="J115">
            <v>232</v>
          </cell>
          <cell r="K115">
            <v>-22</v>
          </cell>
          <cell r="L115">
            <v>50</v>
          </cell>
          <cell r="M115">
            <v>60</v>
          </cell>
          <cell r="N115">
            <v>120</v>
          </cell>
          <cell r="O115">
            <v>0</v>
          </cell>
          <cell r="W115">
            <v>42</v>
          </cell>
          <cell r="Y115">
            <v>9.5714285714285712</v>
          </cell>
          <cell r="Z115">
            <v>4.0952380952380949</v>
          </cell>
          <cell r="AD115">
            <v>0</v>
          </cell>
          <cell r="AE115">
            <v>58.6</v>
          </cell>
          <cell r="AF115">
            <v>55.2</v>
          </cell>
          <cell r="AG115">
            <v>50.4</v>
          </cell>
          <cell r="AH115">
            <v>23</v>
          </cell>
          <cell r="AI115" t="e">
            <v>#N/A</v>
          </cell>
        </row>
        <row r="116">
          <cell r="A116" t="str">
            <v xml:space="preserve"> 468  Колбаса Стародворская Традиционная ТМ Стародворье в оболочке полиамид 0,4 кг. ПОКОМ</v>
          </cell>
          <cell r="B116" t="str">
            <v>шт</v>
          </cell>
          <cell r="C116">
            <v>686</v>
          </cell>
          <cell r="D116">
            <v>33</v>
          </cell>
          <cell r="E116">
            <v>272</v>
          </cell>
          <cell r="F116">
            <v>416</v>
          </cell>
          <cell r="G116">
            <v>0</v>
          </cell>
          <cell r="H116">
            <v>0.4</v>
          </cell>
          <cell r="I116" t="e">
            <v>#N/A</v>
          </cell>
          <cell r="J116">
            <v>303</v>
          </cell>
          <cell r="K116">
            <v>-31</v>
          </cell>
          <cell r="L116">
            <v>0</v>
          </cell>
          <cell r="M116">
            <v>0</v>
          </cell>
          <cell r="N116">
            <v>50</v>
          </cell>
          <cell r="O116">
            <v>0</v>
          </cell>
          <cell r="W116">
            <v>54.4</v>
          </cell>
          <cell r="Y116">
            <v>8.5661764705882355</v>
          </cell>
          <cell r="Z116">
            <v>7.6470588235294121</v>
          </cell>
          <cell r="AD116">
            <v>0</v>
          </cell>
          <cell r="AE116">
            <v>118.2</v>
          </cell>
          <cell r="AF116">
            <v>92.4</v>
          </cell>
          <cell r="AG116">
            <v>64</v>
          </cell>
          <cell r="AH116">
            <v>41</v>
          </cell>
          <cell r="AI116" t="str">
            <v>увел</v>
          </cell>
        </row>
        <row r="117">
          <cell r="A117" t="str">
            <v xml:space="preserve"> 472  Колбаса Молочная ВЕС ТМ Зареченские  ПОКОМ</v>
          </cell>
          <cell r="B117" t="str">
            <v>кг</v>
          </cell>
          <cell r="C117">
            <v>14.335000000000001</v>
          </cell>
          <cell r="D117">
            <v>29.585000000000001</v>
          </cell>
          <cell r="E117">
            <v>0</v>
          </cell>
          <cell r="F117">
            <v>19.71</v>
          </cell>
          <cell r="G117" t="str">
            <v>нов</v>
          </cell>
          <cell r="H117">
            <v>0</v>
          </cell>
          <cell r="I117" t="e">
            <v>#N/A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0</v>
          </cell>
          <cell r="Y117" t="e">
            <v>#DIV/0!</v>
          </cell>
          <cell r="Z117" t="e">
            <v>#DIV/0!</v>
          </cell>
          <cell r="AD117">
            <v>0</v>
          </cell>
          <cell r="AE117">
            <v>0.55119999999999991</v>
          </cell>
          <cell r="AF117">
            <v>0.82680000000000009</v>
          </cell>
          <cell r="AG117">
            <v>2.2047999999999996</v>
          </cell>
          <cell r="AH117">
            <v>0</v>
          </cell>
          <cell r="AI117" t="str">
            <v>выв0609</v>
          </cell>
        </row>
        <row r="118">
          <cell r="A118" t="str">
            <v xml:space="preserve"> 473  Ветчина Рубленая ВЕС ТМ Зареченские  ПОКОМ</v>
          </cell>
          <cell r="B118" t="str">
            <v>кг</v>
          </cell>
          <cell r="C118">
            <v>8.8360000000000003</v>
          </cell>
          <cell r="D118">
            <v>6.0410000000000004</v>
          </cell>
          <cell r="E118">
            <v>0</v>
          </cell>
          <cell r="G118" t="str">
            <v>нов</v>
          </cell>
          <cell r="H118">
            <v>0</v>
          </cell>
          <cell r="I118" t="e">
            <v>#N/A</v>
          </cell>
          <cell r="J118">
            <v>9</v>
          </cell>
          <cell r="K118">
            <v>-9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0</v>
          </cell>
          <cell r="Y118" t="e">
            <v>#DIV/0!</v>
          </cell>
          <cell r="Z118" t="e">
            <v>#DIV/0!</v>
          </cell>
          <cell r="AD118">
            <v>0</v>
          </cell>
          <cell r="AE118">
            <v>1.3480000000000001</v>
          </cell>
          <cell r="AF118">
            <v>1.0784</v>
          </cell>
          <cell r="AG118">
            <v>0</v>
          </cell>
          <cell r="AH118">
            <v>0</v>
          </cell>
          <cell r="AI118" t="str">
            <v>выв0609</v>
          </cell>
        </row>
        <row r="119">
          <cell r="A119" t="str">
            <v xml:space="preserve"> 474  Колбаса Молочная 0,4кг ТМ Зареченские  ПОКОМ</v>
          </cell>
          <cell r="B119" t="str">
            <v>шт</v>
          </cell>
          <cell r="C119">
            <v>8</v>
          </cell>
          <cell r="D119">
            <v>1</v>
          </cell>
          <cell r="E119">
            <v>0</v>
          </cell>
          <cell r="F119">
            <v>7</v>
          </cell>
          <cell r="G119" t="str">
            <v>выв</v>
          </cell>
          <cell r="H119">
            <v>0</v>
          </cell>
          <cell r="I119" t="e">
            <v>#N/A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0</v>
          </cell>
          <cell r="Y119" t="e">
            <v>#DIV/0!</v>
          </cell>
          <cell r="Z119" t="e">
            <v>#DIV/0!</v>
          </cell>
          <cell r="AD119">
            <v>0</v>
          </cell>
          <cell r="AE119">
            <v>1</v>
          </cell>
          <cell r="AF119">
            <v>0.4</v>
          </cell>
          <cell r="AG119">
            <v>0.2</v>
          </cell>
          <cell r="AH119">
            <v>0</v>
          </cell>
          <cell r="AI119" t="str">
            <v>выв2709</v>
          </cell>
        </row>
        <row r="120">
          <cell r="A120" t="str">
            <v xml:space="preserve"> 475  Колбаса Нежная 0,4кг ТМ Зареченские  ПОКОМ</v>
          </cell>
          <cell r="B120" t="str">
            <v>шт</v>
          </cell>
          <cell r="C120">
            <v>4</v>
          </cell>
          <cell r="D120">
            <v>1</v>
          </cell>
          <cell r="E120">
            <v>0</v>
          </cell>
          <cell r="F120">
            <v>5</v>
          </cell>
          <cell r="G120" t="str">
            <v>выв</v>
          </cell>
          <cell r="H120">
            <v>0</v>
          </cell>
          <cell r="I120" t="e">
            <v>#N/A</v>
          </cell>
          <cell r="J120">
            <v>2</v>
          </cell>
          <cell r="K120">
            <v>-2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0</v>
          </cell>
          <cell r="Y120" t="e">
            <v>#DIV/0!</v>
          </cell>
          <cell r="Z120" t="e">
            <v>#DIV/0!</v>
          </cell>
          <cell r="AD120">
            <v>0</v>
          </cell>
          <cell r="AE120">
            <v>0.8</v>
          </cell>
          <cell r="AF120">
            <v>0.6</v>
          </cell>
          <cell r="AG120">
            <v>1</v>
          </cell>
          <cell r="AH120">
            <v>0</v>
          </cell>
          <cell r="AI120" t="str">
            <v>выв2709</v>
          </cell>
        </row>
        <row r="121">
          <cell r="A121" t="str">
            <v xml:space="preserve"> 476  Колбаса Нежная со шпиком 0,4кг ТМ Зареченские  ПОКОМ</v>
          </cell>
          <cell r="B121" t="str">
            <v>шт</v>
          </cell>
          <cell r="C121">
            <v>11</v>
          </cell>
          <cell r="D121">
            <v>1</v>
          </cell>
          <cell r="E121">
            <v>0</v>
          </cell>
          <cell r="F121">
            <v>12</v>
          </cell>
          <cell r="G121" t="str">
            <v>нов</v>
          </cell>
          <cell r="H121">
            <v>0</v>
          </cell>
          <cell r="I121" t="e">
            <v>#N/A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W121">
            <v>0</v>
          </cell>
          <cell r="Y121" t="e">
            <v>#DIV/0!</v>
          </cell>
          <cell r="Z121" t="e">
            <v>#DIV/0!</v>
          </cell>
          <cell r="AD121">
            <v>0</v>
          </cell>
          <cell r="AE121">
            <v>0</v>
          </cell>
          <cell r="AF121">
            <v>0.8</v>
          </cell>
          <cell r="AG121">
            <v>1.8</v>
          </cell>
          <cell r="AH121">
            <v>0</v>
          </cell>
          <cell r="AI121" t="str">
            <v>выв0609</v>
          </cell>
        </row>
        <row r="122">
          <cell r="A122" t="str">
            <v xml:space="preserve"> 477  Ветчина Рубленая 0,4кг ТМ Зареченские  ПОКОМ</v>
          </cell>
          <cell r="B122" t="str">
            <v>шт</v>
          </cell>
          <cell r="C122">
            <v>7</v>
          </cell>
          <cell r="D122">
            <v>2</v>
          </cell>
          <cell r="E122">
            <v>0</v>
          </cell>
          <cell r="F122">
            <v>8</v>
          </cell>
          <cell r="G122" t="str">
            <v>нов</v>
          </cell>
          <cell r="H122">
            <v>0</v>
          </cell>
          <cell r="I122" t="e">
            <v>#N/A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W122">
            <v>0</v>
          </cell>
          <cell r="Y122" t="e">
            <v>#DIV/0!</v>
          </cell>
          <cell r="Z122" t="e">
            <v>#DIV/0!</v>
          </cell>
          <cell r="AD122">
            <v>0</v>
          </cell>
          <cell r="AE122">
            <v>0.8</v>
          </cell>
          <cell r="AF122">
            <v>0.8</v>
          </cell>
          <cell r="AG122">
            <v>1.4</v>
          </cell>
          <cell r="AH122">
            <v>0</v>
          </cell>
          <cell r="AI122" t="str">
            <v>выв0609</v>
          </cell>
        </row>
        <row r="123">
          <cell r="A123" t="str">
            <v xml:space="preserve"> 478  Сардельки Зареченские ВЕС ТМ Зареченские  ПОКОМ</v>
          </cell>
          <cell r="B123" t="str">
            <v>кг</v>
          </cell>
          <cell r="C123">
            <v>17.423999999999999</v>
          </cell>
          <cell r="D123">
            <v>63.746000000000002</v>
          </cell>
          <cell r="E123">
            <v>1.333</v>
          </cell>
          <cell r="F123">
            <v>-4.1349999999999998</v>
          </cell>
          <cell r="G123" t="str">
            <v>выв</v>
          </cell>
          <cell r="H123">
            <v>0</v>
          </cell>
          <cell r="I123" t="e">
            <v>#N/A</v>
          </cell>
          <cell r="J123">
            <v>33.055999999999997</v>
          </cell>
          <cell r="K123">
            <v>-31.722999999999999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W123">
            <v>0.2666</v>
          </cell>
          <cell r="Y123">
            <v>-15.51012753188297</v>
          </cell>
          <cell r="Z123">
            <v>-15.51012753188297</v>
          </cell>
          <cell r="AD123">
            <v>0</v>
          </cell>
          <cell r="AE123">
            <v>13.329400000000001</v>
          </cell>
          <cell r="AF123">
            <v>14.392199999999999</v>
          </cell>
          <cell r="AG123">
            <v>7.9980000000000002</v>
          </cell>
          <cell r="AH123">
            <v>0</v>
          </cell>
          <cell r="AI123" t="str">
            <v>выв2709</v>
          </cell>
        </row>
        <row r="124">
          <cell r="A124" t="str">
            <v xml:space="preserve"> 479  Шпикачки Зареченские ВЕС ТМ Зареченские  ПОКОМ</v>
          </cell>
          <cell r="B124" t="str">
            <v>кг</v>
          </cell>
          <cell r="C124">
            <v>-0.318</v>
          </cell>
          <cell r="D124">
            <v>55.454999999999998</v>
          </cell>
          <cell r="E124">
            <v>8.0039999999999996</v>
          </cell>
          <cell r="F124">
            <v>4.0019999999999998</v>
          </cell>
          <cell r="G124" t="str">
            <v>выв</v>
          </cell>
          <cell r="H124">
            <v>0</v>
          </cell>
          <cell r="I124" t="e">
            <v>#N/A</v>
          </cell>
          <cell r="J124">
            <v>17.05</v>
          </cell>
          <cell r="K124">
            <v>-9.0460000000000012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W124">
            <v>1.6008</v>
          </cell>
          <cell r="Y124">
            <v>2.5</v>
          </cell>
          <cell r="Z124">
            <v>2.5</v>
          </cell>
          <cell r="AD124">
            <v>0</v>
          </cell>
          <cell r="AE124">
            <v>10.9762</v>
          </cell>
          <cell r="AF124">
            <v>6.9379999999999997</v>
          </cell>
          <cell r="AG124">
            <v>12.5396</v>
          </cell>
          <cell r="AH124">
            <v>1.3340000000000001</v>
          </cell>
          <cell r="AI124" t="str">
            <v>выв2709</v>
          </cell>
        </row>
        <row r="125">
          <cell r="A125" t="str">
            <v xml:space="preserve"> 483  Колбаса Молочная Традиционная ТМ Стародворье в оболочке полиамид 0,4 кг. ПОКОМ </v>
          </cell>
          <cell r="B125" t="str">
            <v>шт</v>
          </cell>
          <cell r="C125">
            <v>733</v>
          </cell>
          <cell r="D125">
            <v>16</v>
          </cell>
          <cell r="E125">
            <v>267</v>
          </cell>
          <cell r="F125">
            <v>469</v>
          </cell>
          <cell r="G125">
            <v>0</v>
          </cell>
          <cell r="H125">
            <v>0.4</v>
          </cell>
          <cell r="I125" t="e">
            <v>#N/A</v>
          </cell>
          <cell r="J125">
            <v>283</v>
          </cell>
          <cell r="K125">
            <v>-16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W125">
            <v>53.4</v>
          </cell>
          <cell r="Y125">
            <v>8.7827715355805243</v>
          </cell>
          <cell r="Z125">
            <v>8.7827715355805243</v>
          </cell>
          <cell r="AD125">
            <v>0</v>
          </cell>
          <cell r="AE125">
            <v>119.6</v>
          </cell>
          <cell r="AF125">
            <v>86.6</v>
          </cell>
          <cell r="AG125">
            <v>58</v>
          </cell>
          <cell r="AH125">
            <v>35</v>
          </cell>
          <cell r="AI125" t="str">
            <v>увел</v>
          </cell>
        </row>
        <row r="126">
          <cell r="A126" t="str">
            <v xml:space="preserve"> 490  Колбаса Сервелат Филейский ТМ Вязанка  0,3 кг. срез  ПОКОМ</v>
          </cell>
          <cell r="B126" t="str">
            <v>шт</v>
          </cell>
          <cell r="C126">
            <v>177</v>
          </cell>
          <cell r="D126">
            <v>267</v>
          </cell>
          <cell r="E126">
            <v>208</v>
          </cell>
          <cell r="F126">
            <v>225</v>
          </cell>
          <cell r="G126" t="str">
            <v>н</v>
          </cell>
          <cell r="H126">
            <v>0.3</v>
          </cell>
          <cell r="I126" t="e">
            <v>#N/A</v>
          </cell>
          <cell r="J126">
            <v>288</v>
          </cell>
          <cell r="K126">
            <v>-80</v>
          </cell>
          <cell r="L126">
            <v>70</v>
          </cell>
          <cell r="M126">
            <v>60</v>
          </cell>
          <cell r="N126">
            <v>100</v>
          </cell>
          <cell r="O126">
            <v>0</v>
          </cell>
          <cell r="W126">
            <v>41.6</v>
          </cell>
          <cell r="Y126">
            <v>10.9375</v>
          </cell>
          <cell r="Z126">
            <v>5.4086538461538458</v>
          </cell>
          <cell r="AD126">
            <v>0</v>
          </cell>
          <cell r="AE126">
            <v>57.2</v>
          </cell>
          <cell r="AF126">
            <v>49.2</v>
          </cell>
          <cell r="AG126">
            <v>59.2</v>
          </cell>
          <cell r="AH126">
            <v>34</v>
          </cell>
          <cell r="AI126" t="e">
            <v>#N/A</v>
          </cell>
        </row>
        <row r="127">
          <cell r="A127" t="str">
            <v xml:space="preserve"> 491  Колбаса Филейская Рубленая ТМ Вязанка  0,3 кг. срез.  ПОКОМ</v>
          </cell>
          <cell r="B127" t="str">
            <v>шт</v>
          </cell>
          <cell r="C127">
            <v>104</v>
          </cell>
          <cell r="D127">
            <v>459</v>
          </cell>
          <cell r="E127">
            <v>337</v>
          </cell>
          <cell r="F127">
            <v>208</v>
          </cell>
          <cell r="G127" t="str">
            <v>н</v>
          </cell>
          <cell r="H127">
            <v>0.3</v>
          </cell>
          <cell r="I127" t="e">
            <v>#N/A</v>
          </cell>
          <cell r="J127">
            <v>454</v>
          </cell>
          <cell r="K127">
            <v>-117</v>
          </cell>
          <cell r="L127">
            <v>120</v>
          </cell>
          <cell r="M127">
            <v>100</v>
          </cell>
          <cell r="N127">
            <v>200</v>
          </cell>
          <cell r="O127">
            <v>0</v>
          </cell>
          <cell r="W127">
            <v>67.400000000000006</v>
          </cell>
          <cell r="Y127">
            <v>9.317507418397625</v>
          </cell>
          <cell r="Z127">
            <v>3.0860534124629075</v>
          </cell>
          <cell r="AD127">
            <v>0</v>
          </cell>
          <cell r="AE127">
            <v>62</v>
          </cell>
          <cell r="AF127">
            <v>63.4</v>
          </cell>
          <cell r="AG127">
            <v>87.8</v>
          </cell>
          <cell r="AH127">
            <v>57</v>
          </cell>
          <cell r="AI127" t="e">
            <v>#N/A</v>
          </cell>
        </row>
        <row r="128">
          <cell r="A128" t="str">
            <v xml:space="preserve"> 492  Колбаса Салями Филейская 0,3кг ТМ Вязанка  ПОКОМ</v>
          </cell>
          <cell r="B128" t="str">
            <v>шт</v>
          </cell>
          <cell r="C128">
            <v>192</v>
          </cell>
          <cell r="D128">
            <v>367</v>
          </cell>
          <cell r="E128">
            <v>282</v>
          </cell>
          <cell r="F128">
            <v>261</v>
          </cell>
          <cell r="G128" t="str">
            <v>н</v>
          </cell>
          <cell r="H128">
            <v>0.3</v>
          </cell>
          <cell r="I128" t="e">
            <v>#N/A</v>
          </cell>
          <cell r="J128">
            <v>421</v>
          </cell>
          <cell r="K128">
            <v>-139</v>
          </cell>
          <cell r="L128">
            <v>150</v>
          </cell>
          <cell r="M128">
            <v>70</v>
          </cell>
          <cell r="N128">
            <v>120</v>
          </cell>
          <cell r="O128">
            <v>0</v>
          </cell>
          <cell r="W128">
            <v>56.4</v>
          </cell>
          <cell r="Y128">
            <v>10.656028368794326</v>
          </cell>
          <cell r="Z128">
            <v>4.6276595744680851</v>
          </cell>
          <cell r="AD128">
            <v>0</v>
          </cell>
          <cell r="AE128">
            <v>48.4</v>
          </cell>
          <cell r="AF128">
            <v>72.2</v>
          </cell>
          <cell r="AG128">
            <v>84.8</v>
          </cell>
          <cell r="AH128">
            <v>70</v>
          </cell>
          <cell r="AI128" t="e">
            <v>#N/A</v>
          </cell>
        </row>
        <row r="129">
          <cell r="A129" t="str">
            <v xml:space="preserve"> 493  Колбаса Салями Филейская ТМ Вязанка ВЕС  ПОКОМ</v>
          </cell>
          <cell r="B129" t="str">
            <v>кг</v>
          </cell>
          <cell r="C129">
            <v>102.325</v>
          </cell>
          <cell r="D129">
            <v>13.276999999999999</v>
          </cell>
          <cell r="E129">
            <v>36.948</v>
          </cell>
          <cell r="F129">
            <v>65.376999999999995</v>
          </cell>
          <cell r="G129" t="str">
            <v>нов041,</v>
          </cell>
          <cell r="H129">
            <v>1</v>
          </cell>
          <cell r="I129" t="e">
            <v>#N/A</v>
          </cell>
          <cell r="J129">
            <v>54.424999999999997</v>
          </cell>
          <cell r="K129">
            <v>-17.476999999999997</v>
          </cell>
          <cell r="L129">
            <v>0</v>
          </cell>
          <cell r="M129">
            <v>0</v>
          </cell>
          <cell r="N129">
            <v>20</v>
          </cell>
          <cell r="O129">
            <v>0</v>
          </cell>
          <cell r="W129">
            <v>7.3895999999999997</v>
          </cell>
          <cell r="Y129">
            <v>11.553670022734654</v>
          </cell>
          <cell r="Z129">
            <v>8.8471635812493226</v>
          </cell>
          <cell r="AD129">
            <v>0</v>
          </cell>
          <cell r="AE129">
            <v>0</v>
          </cell>
          <cell r="AF129">
            <v>0</v>
          </cell>
          <cell r="AG129">
            <v>0.42000000000000004</v>
          </cell>
          <cell r="AH129">
            <v>5.601</v>
          </cell>
          <cell r="AI129" t="e">
            <v>#N/A</v>
          </cell>
        </row>
        <row r="130">
          <cell r="A130" t="str">
            <v xml:space="preserve"> 494  Колбаса Филейская Рубленая ТМ Вязанка ВЕС  ПОКОМ</v>
          </cell>
          <cell r="B130" t="str">
            <v>кг</v>
          </cell>
          <cell r="C130">
            <v>102.336</v>
          </cell>
          <cell r="D130">
            <v>10.481999999999999</v>
          </cell>
          <cell r="E130">
            <v>36.765000000000001</v>
          </cell>
          <cell r="F130">
            <v>62.771000000000001</v>
          </cell>
          <cell r="G130" t="str">
            <v>нов041,</v>
          </cell>
          <cell r="H130">
            <v>1</v>
          </cell>
          <cell r="I130" t="e">
            <v>#N/A</v>
          </cell>
          <cell r="J130">
            <v>52.134999999999998</v>
          </cell>
          <cell r="K130">
            <v>-15.369999999999997</v>
          </cell>
          <cell r="L130">
            <v>0</v>
          </cell>
          <cell r="M130">
            <v>0</v>
          </cell>
          <cell r="N130">
            <v>20</v>
          </cell>
          <cell r="O130">
            <v>0</v>
          </cell>
          <cell r="W130">
            <v>7.3529999999999998</v>
          </cell>
          <cell r="Y130">
            <v>11.256765945872434</v>
          </cell>
          <cell r="Z130">
            <v>8.5367877056983552</v>
          </cell>
          <cell r="AD130">
            <v>0</v>
          </cell>
          <cell r="AE130">
            <v>0</v>
          </cell>
          <cell r="AF130">
            <v>0</v>
          </cell>
          <cell r="AG130">
            <v>0.27999999999999997</v>
          </cell>
          <cell r="AH130">
            <v>7</v>
          </cell>
          <cell r="AI130" t="e">
            <v>#N/A</v>
          </cell>
        </row>
        <row r="131">
          <cell r="A131" t="str">
            <v xml:space="preserve"> 495  Колбаса Сочинка по-европейски с сочной грудинкой 0,3кг ТМ Стародворье  ПОКОМ</v>
          </cell>
          <cell r="B131" t="str">
            <v>шт</v>
          </cell>
          <cell r="C131">
            <v>260</v>
          </cell>
          <cell r="D131">
            <v>15</v>
          </cell>
          <cell r="E131">
            <v>256</v>
          </cell>
          <cell r="F131">
            <v>2</v>
          </cell>
          <cell r="G131" t="str">
            <v>нов041,</v>
          </cell>
          <cell r="H131">
            <v>0.3</v>
          </cell>
          <cell r="I131" t="e">
            <v>#N/A</v>
          </cell>
          <cell r="J131">
            <v>442</v>
          </cell>
          <cell r="K131">
            <v>-186</v>
          </cell>
          <cell r="L131">
            <v>0</v>
          </cell>
          <cell r="M131">
            <v>100</v>
          </cell>
          <cell r="N131">
            <v>200</v>
          </cell>
          <cell r="O131">
            <v>0</v>
          </cell>
          <cell r="V131">
            <v>250</v>
          </cell>
          <cell r="W131">
            <v>51.2</v>
          </cell>
          <cell r="Y131">
            <v>10.78125</v>
          </cell>
          <cell r="Z131">
            <v>3.90625E-2</v>
          </cell>
          <cell r="AD131">
            <v>0</v>
          </cell>
          <cell r="AE131">
            <v>0</v>
          </cell>
          <cell r="AF131">
            <v>0</v>
          </cell>
          <cell r="AG131">
            <v>8</v>
          </cell>
          <cell r="AH131">
            <v>1</v>
          </cell>
          <cell r="AI131" t="e">
            <v>#N/A</v>
          </cell>
        </row>
        <row r="132">
          <cell r="A132" t="str">
            <v xml:space="preserve"> 496  Колбаса Сочинка по-фински с сочным окроком 0,3кг ТМ Стародворье  ПОКОМ</v>
          </cell>
          <cell r="B132" t="str">
            <v>шт</v>
          </cell>
          <cell r="C132">
            <v>263</v>
          </cell>
          <cell r="D132">
            <v>27</v>
          </cell>
          <cell r="E132">
            <v>261</v>
          </cell>
          <cell r="F132">
            <v>1</v>
          </cell>
          <cell r="G132" t="str">
            <v>нов041,</v>
          </cell>
          <cell r="H132">
            <v>0.3</v>
          </cell>
          <cell r="I132" t="e">
            <v>#N/A</v>
          </cell>
          <cell r="J132">
            <v>401</v>
          </cell>
          <cell r="K132">
            <v>-140</v>
          </cell>
          <cell r="L132">
            <v>0</v>
          </cell>
          <cell r="M132">
            <v>100</v>
          </cell>
          <cell r="N132">
            <v>200</v>
          </cell>
          <cell r="O132">
            <v>0</v>
          </cell>
          <cell r="V132">
            <v>250</v>
          </cell>
          <cell r="W132">
            <v>52.2</v>
          </cell>
          <cell r="Y132">
            <v>10.555555555555555</v>
          </cell>
          <cell r="Z132">
            <v>1.9157088122605363E-2</v>
          </cell>
          <cell r="AD132">
            <v>0</v>
          </cell>
          <cell r="AE132">
            <v>0</v>
          </cell>
          <cell r="AF132">
            <v>0</v>
          </cell>
          <cell r="AG132">
            <v>7.4</v>
          </cell>
          <cell r="AH132">
            <v>0</v>
          </cell>
          <cell r="AI132" t="e">
            <v>#N/A</v>
          </cell>
        </row>
        <row r="133">
          <cell r="A133" t="str">
            <v xml:space="preserve"> 497  Колбаса Сочинка зернистая с сочной грудинкой 0,3кг ТМ Стародворье  ПОКОМ</v>
          </cell>
          <cell r="B133" t="str">
            <v>шт</v>
          </cell>
          <cell r="C133">
            <v>253</v>
          </cell>
          <cell r="D133">
            <v>19</v>
          </cell>
          <cell r="E133">
            <v>249</v>
          </cell>
          <cell r="G133" t="str">
            <v>нов041,</v>
          </cell>
          <cell r="H133">
            <v>0.3</v>
          </cell>
          <cell r="I133" t="e">
            <v>#N/A</v>
          </cell>
          <cell r="J133">
            <v>486</v>
          </cell>
          <cell r="K133">
            <v>-237</v>
          </cell>
          <cell r="L133">
            <v>0</v>
          </cell>
          <cell r="M133">
            <v>100</v>
          </cell>
          <cell r="N133">
            <v>200</v>
          </cell>
          <cell r="O133">
            <v>0</v>
          </cell>
          <cell r="V133">
            <v>250</v>
          </cell>
          <cell r="W133">
            <v>49.8</v>
          </cell>
          <cell r="Y133">
            <v>11.04417670682731</v>
          </cell>
          <cell r="Z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9.4</v>
          </cell>
          <cell r="AH133">
            <v>0</v>
          </cell>
          <cell r="AI133" t="e">
            <v>#N/A</v>
          </cell>
        </row>
        <row r="134">
          <cell r="A134" t="str">
            <v xml:space="preserve"> 498  Колбаса Сочинка рубленая с сочным окороком 0,3кг ТМ Стародворье  ПОКОМ</v>
          </cell>
          <cell r="B134" t="str">
            <v>шт</v>
          </cell>
          <cell r="C134">
            <v>264</v>
          </cell>
          <cell r="D134">
            <v>107</v>
          </cell>
          <cell r="E134">
            <v>262</v>
          </cell>
          <cell r="F134">
            <v>6</v>
          </cell>
          <cell r="G134" t="str">
            <v>нов041,</v>
          </cell>
          <cell r="H134">
            <v>0.3</v>
          </cell>
          <cell r="I134" t="e">
            <v>#N/A</v>
          </cell>
          <cell r="J134">
            <v>474</v>
          </cell>
          <cell r="K134">
            <v>-212</v>
          </cell>
          <cell r="L134">
            <v>0</v>
          </cell>
          <cell r="M134">
            <v>100</v>
          </cell>
          <cell r="N134">
            <v>200</v>
          </cell>
          <cell r="O134">
            <v>0</v>
          </cell>
          <cell r="V134">
            <v>250</v>
          </cell>
          <cell r="W134">
            <v>52.4</v>
          </cell>
          <cell r="Y134">
            <v>10.610687022900764</v>
          </cell>
          <cell r="Z134">
            <v>0.11450381679389313</v>
          </cell>
          <cell r="AD134">
            <v>0</v>
          </cell>
          <cell r="AE134">
            <v>0</v>
          </cell>
          <cell r="AF134">
            <v>0</v>
          </cell>
          <cell r="AG134">
            <v>7.2</v>
          </cell>
          <cell r="AH134">
            <v>2</v>
          </cell>
          <cell r="AI134" t="e">
            <v>#N/A</v>
          </cell>
        </row>
        <row r="135">
          <cell r="A135" t="str">
            <v xml:space="preserve"> 499  Сардельки Дугушки со сливочным маслом ВЕС ТМ Стародворье ТС Дугушка  ПОКОМ</v>
          </cell>
          <cell r="B135" t="str">
            <v>кг</v>
          </cell>
          <cell r="C135">
            <v>405.37200000000001</v>
          </cell>
          <cell r="D135">
            <v>9.9649999999999999</v>
          </cell>
          <cell r="E135">
            <v>335.23399999999998</v>
          </cell>
          <cell r="F135">
            <v>65.262</v>
          </cell>
          <cell r="G135" t="str">
            <v>нов041,</v>
          </cell>
          <cell r="H135">
            <v>1</v>
          </cell>
          <cell r="I135" t="e">
            <v>#N/A</v>
          </cell>
          <cell r="J135">
            <v>375.166</v>
          </cell>
          <cell r="K135">
            <v>-39.932000000000016</v>
          </cell>
          <cell r="L135">
            <v>0</v>
          </cell>
          <cell r="M135">
            <v>30</v>
          </cell>
          <cell r="N135">
            <v>50</v>
          </cell>
          <cell r="O135">
            <v>0</v>
          </cell>
          <cell r="V135">
            <v>300</v>
          </cell>
          <cell r="W135">
            <v>67.04679999999999</v>
          </cell>
          <cell r="Y135">
            <v>6.6410626607086405</v>
          </cell>
          <cell r="Z135">
            <v>0.97337978844627948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42.48</v>
          </cell>
          <cell r="AI135" t="e">
            <v>#N/A</v>
          </cell>
        </row>
        <row r="136">
          <cell r="A136" t="str">
            <v xml:space="preserve"> 500  Сосиски Сливушки по-венски ВЕС ТМ Вязанка  ПОКОМ</v>
          </cell>
          <cell r="B136" t="str">
            <v>кг</v>
          </cell>
          <cell r="D136">
            <v>39.597000000000001</v>
          </cell>
          <cell r="E136">
            <v>0</v>
          </cell>
          <cell r="F136">
            <v>39.597000000000001</v>
          </cell>
          <cell r="G136" t="str">
            <v>нов11,10,</v>
          </cell>
          <cell r="H136">
            <v>1</v>
          </cell>
          <cell r="I136" t="e">
            <v>#N/A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V136">
            <v>20</v>
          </cell>
          <cell r="W136">
            <v>0</v>
          </cell>
          <cell r="Y136" t="e">
            <v>#DIV/0!</v>
          </cell>
          <cell r="Z136" t="e">
            <v>#DIV/0!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e">
            <v>#N/A</v>
          </cell>
        </row>
        <row r="137">
          <cell r="A137" t="str">
            <v>БОНУС_ 457  Колбаса Молочная ТМ Особый рецепт ВЕС большой батон  ПОКОМ</v>
          </cell>
          <cell r="B137" t="str">
            <v>кг</v>
          </cell>
          <cell r="C137">
            <v>-317.608</v>
          </cell>
          <cell r="D137">
            <v>1136.9169999999999</v>
          </cell>
          <cell r="E137">
            <v>903.39800000000002</v>
          </cell>
          <cell r="F137">
            <v>-109.62</v>
          </cell>
          <cell r="G137" t="str">
            <v>ак</v>
          </cell>
          <cell r="H137">
            <v>0</v>
          </cell>
          <cell r="I137" t="e">
            <v>#N/A</v>
          </cell>
          <cell r="J137">
            <v>937.81299999999999</v>
          </cell>
          <cell r="K137">
            <v>-34.414999999999964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W137">
            <v>180.67959999999999</v>
          </cell>
          <cell r="Y137">
            <v>-0.60670933519888248</v>
          </cell>
          <cell r="Z137">
            <v>-0.60670933519888248</v>
          </cell>
          <cell r="AD137">
            <v>0</v>
          </cell>
          <cell r="AE137">
            <v>174.202</v>
          </cell>
          <cell r="AF137">
            <v>192.989</v>
          </cell>
          <cell r="AG137">
            <v>171.52159999999998</v>
          </cell>
          <cell r="AH137">
            <v>162.458</v>
          </cell>
          <cell r="AI137" t="e">
            <v>#N/A</v>
          </cell>
        </row>
        <row r="138">
          <cell r="A138" t="str">
            <v>БОНУС_273  Сосиски Сочинки с сочной грудинкой, МГС 0.4кг,   ПОКОМ</v>
          </cell>
          <cell r="B138" t="str">
            <v>шт</v>
          </cell>
          <cell r="C138">
            <v>-443</v>
          </cell>
          <cell r="D138">
            <v>22</v>
          </cell>
          <cell r="E138">
            <v>1149</v>
          </cell>
          <cell r="F138">
            <v>-1588</v>
          </cell>
          <cell r="G138" t="str">
            <v>ак</v>
          </cell>
          <cell r="H138">
            <v>0</v>
          </cell>
          <cell r="I138">
            <v>0</v>
          </cell>
          <cell r="J138">
            <v>1174</v>
          </cell>
          <cell r="K138">
            <v>-25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W138">
            <v>229.8</v>
          </cell>
          <cell r="Y138">
            <v>-6.9103568320278503</v>
          </cell>
          <cell r="Z138">
            <v>-6.9103568320278503</v>
          </cell>
          <cell r="AD138">
            <v>0</v>
          </cell>
          <cell r="AE138">
            <v>246.6</v>
          </cell>
          <cell r="AF138">
            <v>229.8</v>
          </cell>
          <cell r="AG138">
            <v>230.6</v>
          </cell>
          <cell r="AH138">
            <v>194</v>
          </cell>
          <cell r="AI138" t="e">
            <v>#N/A</v>
          </cell>
        </row>
        <row r="139">
          <cell r="A139" t="str">
            <v>БОНУС_Колбаса вареная Филейская ТМ Вязанка. ВЕС  ПОКОМ</v>
          </cell>
          <cell r="B139" t="str">
            <v>кг</v>
          </cell>
          <cell r="C139">
            <v>-145.048</v>
          </cell>
          <cell r="D139">
            <v>19.128</v>
          </cell>
          <cell r="E139">
            <v>346.80099999999999</v>
          </cell>
          <cell r="F139">
            <v>-479.49599999999998</v>
          </cell>
          <cell r="G139" t="str">
            <v>ак</v>
          </cell>
          <cell r="H139">
            <v>0</v>
          </cell>
          <cell r="I139" t="e">
            <v>#N/A</v>
          </cell>
          <cell r="J139">
            <v>346.601</v>
          </cell>
          <cell r="K139">
            <v>0.19999999999998863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W139">
            <v>69.360199999999992</v>
          </cell>
          <cell r="Y139">
            <v>-6.9131288548764278</v>
          </cell>
          <cell r="Z139">
            <v>-6.9131288548764278</v>
          </cell>
          <cell r="AD139">
            <v>0</v>
          </cell>
          <cell r="AE139">
            <v>77.48060000000001</v>
          </cell>
          <cell r="AF139">
            <v>70.991200000000006</v>
          </cell>
          <cell r="AG139">
            <v>76.958799999999997</v>
          </cell>
          <cell r="AH139">
            <v>56.890999999999998</v>
          </cell>
          <cell r="AI139" t="e">
            <v>#N/A</v>
          </cell>
        </row>
        <row r="140">
          <cell r="A140" t="str">
            <v>БОНУС_Колбаса Сервелат Филедворский, фиброуз, в/у 0,35 кг срез,  ПОКОМ</v>
          </cell>
          <cell r="B140" t="str">
            <v>шт</v>
          </cell>
          <cell r="C140">
            <v>-203</v>
          </cell>
          <cell r="D140">
            <v>16</v>
          </cell>
          <cell r="E140">
            <v>388</v>
          </cell>
          <cell r="F140">
            <v>-587</v>
          </cell>
          <cell r="G140" t="str">
            <v>ак</v>
          </cell>
          <cell r="H140">
            <v>0</v>
          </cell>
          <cell r="I140">
            <v>0</v>
          </cell>
          <cell r="J140">
            <v>405</v>
          </cell>
          <cell r="K140">
            <v>-17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W140">
            <v>77.599999999999994</v>
          </cell>
          <cell r="Y140">
            <v>-7.5644329896907223</v>
          </cell>
          <cell r="Z140">
            <v>-7.5644329896907223</v>
          </cell>
          <cell r="AD140">
            <v>0</v>
          </cell>
          <cell r="AE140">
            <v>92.4</v>
          </cell>
          <cell r="AF140">
            <v>84.6</v>
          </cell>
          <cell r="AG140">
            <v>97</v>
          </cell>
          <cell r="AH140">
            <v>69</v>
          </cell>
          <cell r="AI14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10.10.2024 - 16.10.2024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15.6</v>
          </cell>
          <cell r="F8">
            <v>542.20299999999997</v>
          </cell>
        </row>
        <row r="9">
          <cell r="A9" t="str">
            <v xml:space="preserve"> 015  Сосиски Венские, Вязанка ВЕС. ПОКОМ</v>
          </cell>
          <cell r="F9">
            <v>1.4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22.5</v>
          </cell>
          <cell r="F10">
            <v>683.95799999999997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13.3</v>
          </cell>
          <cell r="F11">
            <v>1126.027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</v>
          </cell>
          <cell r="F12">
            <v>145.404</v>
          </cell>
        </row>
        <row r="13">
          <cell r="A13" t="str">
            <v xml:space="preserve"> 022  Колбаса Вязанка со шпиком, вектор 0,5кг, ПОКОМ</v>
          </cell>
          <cell r="D13">
            <v>4</v>
          </cell>
          <cell r="F13">
            <v>264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457</v>
          </cell>
          <cell r="F14">
            <v>2408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F15">
            <v>1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324</v>
          </cell>
          <cell r="F16">
            <v>2899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591</v>
          </cell>
          <cell r="F17">
            <v>5146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2</v>
          </cell>
          <cell r="F18">
            <v>259</v>
          </cell>
        </row>
        <row r="19">
          <cell r="A19" t="str">
            <v xml:space="preserve"> 043  Ветчина Нежная ТМ Особый рецепт, п/а, 0,4кг    ПОКОМ</v>
          </cell>
          <cell r="F19">
            <v>73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5</v>
          </cell>
          <cell r="F20">
            <v>245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</v>
          </cell>
          <cell r="F21">
            <v>358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34</v>
          </cell>
          <cell r="F22">
            <v>1332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19</v>
          </cell>
          <cell r="F23">
            <v>1012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284</v>
          </cell>
          <cell r="F24">
            <v>454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73</v>
          </cell>
          <cell r="F25">
            <v>544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16</v>
          </cell>
          <cell r="F26">
            <v>966</v>
          </cell>
        </row>
        <row r="27">
          <cell r="A27" t="str">
            <v xml:space="preserve"> 200  Ветчина Дугушка ТМ Стародворье, вектор в/у    ПОКОМ</v>
          </cell>
          <cell r="F27">
            <v>485.13900000000001</v>
          </cell>
        </row>
        <row r="28">
          <cell r="A28" t="str">
            <v xml:space="preserve"> 201  Ветчина Нежная ТМ Особый рецепт, (2,5кг), ПОКОМ</v>
          </cell>
          <cell r="D28">
            <v>70</v>
          </cell>
          <cell r="F28">
            <v>4417.2610000000004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4.2</v>
          </cell>
          <cell r="F29">
            <v>360.12400000000002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4.9000000000000004</v>
          </cell>
          <cell r="F30">
            <v>532.41200000000003</v>
          </cell>
        </row>
        <row r="31">
          <cell r="A31" t="str">
            <v xml:space="preserve"> 235  Колбаса Особая ТМ Особый рецепт, ВЕС, ТМ Стародворье ПОКОМ</v>
          </cell>
          <cell r="F31">
            <v>7.5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F32">
            <v>218.94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F33">
            <v>229.40199999999999</v>
          </cell>
        </row>
        <row r="34">
          <cell r="A34" t="str">
            <v xml:space="preserve"> 240  Колбаса Салями охотничья, ВЕС. ПОКОМ</v>
          </cell>
          <cell r="D34">
            <v>0.70199999999999996</v>
          </cell>
          <cell r="F34">
            <v>43.755000000000003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1.6</v>
          </cell>
          <cell r="F35">
            <v>414.07799999999997</v>
          </cell>
        </row>
        <row r="36">
          <cell r="A36" t="str">
            <v xml:space="preserve"> 247  Сардельки Нежные, ВЕС.  ПОКОМ</v>
          </cell>
          <cell r="D36">
            <v>2.8</v>
          </cell>
          <cell r="F36">
            <v>146.97999999999999</v>
          </cell>
        </row>
        <row r="37">
          <cell r="A37" t="str">
            <v xml:space="preserve"> 248  Сардельки Сочные ТМ Особый рецепт,   ПОКОМ</v>
          </cell>
          <cell r="F37">
            <v>227.809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38.630000000000003</v>
          </cell>
          <cell r="F38">
            <v>1469.8150000000001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D39">
            <v>1.3</v>
          </cell>
          <cell r="F39">
            <v>129.16200000000001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F40">
            <v>217.45400000000001</v>
          </cell>
        </row>
        <row r="41">
          <cell r="A41" t="str">
            <v xml:space="preserve"> 263  Шпикачки Стародворские, ВЕС.  ПОКОМ</v>
          </cell>
          <cell r="D41">
            <v>1.3</v>
          </cell>
          <cell r="F41">
            <v>102.152</v>
          </cell>
        </row>
        <row r="42">
          <cell r="A42" t="str">
            <v xml:space="preserve"> 265  Колбаса Балыкбургская, ВЕС, ТМ Баварушка  ПОКОМ</v>
          </cell>
          <cell r="D42">
            <v>0.7</v>
          </cell>
          <cell r="F42">
            <v>144.55799999999999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D43">
            <v>1.4</v>
          </cell>
          <cell r="F43">
            <v>133.34899999999999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F44">
            <v>122.045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21</v>
          </cell>
          <cell r="F45">
            <v>1930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846</v>
          </cell>
          <cell r="F46">
            <v>3153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609</v>
          </cell>
          <cell r="F47">
            <v>4688</v>
          </cell>
        </row>
        <row r="48">
          <cell r="A48" t="str">
            <v xml:space="preserve"> 283  Сосиски Сочинки, ВЕС, ТМ Стародворье ПОКОМ</v>
          </cell>
          <cell r="F48">
            <v>619.49400000000003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10</v>
          </cell>
          <cell r="F49">
            <v>515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12</v>
          </cell>
          <cell r="F50">
            <v>1271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2.1</v>
          </cell>
          <cell r="F51">
            <v>213.64599999999999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18</v>
          </cell>
          <cell r="F52">
            <v>1727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46</v>
          </cell>
          <cell r="F53">
            <v>2759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1.7</v>
          </cell>
          <cell r="F54">
            <v>88.42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1.4</v>
          </cell>
          <cell r="F55">
            <v>197.61699999999999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21</v>
          </cell>
          <cell r="F56">
            <v>1459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26</v>
          </cell>
          <cell r="F57">
            <v>1972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3</v>
          </cell>
          <cell r="F58">
            <v>1263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2.7</v>
          </cell>
          <cell r="F59">
            <v>320.274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29.876999999999999</v>
          </cell>
          <cell r="F60">
            <v>967.423</v>
          </cell>
        </row>
        <row r="61">
          <cell r="A61" t="str">
            <v xml:space="preserve"> 316  Колбаса Нежная ТМ Зареченские ВЕС  ПОКОМ</v>
          </cell>
          <cell r="F61">
            <v>113.806</v>
          </cell>
        </row>
        <row r="62">
          <cell r="A62" t="str">
            <v xml:space="preserve"> 317 Колбаса Сервелат Рижский ТМ Зареченские, ВЕС  ПОКОМ</v>
          </cell>
          <cell r="F62">
            <v>20.292999999999999</v>
          </cell>
        </row>
        <row r="63">
          <cell r="A63" t="str">
            <v xml:space="preserve"> 318  Сосиски Датские ТМ Зареченские, ВЕС  ПОКОМ</v>
          </cell>
          <cell r="D63">
            <v>61.1</v>
          </cell>
          <cell r="F63">
            <v>2784.5320000000002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672</v>
          </cell>
          <cell r="F64">
            <v>3816</v>
          </cell>
        </row>
        <row r="65">
          <cell r="A65" t="str">
            <v xml:space="preserve"> 320  Ветчина Нежная ТМ Зареченские,большой батон, ВЕС ПОКОМ</v>
          </cell>
          <cell r="F65">
            <v>2.8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752</v>
          </cell>
          <cell r="F66">
            <v>2888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67</v>
          </cell>
          <cell r="F67">
            <v>1225</v>
          </cell>
        </row>
        <row r="68">
          <cell r="A68" t="str">
            <v xml:space="preserve"> 328  Сардельки Сочинки Стародворье ТМ  0,4 кг ПОКОМ</v>
          </cell>
          <cell r="D68">
            <v>11</v>
          </cell>
          <cell r="F68">
            <v>617</v>
          </cell>
        </row>
        <row r="69">
          <cell r="A69" t="str">
            <v xml:space="preserve"> 329  Сардельки Сочинки с сыром Стародворье ТМ, 0,4 кг. ПОКОМ</v>
          </cell>
          <cell r="D69">
            <v>18</v>
          </cell>
          <cell r="F69">
            <v>545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12.1</v>
          </cell>
          <cell r="F70">
            <v>688.61699999999996</v>
          </cell>
        </row>
        <row r="71">
          <cell r="A71" t="str">
            <v xml:space="preserve"> 334  Паштет Любительский ТМ Стародворье ламистер 0,1 кг  ПОКОМ</v>
          </cell>
          <cell r="D71">
            <v>10</v>
          </cell>
          <cell r="F71">
            <v>277</v>
          </cell>
        </row>
        <row r="72">
          <cell r="A72" t="str">
            <v xml:space="preserve"> 335  Колбаса Сливушка ТМ Вязанка. ВЕС.  ПОКОМ </v>
          </cell>
          <cell r="D72">
            <v>2.6</v>
          </cell>
          <cell r="F72">
            <v>213.91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1843</v>
          </cell>
          <cell r="F73">
            <v>4452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48</v>
          </cell>
          <cell r="F74">
            <v>2442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3.8</v>
          </cell>
          <cell r="F75">
            <v>449.30200000000002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1.6</v>
          </cell>
          <cell r="F76">
            <v>334.94200000000001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7.7</v>
          </cell>
          <cell r="F77">
            <v>594.48599999999999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1.6</v>
          </cell>
          <cell r="F78">
            <v>489.06400000000002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F79">
            <v>126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5</v>
          </cell>
          <cell r="F80">
            <v>225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15</v>
          </cell>
          <cell r="F81">
            <v>462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1.3</v>
          </cell>
          <cell r="F82">
            <v>176.249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32</v>
          </cell>
          <cell r="F83">
            <v>575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24</v>
          </cell>
          <cell r="F84">
            <v>638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D85">
            <v>19</v>
          </cell>
          <cell r="F85">
            <v>1405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D86">
            <v>8</v>
          </cell>
          <cell r="F86">
            <v>652</v>
          </cell>
        </row>
        <row r="87">
          <cell r="A87" t="str">
            <v xml:space="preserve"> 388  Сосиски Восточные Халяль ТМ Вязанка 0,33 кг АК. ПОКОМ</v>
          </cell>
          <cell r="D87">
            <v>18</v>
          </cell>
          <cell r="F87">
            <v>617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D88">
            <v>14</v>
          </cell>
          <cell r="F88">
            <v>510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42</v>
          </cell>
          <cell r="F89">
            <v>496</v>
          </cell>
        </row>
        <row r="90">
          <cell r="A90" t="str">
            <v xml:space="preserve"> 408  Ветчина Сливушка с индейкой ТМ Вязанка, 0,4кг  ПОКОМ</v>
          </cell>
          <cell r="D90">
            <v>1</v>
          </cell>
          <cell r="F90">
            <v>100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1473</v>
          </cell>
          <cell r="F91">
            <v>4625</v>
          </cell>
        </row>
        <row r="92">
          <cell r="A92" t="str">
            <v xml:space="preserve"> 411  Колбаса Муромская ТМ Зареченские в оболочке полиамид ВЕС ПОКОМ</v>
          </cell>
          <cell r="F92">
            <v>1.3</v>
          </cell>
        </row>
        <row r="93">
          <cell r="A93" t="str">
            <v xml:space="preserve"> 412  Сосиски Баварские ТМ Стародворье 0,35 кг ПОКОМ</v>
          </cell>
          <cell r="D93">
            <v>3121</v>
          </cell>
          <cell r="F93">
            <v>9725</v>
          </cell>
        </row>
        <row r="94">
          <cell r="A94" t="str">
            <v xml:space="preserve"> 414  Колбаса Филейбургская с филе сочного окорока 0,11 кг ТМ Баварушка ПОКОМ</v>
          </cell>
          <cell r="F94">
            <v>20</v>
          </cell>
        </row>
        <row r="95">
          <cell r="A95" t="str">
            <v xml:space="preserve"> 415  Колбаса Балыкбургская с мраморным балыком 0,11 кг ТМ Баварушка  ПОКОМ</v>
          </cell>
          <cell r="D95">
            <v>2</v>
          </cell>
          <cell r="F95">
            <v>118</v>
          </cell>
        </row>
        <row r="96">
          <cell r="A96" t="str">
            <v xml:space="preserve"> 417  Колбаса Филейбургская с ароматными пряностями 0,06 кг нарезка ТМ Баварушка  ПОКОМ</v>
          </cell>
          <cell r="F96">
            <v>17</v>
          </cell>
        </row>
        <row r="97">
          <cell r="A97" t="str">
            <v xml:space="preserve"> 418  Колбаса Балыкбургская с мраморным балыком и нотками кориандра 0,06 кг нарезка ТМ Баварушка  ПО</v>
          </cell>
          <cell r="F97">
            <v>21</v>
          </cell>
        </row>
        <row r="98">
          <cell r="A98" t="str">
            <v xml:space="preserve"> 419  Колбаса Филейбургская зернистая 0,06 кг нарезка ТМ Баварушка  ПОКОМ</v>
          </cell>
          <cell r="F98">
            <v>17</v>
          </cell>
        </row>
        <row r="99">
          <cell r="A99" t="str">
            <v xml:space="preserve"> 422  Деликатесы Бекон Балыкбургский ТМ Баварушка  0,15 кг.ПОКОМ</v>
          </cell>
          <cell r="D99">
            <v>10</v>
          </cell>
          <cell r="F99">
            <v>146</v>
          </cell>
        </row>
        <row r="100">
          <cell r="A100" t="str">
            <v xml:space="preserve"> 423  Колбаса Сервелат Рижский ТМ Зареченские ТС Зареченские продукты, 0,28 кг срез ПОКОМ</v>
          </cell>
          <cell r="F100">
            <v>1</v>
          </cell>
        </row>
        <row r="101">
          <cell r="A101" t="str">
            <v xml:space="preserve"> 427  Колбаса Филедворская ТМ Стародворье в оболочке полиамид. ВЕС ПОКОМ</v>
          </cell>
          <cell r="F101">
            <v>158.25</v>
          </cell>
        </row>
        <row r="102">
          <cell r="A102" t="str">
            <v xml:space="preserve"> 429  Колбаса Нежная со шпиком.ТС Зареченские продукты в оболочке полиамид ВЕС ПОКОМ</v>
          </cell>
          <cell r="F102">
            <v>6.9</v>
          </cell>
        </row>
        <row r="103">
          <cell r="A103" t="str">
            <v xml:space="preserve"> 430  Колбаса Стародворская с окороком 0,4 кг. ТМ Стародворье в оболочке полиамид  ПОКОМ</v>
          </cell>
          <cell r="D103">
            <v>17</v>
          </cell>
          <cell r="F103">
            <v>633</v>
          </cell>
        </row>
        <row r="104">
          <cell r="A104" t="str">
            <v xml:space="preserve"> 431  Колбаса Стародворская с окороком в оболочке полиамид ТМ Стародворье ВЕС ПОКОМ</v>
          </cell>
          <cell r="F104">
            <v>174.45599999999999</v>
          </cell>
        </row>
        <row r="105">
          <cell r="A105" t="str">
            <v xml:space="preserve"> 435  Колбаса Молочная Стародворская  с молоком в оболочке полиамид 0,4 кг.ТМ Стародворье ПОКОМ</v>
          </cell>
          <cell r="D105">
            <v>19</v>
          </cell>
          <cell r="F105">
            <v>274</v>
          </cell>
        </row>
        <row r="106">
          <cell r="A106" t="str">
            <v xml:space="preserve"> 436  Колбаса Молочная стародворская с молоком, ВЕС, ТМ Стародворье  ПОКОМ</v>
          </cell>
          <cell r="F106">
            <v>141.501</v>
          </cell>
        </row>
        <row r="107">
          <cell r="A107" t="str">
            <v xml:space="preserve"> 438  Колбаса Филедворская 0,4 кг. ТМ Стародворье  ПОКОМ</v>
          </cell>
          <cell r="D107">
            <v>2</v>
          </cell>
          <cell r="F107">
            <v>145</v>
          </cell>
        </row>
        <row r="108">
          <cell r="A108" t="str">
            <v xml:space="preserve"> 445  Колбаса Краковюрст ТМ Баварушка рубленая в оболочке черева в в.у 0,2 кг ПОКОМ</v>
          </cell>
          <cell r="D108">
            <v>5</v>
          </cell>
          <cell r="F108">
            <v>147</v>
          </cell>
        </row>
        <row r="109">
          <cell r="A109" t="str">
            <v xml:space="preserve"> 446  Колбаса Краковюрст ТМ Баварушка с душистым чесноком в оболочке черева в в.у 0,2 кг. ПОКОМ</v>
          </cell>
          <cell r="D109">
            <v>1</v>
          </cell>
          <cell r="F109">
            <v>124</v>
          </cell>
        </row>
        <row r="110">
          <cell r="A110" t="str">
            <v xml:space="preserve"> 447  Колбаски Краковюрст ТМ Баварушка с изысканными пряностями в оболочке NDX в в.у 0,2 кг. ПОКОМ </v>
          </cell>
          <cell r="D110">
            <v>11</v>
          </cell>
          <cell r="F110">
            <v>281</v>
          </cell>
        </row>
        <row r="111">
          <cell r="A111" t="str">
            <v xml:space="preserve"> 448  Сосиски Сливушки по-венски ТМ Вязанка. 0,3 кг ПОКОМ</v>
          </cell>
          <cell r="D111">
            <v>12</v>
          </cell>
          <cell r="F111">
            <v>309</v>
          </cell>
        </row>
        <row r="112">
          <cell r="A112" t="str">
            <v xml:space="preserve"> 449  Колбаса Дугушка Стародворская ВЕС ТС Дугушка ПОКОМ</v>
          </cell>
          <cell r="D112">
            <v>1.6</v>
          </cell>
          <cell r="F112">
            <v>335.05500000000001</v>
          </cell>
        </row>
        <row r="113">
          <cell r="A113" t="str">
            <v xml:space="preserve"> 452  Колбаса Со шпиком ВЕС большой батон ТМ Особый рецепт  ПОКОМ</v>
          </cell>
          <cell r="D113">
            <v>90.01</v>
          </cell>
          <cell r="F113">
            <v>3958.8560000000002</v>
          </cell>
        </row>
        <row r="114">
          <cell r="A114" t="str">
            <v xml:space="preserve"> 456  Колбаса Филейная ТМ Особый рецепт ВЕС большой батон  ПОКОМ</v>
          </cell>
          <cell r="D114">
            <v>30.1</v>
          </cell>
          <cell r="F114">
            <v>5546.2079999999996</v>
          </cell>
        </row>
        <row r="115">
          <cell r="A115" t="str">
            <v xml:space="preserve"> 457  Колбаса Молочная ТМ Особый рецепт ВЕС большой батон  ПОКОМ</v>
          </cell>
          <cell r="D115">
            <v>120</v>
          </cell>
          <cell r="F115">
            <v>4257.0370000000003</v>
          </cell>
        </row>
        <row r="116">
          <cell r="A116" t="str">
            <v xml:space="preserve"> 460  Колбаса Стародворская Традиционная ВЕС ТМ Стародворье в оболочке полиамид. ПОКОМ</v>
          </cell>
          <cell r="F116">
            <v>57.707999999999998</v>
          </cell>
        </row>
        <row r="117">
          <cell r="A117" t="str">
            <v xml:space="preserve"> 463  Колбаса Молочная Традиционнаяв оболочке полиамид.ТМ Стародворье. ВЕС ПОКОМ</v>
          </cell>
          <cell r="F117">
            <v>30.202999999999999</v>
          </cell>
        </row>
        <row r="118">
          <cell r="A118" t="str">
            <v xml:space="preserve"> 465  Колбаса Филейная оригинальная ВЕС 0,8кг ТМ Особый рецепт в оболочке полиамид  ПОКОМ</v>
          </cell>
          <cell r="F118">
            <v>159.12</v>
          </cell>
        </row>
        <row r="119">
          <cell r="A119" t="str">
            <v xml:space="preserve"> 467  Колбаса Филейная 0,5кг ТМ Особый рецепт  ПОКОМ</v>
          </cell>
          <cell r="F119">
            <v>219</v>
          </cell>
        </row>
        <row r="120">
          <cell r="A120" t="str">
            <v xml:space="preserve"> 468  Колбаса Стародворская Традиционная ТМ Стародворье в оболочке полиамид 0,4 кг. ПОКОМ</v>
          </cell>
          <cell r="D120">
            <v>3</v>
          </cell>
          <cell r="F120">
            <v>280</v>
          </cell>
        </row>
        <row r="121">
          <cell r="A121" t="str">
            <v xml:space="preserve"> 473  Ветчина Рубленая ВЕС ТМ Зареченские  ПОКОМ</v>
          </cell>
          <cell r="F121">
            <v>3</v>
          </cell>
        </row>
        <row r="122">
          <cell r="A122" t="str">
            <v xml:space="preserve"> 475  Колбаса Нежная 0,4кг ТМ Зареченские  ПОКОМ</v>
          </cell>
          <cell r="F122">
            <v>2</v>
          </cell>
        </row>
        <row r="123">
          <cell r="A123" t="str">
            <v xml:space="preserve"> 476  Колбаса Нежная со шпиком 0,4кг ТМ Зареченские  ПОКОМ</v>
          </cell>
          <cell r="F123">
            <v>3</v>
          </cell>
        </row>
        <row r="124">
          <cell r="A124" t="str">
            <v xml:space="preserve"> 478  Сардельки Зареченские ВЕС ТМ Зареченские  ПОКОМ</v>
          </cell>
          <cell r="F124">
            <v>5.4009999999999998</v>
          </cell>
        </row>
        <row r="125">
          <cell r="A125" t="str">
            <v xml:space="preserve"> 479  Шпикачки Зареченские ВЕС ТМ Зареченские  ПОКОМ</v>
          </cell>
          <cell r="F125">
            <v>22.35</v>
          </cell>
        </row>
        <row r="126">
          <cell r="A126" t="str">
            <v xml:space="preserve"> 483  Колбаса Молочная Традиционная ТМ Стародворье в оболочке полиамид 0,4 кг. ПОКОМ </v>
          </cell>
          <cell r="D126">
            <v>4</v>
          </cell>
          <cell r="F126">
            <v>277</v>
          </cell>
        </row>
        <row r="127">
          <cell r="A127" t="str">
            <v xml:space="preserve"> 490  Колбаса Сервелат Филейский ТМ Вязанка  0,3 кг. срез  ПОКОМ</v>
          </cell>
          <cell r="D127">
            <v>5</v>
          </cell>
          <cell r="F127">
            <v>277</v>
          </cell>
        </row>
        <row r="128">
          <cell r="A128" t="str">
            <v xml:space="preserve"> 491  Колбаса Филейская Рубленая ТМ Вязанка  0,3 кг. срез.  ПОКОМ</v>
          </cell>
          <cell r="D128">
            <v>9</v>
          </cell>
          <cell r="F128">
            <v>441</v>
          </cell>
        </row>
        <row r="129">
          <cell r="A129" t="str">
            <v xml:space="preserve"> 492  Колбаса Салями Филейская 0,3кг ТМ Вязанка  ПОКОМ</v>
          </cell>
          <cell r="D129">
            <v>4</v>
          </cell>
          <cell r="F129">
            <v>411</v>
          </cell>
        </row>
        <row r="130">
          <cell r="A130" t="str">
            <v xml:space="preserve"> 493  Колбаса Салями Филейская ТМ Вязанка ВЕС  ПОКОМ</v>
          </cell>
          <cell r="F130">
            <v>38.709000000000003</v>
          </cell>
        </row>
        <row r="131">
          <cell r="A131" t="str">
            <v xml:space="preserve"> 494  Колбаса Филейская Рубленая ТМ Вязанка ВЕС  ПОКОМ</v>
          </cell>
          <cell r="F131">
            <v>40.808999999999997</v>
          </cell>
        </row>
        <row r="132">
          <cell r="A132" t="str">
            <v xml:space="preserve"> 495  Колбаса Сочинка по-европейски с сочной грудинкой 0,3кг ТМ Стародворье  ПОКОМ</v>
          </cell>
          <cell r="D132">
            <v>7</v>
          </cell>
          <cell r="F132">
            <v>224</v>
          </cell>
        </row>
        <row r="133">
          <cell r="A133" t="str">
            <v xml:space="preserve"> 496  Колбаса Сочинка по-фински с сочным окроком 0,3кг ТМ Стародворье  ПОКОМ</v>
          </cell>
          <cell r="D133">
            <v>8</v>
          </cell>
          <cell r="F133">
            <v>213</v>
          </cell>
        </row>
        <row r="134">
          <cell r="A134" t="str">
            <v xml:space="preserve"> 497  Колбаса Сочинка зернистая с сочной грудинкой 0,3кг ТМ Стародворье  ПОКОМ</v>
          </cell>
          <cell r="D134">
            <v>2</v>
          </cell>
          <cell r="F134">
            <v>231</v>
          </cell>
        </row>
        <row r="135">
          <cell r="A135" t="str">
            <v xml:space="preserve"> 498  Колбаса Сочинка рубленая с сочным окороком 0,3кг ТМ Стародворье  ПОКОМ</v>
          </cell>
          <cell r="D135">
            <v>1</v>
          </cell>
          <cell r="F135">
            <v>215</v>
          </cell>
        </row>
        <row r="136">
          <cell r="A136" t="str">
            <v xml:space="preserve"> 499  Сардельки Дугушки со сливочным маслом ВЕС ТМ Стародворье ТС Дугушка  ПОКОМ</v>
          </cell>
          <cell r="F136">
            <v>307.923</v>
          </cell>
        </row>
        <row r="137">
          <cell r="A137" t="str">
            <v xml:space="preserve"> 500  Сосиски Сливушки по-венски ВЕС ТМ Вязанка  ПОКОМ</v>
          </cell>
          <cell r="D137">
            <v>1.3220000000000001</v>
          </cell>
          <cell r="F137">
            <v>13.776</v>
          </cell>
        </row>
        <row r="138">
          <cell r="A138" t="str">
            <v>!!!ВЫВЕДЕНА!!!Сыч/Прод Коровино Тильзитер Оригин 50% ВЕС НОВАЯ (5 кг брус) СЗМЖ  ОСТАНКИНО</v>
          </cell>
          <cell r="D138">
            <v>25</v>
          </cell>
          <cell r="F138">
            <v>25</v>
          </cell>
        </row>
        <row r="139">
          <cell r="A139" t="str">
            <v>0999 НАБОР ДЛЯ ПИЦЦЫ с/к в/у  ОСТАНКИНО</v>
          </cell>
          <cell r="D139">
            <v>19.600000000000001</v>
          </cell>
          <cell r="F139">
            <v>19.600000000000001</v>
          </cell>
        </row>
        <row r="140">
          <cell r="A140" t="str">
            <v>3215 ВЕТЧ.МЯСНАЯ Папа может п/о 0.4кг 8шт.    ОСТАНКИНО</v>
          </cell>
          <cell r="D140">
            <v>343</v>
          </cell>
          <cell r="F140">
            <v>343</v>
          </cell>
        </row>
        <row r="141">
          <cell r="A141" t="str">
            <v>3684 ПРЕСИЖН с/к в/у 1/250 8шт.   ОСТАНКИНО</v>
          </cell>
          <cell r="D141">
            <v>99</v>
          </cell>
          <cell r="F141">
            <v>99</v>
          </cell>
        </row>
        <row r="142">
          <cell r="A142" t="str">
            <v>3812 СОЧНЫЕ сос п/о мгс 2*2  ОСТАНКИНО</v>
          </cell>
          <cell r="D142">
            <v>1349.6</v>
          </cell>
          <cell r="F142">
            <v>1349.6</v>
          </cell>
        </row>
        <row r="143">
          <cell r="A143" t="str">
            <v>4063 МЯСНАЯ Папа может вар п/о_Л   ОСТАНКИНО</v>
          </cell>
          <cell r="D143">
            <v>1857.5</v>
          </cell>
          <cell r="F143">
            <v>1857.5</v>
          </cell>
        </row>
        <row r="144">
          <cell r="A144" t="str">
            <v>4117 ЭКСТРА Папа может с/к в/у_Л   ОСТАНКИНО</v>
          </cell>
          <cell r="D144">
            <v>50.1</v>
          </cell>
          <cell r="F144">
            <v>50.1</v>
          </cell>
        </row>
        <row r="145">
          <cell r="A145" t="str">
            <v>4555 Докторская ГОСТ вар п/о ОСТАНКИНО</v>
          </cell>
          <cell r="D145">
            <v>21.55</v>
          </cell>
          <cell r="F145">
            <v>21.55</v>
          </cell>
        </row>
        <row r="146">
          <cell r="A146" t="str">
            <v>4574 Колбаса вар Мясная со шпиком 1кг Папа может п/о (код покуп. 24784) Останкино</v>
          </cell>
          <cell r="D146">
            <v>94.7</v>
          </cell>
          <cell r="F146">
            <v>94.7</v>
          </cell>
        </row>
        <row r="147">
          <cell r="A147" t="str">
            <v>4574 Мясная со шпиком Папа может вар п/о ОСТАНКИНО</v>
          </cell>
          <cell r="D147">
            <v>1.3</v>
          </cell>
          <cell r="F147">
            <v>1.3</v>
          </cell>
        </row>
        <row r="148">
          <cell r="A148" t="str">
            <v>4691 ШЕЙКА КОПЧЕНАЯ к/в мл/к в/у 300*6  ОСТАНКИНО</v>
          </cell>
          <cell r="D148">
            <v>115</v>
          </cell>
          <cell r="F148">
            <v>115</v>
          </cell>
        </row>
        <row r="149">
          <cell r="A149" t="str">
            <v>4786 КОЛБ.СНЭКИ Папа может в/к мгс 1/70_5  ОСТАНКИНО</v>
          </cell>
          <cell r="D149">
            <v>214</v>
          </cell>
          <cell r="F149">
            <v>215</v>
          </cell>
        </row>
        <row r="150">
          <cell r="A150" t="str">
            <v>4813 ФИЛЕЙНАЯ Папа может вар п/о_Л   ОСТАНКИНО</v>
          </cell>
          <cell r="D150">
            <v>506</v>
          </cell>
          <cell r="F150">
            <v>506</v>
          </cell>
        </row>
        <row r="151">
          <cell r="A151" t="str">
            <v>4903 КРАКОВСКАЯ п/к н/о мгс_30с  ОСТАНКИНО</v>
          </cell>
          <cell r="D151">
            <v>6.2</v>
          </cell>
          <cell r="F151">
            <v>6.2</v>
          </cell>
        </row>
        <row r="152">
          <cell r="A152" t="str">
            <v>4993 САЛЯМИ ИТАЛЬЯНСКАЯ с/к в/у 1/250*8_120c ОСТАНКИНО</v>
          </cell>
          <cell r="D152">
            <v>629</v>
          </cell>
          <cell r="F152">
            <v>629</v>
          </cell>
        </row>
        <row r="153">
          <cell r="A153" t="str">
            <v>5246 ДОКТОРСКАЯ ПРЕМИУМ вар б/о мгс_30с ОСТАНКИНО</v>
          </cell>
          <cell r="D153">
            <v>33.799999999999997</v>
          </cell>
          <cell r="F153">
            <v>33.799999999999997</v>
          </cell>
        </row>
        <row r="154">
          <cell r="A154" t="str">
            <v>5341 СЕРВЕЛАТ ОХОТНИЧИЙ в/к в/у  ОСТАНКИНО</v>
          </cell>
          <cell r="D154">
            <v>497.8</v>
          </cell>
          <cell r="F154">
            <v>497.8</v>
          </cell>
        </row>
        <row r="155">
          <cell r="A155" t="str">
            <v>5483 ЭКСТРА Папа может с/к в/у 1/250 8шт.   ОСТАНКИНО</v>
          </cell>
          <cell r="D155">
            <v>976</v>
          </cell>
          <cell r="F155">
            <v>976</v>
          </cell>
        </row>
        <row r="156">
          <cell r="A156" t="str">
            <v>5544 Сервелат Финский в/к в/у_45с НОВАЯ ОСТАНКИНО</v>
          </cell>
          <cell r="D156">
            <v>1169.8</v>
          </cell>
          <cell r="F156">
            <v>1169.8</v>
          </cell>
        </row>
        <row r="157">
          <cell r="A157" t="str">
            <v>5679 САЛЯМИ ИТАЛЬЯНСКАЯ с/к в/у 1/150_60с ОСТАНКИНО</v>
          </cell>
          <cell r="D157">
            <v>375</v>
          </cell>
          <cell r="F157">
            <v>376</v>
          </cell>
        </row>
        <row r="158">
          <cell r="A158" t="str">
            <v>5682 САЛЯМИ МЕЛКОЗЕРНЕНАЯ с/к в/у 1/120_60с   ОСТАНКИНО</v>
          </cell>
          <cell r="D158">
            <v>2602</v>
          </cell>
          <cell r="F158">
            <v>2602</v>
          </cell>
        </row>
        <row r="159">
          <cell r="A159" t="str">
            <v>5692 САЛЯМИ Папа может с/к в/у 1/220 8шт. ОСТАНКИНО</v>
          </cell>
          <cell r="D159">
            <v>4</v>
          </cell>
          <cell r="F159">
            <v>4</v>
          </cell>
        </row>
        <row r="160">
          <cell r="A160" t="str">
            <v>5698 СЫТНЫЕ Папа может сар б/о мгс 1*3_Маяк  ОСТАНКИНО</v>
          </cell>
          <cell r="D160">
            <v>251.9</v>
          </cell>
          <cell r="F160">
            <v>251.9</v>
          </cell>
        </row>
        <row r="161">
          <cell r="A161" t="str">
            <v>5706 АРОМАТНАЯ Папа может с/к в/у 1/250 8шт.  ОСТАНКИНО</v>
          </cell>
          <cell r="D161">
            <v>992</v>
          </cell>
          <cell r="F161">
            <v>992</v>
          </cell>
        </row>
        <row r="162">
          <cell r="A162" t="str">
            <v>5708 ПОСОЛЬСКАЯ Папа может с/к в/у ОСТАНКИНО</v>
          </cell>
          <cell r="D162">
            <v>45.095999999999997</v>
          </cell>
          <cell r="F162">
            <v>45.095999999999997</v>
          </cell>
        </row>
        <row r="163">
          <cell r="A163" t="str">
            <v>5820 СЛИВОЧНЫЕ Папа может сос п/о мгс 2*2_45с   ОСТАНКИНО</v>
          </cell>
          <cell r="D163">
            <v>94</v>
          </cell>
          <cell r="F163">
            <v>94</v>
          </cell>
        </row>
        <row r="164">
          <cell r="A164" t="str">
            <v>5851 ЭКСТРА Папа может вар п/о   ОСТАНКИНО</v>
          </cell>
          <cell r="D164">
            <v>347.05</v>
          </cell>
          <cell r="F164">
            <v>347.05</v>
          </cell>
        </row>
        <row r="165">
          <cell r="A165" t="str">
            <v>5931 ОХОТНИЧЬЯ Папа может с/к в/у 1/220 8шт.   ОСТАНКИНО</v>
          </cell>
          <cell r="D165">
            <v>867</v>
          </cell>
          <cell r="F165">
            <v>867</v>
          </cell>
        </row>
        <row r="166">
          <cell r="A166" t="str">
            <v>6004 РАГУ СВИНОЕ 1кг 8шт.зам_120с ОСТАНКИНО</v>
          </cell>
          <cell r="D166">
            <v>152</v>
          </cell>
          <cell r="F166">
            <v>152</v>
          </cell>
        </row>
        <row r="167">
          <cell r="A167" t="str">
            <v>6113 СОЧНЫЕ сос п/о мгс 1*6_Ашан  ОСТАНКИНО</v>
          </cell>
          <cell r="D167">
            <v>1797.7</v>
          </cell>
          <cell r="F167">
            <v>1797.7</v>
          </cell>
        </row>
        <row r="168">
          <cell r="A168" t="str">
            <v>6158 ВРЕМЯ ОЛИВЬЕ Папа может вар п/о 0.4кг   ОСТАНКИНО</v>
          </cell>
          <cell r="D168">
            <v>126</v>
          </cell>
          <cell r="F168">
            <v>126</v>
          </cell>
        </row>
        <row r="169">
          <cell r="A169" t="str">
            <v>6200 ГРУДИНКА ПРЕМИУМ к/в мл/к в/у 0.3кг  ОСТАНКИНО</v>
          </cell>
          <cell r="D169">
            <v>232</v>
          </cell>
          <cell r="F169">
            <v>232</v>
          </cell>
        </row>
        <row r="170">
          <cell r="A170" t="str">
            <v>6206 СВИНИНА ПО-ДОМАШНЕМУ к/в мл/к в/у 0.3кг  ОСТАНКИНО</v>
          </cell>
          <cell r="D170">
            <v>553</v>
          </cell>
          <cell r="F170">
            <v>553</v>
          </cell>
        </row>
        <row r="171">
          <cell r="A171" t="str">
            <v>6221 НЕАПОЛИТАНСКИЙ ДУЭТ с/к с/н мгс 1/90  ОСТАНКИНО</v>
          </cell>
          <cell r="D171">
            <v>360</v>
          </cell>
          <cell r="F171">
            <v>361</v>
          </cell>
        </row>
        <row r="172">
          <cell r="A172" t="str">
            <v>6222 ИТАЛЬЯНСКОЕ АССОРТИ с/в с/н мгс 1/90 ОСТАНКИНО</v>
          </cell>
          <cell r="D172">
            <v>124</v>
          </cell>
          <cell r="F172">
            <v>125</v>
          </cell>
        </row>
        <row r="173">
          <cell r="A173" t="str">
            <v>6228 МЯСНОЕ АССОРТИ к/з с/н мгс 1/90 10шт.  ОСТАНКИНО</v>
          </cell>
          <cell r="D173">
            <v>658</v>
          </cell>
          <cell r="F173">
            <v>659</v>
          </cell>
        </row>
        <row r="174">
          <cell r="A174" t="str">
            <v>6247 ДОМАШНЯЯ Папа может вар п/о 0,4кг 8шт.  ОСТАНКИНО</v>
          </cell>
          <cell r="D174">
            <v>238</v>
          </cell>
          <cell r="F174">
            <v>238</v>
          </cell>
        </row>
        <row r="175">
          <cell r="A175" t="str">
            <v>6253 МОЛОЧНЫЕ Коровино сос п/о мгс 1.5*6  ОСТАНКИНО</v>
          </cell>
          <cell r="D175">
            <v>51.7</v>
          </cell>
          <cell r="F175">
            <v>51.7</v>
          </cell>
        </row>
        <row r="176">
          <cell r="A176" t="str">
            <v>6268 ГОВЯЖЬЯ Папа может вар п/о 0,4кг 8 шт.  ОСТАНКИНО</v>
          </cell>
          <cell r="D176">
            <v>443</v>
          </cell>
          <cell r="F176">
            <v>443</v>
          </cell>
        </row>
        <row r="177">
          <cell r="A177" t="str">
            <v>6279 КОРЕЙКА ПО-ОСТ.к/в в/с с/н в/у 1/150_45с  ОСТАНКИНО</v>
          </cell>
          <cell r="D177">
            <v>182</v>
          </cell>
          <cell r="F177">
            <v>183</v>
          </cell>
        </row>
        <row r="178">
          <cell r="A178" t="str">
            <v>6303 МЯСНЫЕ Папа может сос п/о мгс 1.5*3  ОСТАНКИНО</v>
          </cell>
          <cell r="D178">
            <v>450.9</v>
          </cell>
          <cell r="F178">
            <v>450.9</v>
          </cell>
        </row>
        <row r="179">
          <cell r="A179" t="str">
            <v>6324 ДОКТОРСКАЯ ГОСТ вар п/о 0.4кг 8шт.  ОСТАНКИНО</v>
          </cell>
          <cell r="D179">
            <v>498</v>
          </cell>
          <cell r="F179">
            <v>498</v>
          </cell>
        </row>
        <row r="180">
          <cell r="A180" t="str">
            <v>6325 ДОКТОРСКАЯ ПРЕМИУМ вар п/о 0.4кг 8шт.  ОСТАНКИНО</v>
          </cell>
          <cell r="D180">
            <v>672</v>
          </cell>
          <cell r="F180">
            <v>672</v>
          </cell>
        </row>
        <row r="181">
          <cell r="A181" t="str">
            <v>6329 КЛАССИЧЕСКАЯ Папа может вар п/о 0.4кг  ОСТАНКИНО</v>
          </cell>
          <cell r="D181">
            <v>1</v>
          </cell>
          <cell r="F181">
            <v>1</v>
          </cell>
        </row>
        <row r="182">
          <cell r="A182" t="str">
            <v>6333 МЯСНАЯ Папа может вар п/о 0.4кг 8шт.  ОСТАНКИНО</v>
          </cell>
          <cell r="D182">
            <v>5682</v>
          </cell>
          <cell r="F182">
            <v>5682</v>
          </cell>
        </row>
        <row r="183">
          <cell r="A183" t="str">
            <v>6340 ДОМАШНИЙ РЕЦЕПТ Коровино 0.5кг 8шт.  ОСТАНКИНО</v>
          </cell>
          <cell r="D183">
            <v>1256</v>
          </cell>
          <cell r="F183">
            <v>1260</v>
          </cell>
        </row>
        <row r="184">
          <cell r="A184" t="str">
            <v>6341 ДОМАШНИЙ РЕЦЕПТ СО ШПИКОМ Коровино 0.5кг  ОСТАНКИНО</v>
          </cell>
          <cell r="D184">
            <v>92</v>
          </cell>
          <cell r="F184">
            <v>92</v>
          </cell>
        </row>
        <row r="185">
          <cell r="A185" t="str">
            <v>6353 ЭКСТРА Папа может вар п/о 0.4кг 8шт.  ОСТАНКИНО</v>
          </cell>
          <cell r="D185">
            <v>1981</v>
          </cell>
          <cell r="F185">
            <v>1983</v>
          </cell>
        </row>
        <row r="186">
          <cell r="A186" t="str">
            <v>6392 ФИЛЕЙНАЯ Папа может вар п/о 0.4кг. ОСТАНКИНО</v>
          </cell>
          <cell r="D186">
            <v>5477</v>
          </cell>
          <cell r="F186">
            <v>5477</v>
          </cell>
        </row>
        <row r="187">
          <cell r="A187" t="str">
            <v>6415 БАЛЫКОВАЯ Коровино п/к в/у 0.84кг 6шт.  ОСТАНКИНО</v>
          </cell>
          <cell r="D187">
            <v>118</v>
          </cell>
          <cell r="F187">
            <v>119</v>
          </cell>
        </row>
        <row r="188">
          <cell r="A188" t="str">
            <v>6426 КЛАССИЧЕСКАЯ ПМ вар п/о 0.3кг 8шт.  ОСТАНКИНО</v>
          </cell>
          <cell r="D188">
            <v>1832</v>
          </cell>
          <cell r="F188">
            <v>1832</v>
          </cell>
        </row>
        <row r="189">
          <cell r="A189" t="str">
            <v>6448 СВИНИНА МАДЕРА с/к с/н в/у 1/100 10шт.   ОСТАНКИНО</v>
          </cell>
          <cell r="D189">
            <v>240</v>
          </cell>
          <cell r="F189">
            <v>241</v>
          </cell>
        </row>
        <row r="190">
          <cell r="A190" t="str">
            <v>6453 ЭКСТРА Папа может с/к с/н в/у 1/100 14шт.   ОСТАНКИНО</v>
          </cell>
          <cell r="D190">
            <v>2001</v>
          </cell>
          <cell r="F190">
            <v>2001</v>
          </cell>
        </row>
        <row r="191">
          <cell r="A191" t="str">
            <v>6454 АРОМАТНАЯ с/к с/н в/у 1/100 14шт.  ОСТАНКИНО</v>
          </cell>
          <cell r="D191">
            <v>1588</v>
          </cell>
          <cell r="F191">
            <v>1588</v>
          </cell>
        </row>
        <row r="192">
          <cell r="A192" t="str">
            <v>6459 СЕРВЕЛАТ ШВЕЙЦАРСК. в/к с/н в/у 1/100*10  ОСТАНКИНО</v>
          </cell>
          <cell r="D192">
            <v>217</v>
          </cell>
          <cell r="F192">
            <v>218</v>
          </cell>
        </row>
        <row r="193">
          <cell r="A193" t="str">
            <v>6470 ВЕТЧ.МРАМОРНАЯ в/у_45с  ОСТАНКИНО</v>
          </cell>
          <cell r="D193">
            <v>62.5</v>
          </cell>
          <cell r="F193">
            <v>63.725000000000001</v>
          </cell>
        </row>
        <row r="194">
          <cell r="A194" t="str">
            <v>6492 ШПИК С ЧЕСНОК.И ПЕРЦЕМ к/в в/у 0.3кг_45c  ОСТАНКИНО</v>
          </cell>
          <cell r="D194">
            <v>227</v>
          </cell>
          <cell r="F194">
            <v>227</v>
          </cell>
        </row>
        <row r="195">
          <cell r="A195" t="str">
            <v>6495 ВЕТЧ.МРАМОРНАЯ в/у срез 0.3кг 6шт_45с  ОСТАНКИНО</v>
          </cell>
          <cell r="D195">
            <v>661</v>
          </cell>
          <cell r="F195">
            <v>661</v>
          </cell>
        </row>
        <row r="196">
          <cell r="A196" t="str">
            <v>6527 ШПИКАЧКИ СОЧНЫЕ ПМ сар б/о мгс 1*3 45с ОСТАНКИНО</v>
          </cell>
          <cell r="D196">
            <v>517.1</v>
          </cell>
          <cell r="F196">
            <v>517.1</v>
          </cell>
        </row>
        <row r="197">
          <cell r="A197" t="str">
            <v>6586 МРАМОРНАЯ И БАЛЫКОВАЯ в/к с/н мгс 1/90 ОСТАНКИНО</v>
          </cell>
          <cell r="D197">
            <v>322</v>
          </cell>
          <cell r="F197">
            <v>323</v>
          </cell>
        </row>
        <row r="198">
          <cell r="A198" t="str">
            <v>6666 БОЯНСКАЯ Папа может п/к в/у 0,28кг 8 шт. ОСТАНКИНО</v>
          </cell>
          <cell r="D198">
            <v>1507</v>
          </cell>
          <cell r="F198">
            <v>1507</v>
          </cell>
        </row>
        <row r="199">
          <cell r="A199" t="str">
            <v>6683 СЕРВЕЛАТ ЗЕРНИСТЫЙ ПМ в/к в/у 0,35кг  ОСТАНКИНО</v>
          </cell>
          <cell r="D199">
            <v>3431</v>
          </cell>
          <cell r="F199">
            <v>3439</v>
          </cell>
        </row>
        <row r="200">
          <cell r="A200" t="str">
            <v>6684 СЕРВЕЛАТ КАРЕЛЬСКИЙ ПМ в/к в/у 0.28кг  ОСТАНКИНО</v>
          </cell>
          <cell r="D200">
            <v>2838</v>
          </cell>
          <cell r="F200">
            <v>2839</v>
          </cell>
        </row>
        <row r="201">
          <cell r="A201" t="str">
            <v>6689 СЕРВЕЛАТ ОХОТНИЧИЙ ПМ в/к в/у 0,35кг 8шт  ОСТАНКИНО</v>
          </cell>
          <cell r="D201">
            <v>4238</v>
          </cell>
          <cell r="F201">
            <v>4239</v>
          </cell>
        </row>
        <row r="202">
          <cell r="A202" t="str">
            <v>6697 СЕРВЕЛАТ ФИНСКИЙ ПМ в/к в/у 0,35кг 8шт.  ОСТАНКИНО</v>
          </cell>
          <cell r="D202">
            <v>5702</v>
          </cell>
          <cell r="F202">
            <v>5703</v>
          </cell>
        </row>
        <row r="203">
          <cell r="A203" t="str">
            <v>6713 СОЧНЫЙ ГРИЛЬ ПМ сос п/о мгс 0.41кг 8шт.  ОСТАНКИНО</v>
          </cell>
          <cell r="D203">
            <v>1559</v>
          </cell>
          <cell r="F203">
            <v>1559</v>
          </cell>
        </row>
        <row r="204">
          <cell r="A204" t="str">
            <v>6722 СОЧНЫЕ ПМ сос п/о мгс 0,41кг 10шт.  ОСТАНКИНО</v>
          </cell>
          <cell r="D204">
            <v>7150</v>
          </cell>
          <cell r="F204">
            <v>7150</v>
          </cell>
        </row>
        <row r="205">
          <cell r="A205" t="str">
            <v>6726 СЛИВОЧНЫЕ ПМ сос п/о мгс 0.41кг 10шт.  ОСТАНКИНО</v>
          </cell>
          <cell r="D205">
            <v>3359</v>
          </cell>
          <cell r="F205">
            <v>3363</v>
          </cell>
        </row>
        <row r="206">
          <cell r="A206" t="str">
            <v>6747 РУССКАЯ ПРЕМИУМ ПМ вар ф/о в/у  ОСТАНКИНО</v>
          </cell>
          <cell r="D206">
            <v>47.5</v>
          </cell>
          <cell r="F206">
            <v>47.5</v>
          </cell>
        </row>
        <row r="207">
          <cell r="A207" t="str">
            <v>6762 СЛИВОЧНЫЕ сос ц/о мгс 0.41кг 8шт.  ОСТАНКИНО</v>
          </cell>
          <cell r="D207">
            <v>349</v>
          </cell>
          <cell r="F207">
            <v>349</v>
          </cell>
        </row>
        <row r="208">
          <cell r="A208" t="str">
            <v>6764 СЛИВОЧНЫЕ сос ц/о мгс 1*4  ОСТАНКИНО</v>
          </cell>
          <cell r="D208">
            <v>17.399999999999999</v>
          </cell>
          <cell r="F208">
            <v>18.448</v>
          </cell>
        </row>
        <row r="209">
          <cell r="A209" t="str">
            <v>6765 РУБЛЕНЫЕ сос ц/о мгс 0.36кг 6шт.  ОСТАНКИНО</v>
          </cell>
          <cell r="D209">
            <v>891</v>
          </cell>
          <cell r="F209">
            <v>891</v>
          </cell>
        </row>
        <row r="210">
          <cell r="A210" t="str">
            <v>6767 РУБЛЕНЫЕ сос ц/о мгс 1*4  ОСТАНКИНО</v>
          </cell>
          <cell r="D210">
            <v>54</v>
          </cell>
          <cell r="F210">
            <v>55.064</v>
          </cell>
        </row>
        <row r="211">
          <cell r="A211" t="str">
            <v>6768 С СЫРОМ сос ц/о мгс 0.41кг 6шт.  ОСТАНКИНО</v>
          </cell>
          <cell r="D211">
            <v>180</v>
          </cell>
          <cell r="F211">
            <v>180</v>
          </cell>
        </row>
        <row r="212">
          <cell r="A212" t="str">
            <v>6770 ИСПАНСКИЕ сос ц/о мгс 0.41кг 6шт.  ОСТАНКИНО</v>
          </cell>
          <cell r="D212">
            <v>10</v>
          </cell>
          <cell r="F212">
            <v>10</v>
          </cell>
        </row>
        <row r="213">
          <cell r="A213" t="str">
            <v>6773 САЛЯМИ Папа может п/к в/у 0,28кг 8шт.  ОСТАНКИНО</v>
          </cell>
          <cell r="D213">
            <v>598</v>
          </cell>
          <cell r="F213">
            <v>598</v>
          </cell>
        </row>
        <row r="214">
          <cell r="A214" t="str">
            <v>6777 МЯСНЫЕ С ГОВЯДИНОЙ ПМ сос п/о мгс 0.4кг  ОСТАНКИНО</v>
          </cell>
          <cell r="D214">
            <v>1120</v>
          </cell>
          <cell r="F214">
            <v>1120</v>
          </cell>
        </row>
        <row r="215">
          <cell r="A215" t="str">
            <v>6785 ВЕНСКАЯ САЛЯМИ п/к в/у 0.33кг 8шт.  ОСТАНКИНО</v>
          </cell>
          <cell r="D215">
            <v>584</v>
          </cell>
          <cell r="F215">
            <v>585</v>
          </cell>
        </row>
        <row r="216">
          <cell r="A216" t="str">
            <v>6787 СЕРВЕЛАТ КРЕМЛЕВСКИЙ в/к в/у 0,33кг 8шт.  ОСТАНКИНО</v>
          </cell>
          <cell r="D216">
            <v>467</v>
          </cell>
          <cell r="F216">
            <v>468</v>
          </cell>
        </row>
        <row r="217">
          <cell r="A217" t="str">
            <v>6791 СЕРВЕЛАТ ПРЕМИУМ в/к в/у 0,33кг 8шт.  ОСТАНКИНО</v>
          </cell>
          <cell r="D217">
            <v>300</v>
          </cell>
          <cell r="F217">
            <v>300</v>
          </cell>
        </row>
        <row r="218">
          <cell r="A218" t="str">
            <v>6793 БАЛЫКОВАЯ в/к в/у 0,33кг 8шт.  ОСТАНКИНО</v>
          </cell>
          <cell r="D218">
            <v>805</v>
          </cell>
          <cell r="F218">
            <v>805</v>
          </cell>
        </row>
        <row r="219">
          <cell r="A219" t="str">
            <v>6794 БАЛЫКОВАЯ в/к в/у  ОСТАНКИНО</v>
          </cell>
          <cell r="D219">
            <v>14.6</v>
          </cell>
          <cell r="F219">
            <v>15.237</v>
          </cell>
        </row>
        <row r="220">
          <cell r="A220" t="str">
            <v>6795 ОСТАНКИНСКАЯ в/к в/у 0,33кг 8шт.  ОСТАНКИНО</v>
          </cell>
          <cell r="D220">
            <v>316</v>
          </cell>
          <cell r="F220">
            <v>316</v>
          </cell>
        </row>
        <row r="221">
          <cell r="A221" t="str">
            <v>6801 ОСТАНКИНСКАЯ вар п/о 0.4кг 8шт.  ОСТАНКИНО</v>
          </cell>
          <cell r="D221">
            <v>144</v>
          </cell>
          <cell r="F221">
            <v>144</v>
          </cell>
        </row>
        <row r="222">
          <cell r="A222" t="str">
            <v>6802 ОСТАНКИНСКАЯ вар п/о  ОСТАНКИНО</v>
          </cell>
          <cell r="D222">
            <v>35.700000000000003</v>
          </cell>
          <cell r="F222">
            <v>35.700000000000003</v>
          </cell>
        </row>
        <row r="223">
          <cell r="A223" t="str">
            <v>6807 СЕРВЕЛАТ ЕВРОПЕЙСКИЙ в/к в/у 0,33кг 8шт.  ОСТАНКИНО</v>
          </cell>
          <cell r="D223">
            <v>221</v>
          </cell>
          <cell r="F223">
            <v>222</v>
          </cell>
        </row>
        <row r="224">
          <cell r="A224" t="str">
            <v>6829 МОЛОЧНЫЕ КЛАССИЧЕСКИЕ сос п/о мгс 2*4_С  ОСТАНКИНО</v>
          </cell>
          <cell r="D224">
            <v>455.2</v>
          </cell>
          <cell r="F224">
            <v>455.2</v>
          </cell>
        </row>
        <row r="225">
          <cell r="A225" t="str">
            <v>6834 ПОСОЛЬСКАЯ ПМ с/к с/н в/у 1/100 10шт.  ОСТАНКИНО</v>
          </cell>
          <cell r="D225">
            <v>245</v>
          </cell>
          <cell r="F225">
            <v>246</v>
          </cell>
        </row>
        <row r="226">
          <cell r="A226" t="str">
            <v>6837 ФИЛЕЙНЫЕ Папа Может сос ц/о мгс 0.4кг  ОСТАНКИНО</v>
          </cell>
          <cell r="D226">
            <v>1211</v>
          </cell>
          <cell r="F226">
            <v>1211</v>
          </cell>
        </row>
        <row r="227">
          <cell r="A227" t="str">
            <v>6839 ДОКТОРСКАЯ ГОСТ вар б/о срез 0.4кг 8шт.  ОСТАНКИНО</v>
          </cell>
          <cell r="D227">
            <v>19</v>
          </cell>
          <cell r="F227">
            <v>19</v>
          </cell>
        </row>
        <row r="228">
          <cell r="A228" t="str">
            <v>6842 ДЫМОВИЦА ИЗ ОКОРОКА к/в мл/к в/у 0,3кг  ОСТАНКИНО</v>
          </cell>
          <cell r="D228">
            <v>76</v>
          </cell>
          <cell r="F228">
            <v>77</v>
          </cell>
        </row>
        <row r="229">
          <cell r="A229" t="str">
            <v>6852 МОЛОЧНЫЕ ПРЕМИУМ ПМ сос п/о в/ у 1/350  ОСТАНКИНО</v>
          </cell>
          <cell r="D229">
            <v>2701</v>
          </cell>
          <cell r="F229">
            <v>2701</v>
          </cell>
        </row>
        <row r="230">
          <cell r="A230" t="str">
            <v>6853 МОЛОЧНЫЕ ПРЕМИУМ ПМ сос п/о мгс 1*6  ОСТАНКИНО</v>
          </cell>
          <cell r="D230">
            <v>171.9</v>
          </cell>
          <cell r="F230">
            <v>171.9</v>
          </cell>
        </row>
        <row r="231">
          <cell r="A231" t="str">
            <v>6854 МОЛОЧНЫЕ ПРЕМИУМ ПМ сос п/о мгс 0.6кг  ОСТАНКИНО</v>
          </cell>
          <cell r="D231">
            <v>430</v>
          </cell>
          <cell r="F231">
            <v>430</v>
          </cell>
        </row>
        <row r="232">
          <cell r="A232" t="str">
            <v>6861 ДОМАШНИЙ РЕЦЕПТ Коровино вар п/о  ОСТАНКИНО</v>
          </cell>
          <cell r="D232">
            <v>317.2</v>
          </cell>
          <cell r="F232">
            <v>317.2</v>
          </cell>
        </row>
        <row r="233">
          <cell r="A233" t="str">
            <v>6862 ДОМАШНИЙ РЕЦЕПТ СО ШПИК. Коровино вар п/о  ОСТАНКИНО</v>
          </cell>
          <cell r="D233">
            <v>38.200000000000003</v>
          </cell>
          <cell r="F233">
            <v>38.200000000000003</v>
          </cell>
        </row>
        <row r="234">
          <cell r="A234" t="str">
            <v>6865 ВЕТЧ.НЕЖНАЯ Коровино п/о  ОСТАНКИНО</v>
          </cell>
          <cell r="D234">
            <v>168.3</v>
          </cell>
          <cell r="F234">
            <v>168.3</v>
          </cell>
        </row>
        <row r="235">
          <cell r="A235" t="str">
            <v>6869 С ГОВЯДИНОЙ СН сос п/о мгс 1кг 6шт.  ОСТАНКИНО</v>
          </cell>
          <cell r="D235">
            <v>157</v>
          </cell>
          <cell r="F235">
            <v>157</v>
          </cell>
        </row>
        <row r="236">
          <cell r="A236" t="str">
            <v>6903 СОЧНЫЕ ПМ сос п/о мгс 0.41кг_osu  ОСТАНКИНО</v>
          </cell>
          <cell r="D236">
            <v>2</v>
          </cell>
          <cell r="F236">
            <v>2</v>
          </cell>
        </row>
        <row r="237">
          <cell r="A237" t="str">
            <v>6909 ДЛЯ ДЕТЕЙ сос п/о мгс 0.33кг 8шт.  ОСТАНКИНО</v>
          </cell>
          <cell r="D237">
            <v>700</v>
          </cell>
          <cell r="F237">
            <v>700</v>
          </cell>
        </row>
        <row r="238">
          <cell r="A238" t="str">
            <v>6919 БЕКОН с/к с/н в/у 1/180 10шт.  ОСТАНКИНО</v>
          </cell>
          <cell r="D238">
            <v>351</v>
          </cell>
          <cell r="F238">
            <v>352</v>
          </cell>
        </row>
        <row r="239">
          <cell r="A239" t="str">
            <v>6921 БЕКОН Папа может с/к с/н в/у 1/140 10шт  ОСТАНКИНО</v>
          </cell>
          <cell r="D239">
            <v>645</v>
          </cell>
          <cell r="F239">
            <v>647</v>
          </cell>
        </row>
        <row r="240">
          <cell r="A240" t="str">
            <v>Балык говяжий с/к "Эликатессе" 0,10 кг.шт. нарезка (лоток с ср.защ.атм.)  СПК</v>
          </cell>
          <cell r="D240">
            <v>307</v>
          </cell>
          <cell r="F240">
            <v>307</v>
          </cell>
        </row>
        <row r="241">
          <cell r="A241" t="str">
            <v>Балык свиной с/к "Эликатессе" 0,10 кг.шт. нарезка (лоток с ср.защ.атм.)  СПК</v>
          </cell>
          <cell r="D241">
            <v>390</v>
          </cell>
          <cell r="F241">
            <v>390</v>
          </cell>
        </row>
        <row r="242">
          <cell r="A242" t="str">
            <v>БОНУС ДОМАШНИЙ РЕЦЕПТ Коровино 0.5кг 8шт. (6305)</v>
          </cell>
          <cell r="D242">
            <v>29</v>
          </cell>
          <cell r="F242">
            <v>29</v>
          </cell>
        </row>
        <row r="243">
          <cell r="A243" t="str">
            <v>БОНУС ДОМАШНИЙ РЕЦЕПТ Коровино вар п/о (5324)</v>
          </cell>
          <cell r="D243">
            <v>28</v>
          </cell>
          <cell r="F243">
            <v>28</v>
          </cell>
        </row>
        <row r="244">
          <cell r="A244" t="str">
            <v>БОНУС СОЧНЫЕ сос п/о мгс 0.41кг_UZ (6087)  ОСТАНКИНО</v>
          </cell>
          <cell r="D244">
            <v>188</v>
          </cell>
          <cell r="F244">
            <v>188</v>
          </cell>
        </row>
        <row r="245">
          <cell r="A245" t="str">
            <v>БОНУС СОЧНЫЕ сос п/о мгс 1*6_UZ (6088)  ОСТАНКИНО</v>
          </cell>
          <cell r="D245">
            <v>218</v>
          </cell>
          <cell r="F245">
            <v>218</v>
          </cell>
        </row>
        <row r="246">
          <cell r="A246" t="str">
            <v>БОНУС_ 457  Колбаса Молочная ТМ Особый рецепт ВЕС большой батон  ПОКОМ</v>
          </cell>
          <cell r="F246">
            <v>822.56100000000004</v>
          </cell>
        </row>
        <row r="247">
          <cell r="A247" t="str">
            <v>БОНУС_273  Сосиски Сочинки с сочной грудинкой, МГС 0.4кг,   ПОКОМ</v>
          </cell>
          <cell r="F247">
            <v>1117</v>
          </cell>
        </row>
        <row r="248">
          <cell r="A248" t="str">
            <v>БОНУС_305  Колбаса Сервелат Мясорубский с мелкорубленным окороком в/у  ТМ Стародворье ВЕС   ПОКОМ</v>
          </cell>
          <cell r="F248">
            <v>1.4</v>
          </cell>
        </row>
        <row r="249">
          <cell r="A249" t="str">
            <v>БОНУС_Колбаса вареная Филейская ТМ Вязанка. ВЕС  ПОКОМ</v>
          </cell>
          <cell r="F249">
            <v>347.34899999999999</v>
          </cell>
        </row>
        <row r="250">
          <cell r="A250" t="str">
            <v>БОНУС_Колбаса Сервелат Филедворский, фиброуз, в/у 0,35 кг срез,  ПОКОМ</v>
          </cell>
          <cell r="F250">
            <v>447</v>
          </cell>
        </row>
        <row r="251">
          <cell r="A251" t="str">
            <v>БОНУС_Пельмени Бульмени с говядиной и свининой Наваристые 2,7кг Горячая штучка ВЕС  ПОКОМ</v>
          </cell>
          <cell r="F251">
            <v>132.30000000000001</v>
          </cell>
        </row>
        <row r="252">
          <cell r="A252" t="str">
            <v>БОНУС_Пельмени Отборные из свинины и говядины 0,9 кг ТМ Стародворье ТС Медвежье ушко  ПОКОМ</v>
          </cell>
          <cell r="F252">
            <v>330</v>
          </cell>
        </row>
        <row r="253">
          <cell r="A253" t="str">
            <v>Бутербродная вареная 0,47 кг шт.  СПК</v>
          </cell>
          <cell r="D253">
            <v>55</v>
          </cell>
          <cell r="F253">
            <v>55</v>
          </cell>
        </row>
        <row r="254">
          <cell r="A254" t="str">
            <v>Вацлавская п/к (черева) 390 гр.шт. термоус.пак  СПК</v>
          </cell>
          <cell r="D254">
            <v>38</v>
          </cell>
          <cell r="F254">
            <v>38</v>
          </cell>
        </row>
        <row r="255">
          <cell r="A255" t="str">
            <v>Гауда 45% тм Папа Может, брус (2шт)  ОСТАНКИНО</v>
          </cell>
          <cell r="D255">
            <v>6.5</v>
          </cell>
          <cell r="F255">
            <v>6.5</v>
          </cell>
        </row>
        <row r="256">
          <cell r="A256" t="str">
            <v>Голландский Приемиум 45% тм Папа Может, брус (2шт)  ОСТАНКИНО</v>
          </cell>
          <cell r="D256">
            <v>9.8829999999999991</v>
          </cell>
          <cell r="F256">
            <v>9.8829999999999991</v>
          </cell>
        </row>
        <row r="257">
          <cell r="A257" t="str">
            <v>Готовые чебупели острые с мясом Горячая штучка 0,3 кг зам  ПОКОМ</v>
          </cell>
          <cell r="D257">
            <v>4</v>
          </cell>
          <cell r="F257">
            <v>497</v>
          </cell>
        </row>
        <row r="258">
          <cell r="A258" t="str">
            <v>Готовые чебупели с ветчиной и сыром Горячая штучка 0,3кг зам  ПОКОМ</v>
          </cell>
          <cell r="D258">
            <v>758</v>
          </cell>
          <cell r="F258">
            <v>2367</v>
          </cell>
        </row>
        <row r="259">
          <cell r="A259" t="str">
            <v>Готовые чебупели сочные с мясом ТМ Горячая штучка  0,3кг зам  ПОКОМ</v>
          </cell>
          <cell r="D259">
            <v>922</v>
          </cell>
          <cell r="F259">
            <v>2390</v>
          </cell>
        </row>
        <row r="260">
          <cell r="A260" t="str">
            <v>Готовые чебуреки с мясом ТМ Горячая штучка 0,09 кг флоу-пак ПОКОМ</v>
          </cell>
          <cell r="D260">
            <v>12</v>
          </cell>
          <cell r="F260">
            <v>290</v>
          </cell>
        </row>
        <row r="261">
          <cell r="A261" t="str">
            <v>Гуцульская с/к "КолбасГрад" 160 гр.шт. термоус. пак  СПК</v>
          </cell>
          <cell r="D261">
            <v>60</v>
          </cell>
          <cell r="F261">
            <v>60</v>
          </cell>
        </row>
        <row r="262">
          <cell r="A262" t="str">
            <v>Дельгаро с/в "Эликатессе" 140 гр.шт.  СПК</v>
          </cell>
          <cell r="D262">
            <v>81</v>
          </cell>
          <cell r="F262">
            <v>81</v>
          </cell>
        </row>
        <row r="263">
          <cell r="A263" t="str">
            <v>Деревенская с чесночком и сальцем п/к (черева) 390 гр.шт. термоус. пак.  СПК</v>
          </cell>
          <cell r="D263">
            <v>277</v>
          </cell>
          <cell r="F263">
            <v>277</v>
          </cell>
        </row>
        <row r="264">
          <cell r="A264" t="str">
            <v>Докторская вареная в/с  СПК</v>
          </cell>
          <cell r="D264">
            <v>9</v>
          </cell>
          <cell r="F264">
            <v>9</v>
          </cell>
        </row>
        <row r="265">
          <cell r="A265" t="str">
            <v>Докторская вареная в/с 0,47 кг шт.  СПК</v>
          </cell>
          <cell r="D265">
            <v>25</v>
          </cell>
          <cell r="F265">
            <v>25</v>
          </cell>
        </row>
        <row r="266">
          <cell r="A266" t="str">
            <v>Докторская вареная термоус.пак. "Высокий вкус"  СПК</v>
          </cell>
          <cell r="D266">
            <v>117.2</v>
          </cell>
          <cell r="F266">
            <v>117.2</v>
          </cell>
        </row>
        <row r="267">
          <cell r="A267" t="str">
            <v>Каша гречневая с говядиной "СПК" ж/б 0,340 кг.шт. термоус. пл. ЧМК  СПК</v>
          </cell>
          <cell r="D267">
            <v>19</v>
          </cell>
          <cell r="F267">
            <v>19</v>
          </cell>
        </row>
        <row r="268">
          <cell r="A268" t="str">
            <v>Каша перловая с говядиной "СПК" ж/б 0,340 кг.шт. термоус. пл. ЧМК СПК</v>
          </cell>
          <cell r="D268">
            <v>24</v>
          </cell>
          <cell r="F268">
            <v>24</v>
          </cell>
        </row>
        <row r="269">
          <cell r="A269" t="str">
            <v>Колбаски ПодПивасики оригинальные с/к 0,10 кг.шт. термофор.пак.  СПК</v>
          </cell>
          <cell r="D269">
            <v>1138</v>
          </cell>
          <cell r="F269">
            <v>1138</v>
          </cell>
        </row>
        <row r="270">
          <cell r="A270" t="str">
            <v>Колбаски ПодПивасики острые с/к 0,10 кг.шт. термофор.пак.  СПК</v>
          </cell>
          <cell r="D270">
            <v>1022</v>
          </cell>
          <cell r="F270">
            <v>1022</v>
          </cell>
        </row>
        <row r="271">
          <cell r="A271" t="str">
            <v>Колбаски ПодПивасики с сыром с/к 100 гр.шт. (в ср.защ.атм.)  СПК</v>
          </cell>
          <cell r="D271">
            <v>298</v>
          </cell>
          <cell r="F271">
            <v>298</v>
          </cell>
        </row>
        <row r="272">
          <cell r="A272" t="str">
            <v>Консервы говядина тушеная "СПК" ж/б 0,338 кг.шт. термоус. пл. ЧМК  СПК</v>
          </cell>
          <cell r="D272">
            <v>15</v>
          </cell>
          <cell r="F272">
            <v>15</v>
          </cell>
        </row>
        <row r="273">
          <cell r="A273" t="str">
            <v>Круггетсы с сырным соусом ТМ Горячая штучка 0,25 кг зам  ПОКОМ</v>
          </cell>
          <cell r="D273">
            <v>6</v>
          </cell>
          <cell r="F273">
            <v>695</v>
          </cell>
        </row>
        <row r="274">
          <cell r="A274" t="str">
            <v>Круггетсы сочные ТМ Горячая штучка ТС Круггетсы  ВЕС(3 кг)  ПОКОМ</v>
          </cell>
          <cell r="D274">
            <v>4</v>
          </cell>
          <cell r="F274">
            <v>4</v>
          </cell>
        </row>
        <row r="275">
          <cell r="A275" t="str">
            <v>Круггетсы сочные ТМ Горячая штучка ТС Круггетсы 0,25 кг зам  ПОКОМ</v>
          </cell>
          <cell r="D275">
            <v>1221</v>
          </cell>
          <cell r="F275">
            <v>2775</v>
          </cell>
        </row>
        <row r="276">
          <cell r="A276" t="str">
            <v>Ла Фаворте с/в "Эликатессе" 140 гр.шт.  СПК</v>
          </cell>
          <cell r="D276">
            <v>106</v>
          </cell>
          <cell r="F276">
            <v>106</v>
          </cell>
        </row>
        <row r="277">
          <cell r="A277" t="str">
            <v>Ливерная Печеночная "Просто выгодно" 0,3 кг.шт.  СПК</v>
          </cell>
          <cell r="D277">
            <v>64</v>
          </cell>
          <cell r="F277">
            <v>65</v>
          </cell>
        </row>
        <row r="278">
          <cell r="A278" t="str">
            <v>Любительская вареная термоус.пак. "Высокий вкус"  СПК</v>
          </cell>
          <cell r="D278">
            <v>92.6</v>
          </cell>
          <cell r="F278">
            <v>92.6</v>
          </cell>
        </row>
        <row r="279">
          <cell r="A279" t="str">
            <v>Мини-пицца с ветчиной и сыром 0,3кг ТМ Зареченские  ПОКОМ</v>
          </cell>
          <cell r="D279">
            <v>2</v>
          </cell>
          <cell r="F279">
            <v>74</v>
          </cell>
        </row>
        <row r="280">
          <cell r="A280" t="str">
            <v>Мини-сосиски в тесте 3,7кг ВЕС заморож. ТМ Зареченские  ПОКОМ</v>
          </cell>
          <cell r="F280">
            <v>328.70100000000002</v>
          </cell>
        </row>
        <row r="281">
          <cell r="A281" t="str">
            <v>Мини-чебуречки с мясом ВЕС 5,5кг ТМ Зареченские  ПОКОМ</v>
          </cell>
          <cell r="F281">
            <v>230.74</v>
          </cell>
        </row>
        <row r="282">
          <cell r="A282" t="str">
            <v>Мини-чебуречки с сыром и ветчиной 0,3кг ТМ Зареченские  ПОКОМ</v>
          </cell>
          <cell r="D282">
            <v>2</v>
          </cell>
          <cell r="F282">
            <v>41</v>
          </cell>
        </row>
        <row r="283">
          <cell r="A283" t="str">
            <v>Мини-шарики с курочкой и сыром ТМ Зареченские ВЕС  ПОКОМ</v>
          </cell>
          <cell r="D283">
            <v>1</v>
          </cell>
          <cell r="F283">
            <v>107.7</v>
          </cell>
        </row>
        <row r="284">
          <cell r="A284" t="str">
            <v>Мусульманская вареная "Просто выгодно"  СПК</v>
          </cell>
          <cell r="D284">
            <v>14</v>
          </cell>
          <cell r="F284">
            <v>14</v>
          </cell>
        </row>
        <row r="285">
          <cell r="A285" t="str">
            <v>Мусульманская п/к "Просто выгодно" термофор.пак.  СПК</v>
          </cell>
          <cell r="D285">
            <v>8</v>
          </cell>
          <cell r="F285">
            <v>8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149</v>
          </cell>
          <cell r="F286">
            <v>2802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69</v>
          </cell>
          <cell r="F287">
            <v>1981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94</v>
          </cell>
          <cell r="F288">
            <v>1963</v>
          </cell>
        </row>
        <row r="289">
          <cell r="A289" t="str">
            <v>Наггетсы с куриным филе и сыром ТМ Вязанка 0,25 кг ПОКОМ</v>
          </cell>
          <cell r="D289">
            <v>18</v>
          </cell>
          <cell r="F289">
            <v>720</v>
          </cell>
        </row>
        <row r="290">
          <cell r="A290" t="str">
            <v>Наггетсы Хрустящие 0,3кг ТМ Зареченские  ПОКОМ</v>
          </cell>
          <cell r="F290">
            <v>78</v>
          </cell>
        </row>
        <row r="291">
          <cell r="A291" t="str">
            <v>Наггетсы Хрустящие ТМ Зареченские. ВЕС ПОКОМ</v>
          </cell>
          <cell r="F291">
            <v>463.50200000000001</v>
          </cell>
        </row>
        <row r="292">
          <cell r="A292" t="str">
            <v>Оригинальная с перцем с/к  СПК</v>
          </cell>
          <cell r="D292">
            <v>120.05</v>
          </cell>
          <cell r="F292">
            <v>120.05</v>
          </cell>
        </row>
        <row r="293">
          <cell r="A293" t="str">
            <v>Особая вареная  СПК</v>
          </cell>
          <cell r="D293">
            <v>2.5</v>
          </cell>
          <cell r="F293">
            <v>2.5</v>
          </cell>
        </row>
        <row r="294">
          <cell r="A294" t="str">
            <v>Пельмени Grandmeni со сливочным маслом Горячая штучка 0,75 кг ПОКОМ</v>
          </cell>
          <cell r="D294">
            <v>8</v>
          </cell>
          <cell r="F294">
            <v>379</v>
          </cell>
        </row>
        <row r="295">
          <cell r="A295" t="str">
            <v>Пельмени Бигбули #МЕГАВКУСИЩЕ с сочной грудинкой 0,43 кг  ПОКОМ</v>
          </cell>
          <cell r="D295">
            <v>12</v>
          </cell>
          <cell r="F295">
            <v>82</v>
          </cell>
        </row>
        <row r="296">
          <cell r="A296" t="str">
            <v>Пельмени Бигбули #МЕГАВКУСИЩЕ с сочной грудинкой 0,9 кг  ПОКОМ</v>
          </cell>
          <cell r="D296">
            <v>60</v>
          </cell>
          <cell r="F296">
            <v>995</v>
          </cell>
        </row>
        <row r="297">
          <cell r="A297" t="str">
            <v>Пельмени Бигбули с мясом, Горячая штучка 0,43кг  ПОКОМ</v>
          </cell>
          <cell r="D297">
            <v>1</v>
          </cell>
          <cell r="F297">
            <v>188</v>
          </cell>
        </row>
        <row r="298">
          <cell r="A298" t="str">
            <v>Пельмени Бигбули с мясом, Горячая штучка 0,9кг  ПОКОМ</v>
          </cell>
          <cell r="D298">
            <v>160</v>
          </cell>
          <cell r="F298">
            <v>479</v>
          </cell>
        </row>
        <row r="299">
          <cell r="A299" t="str">
            <v>Пельмени Бигбули со сливоч.маслом (Мегамаслище) ТМ БУЛЬМЕНИ сфера 0,43. замор. ПОКОМ</v>
          </cell>
          <cell r="D299">
            <v>52</v>
          </cell>
          <cell r="F299">
            <v>987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D300">
            <v>12</v>
          </cell>
          <cell r="F300">
            <v>241</v>
          </cell>
        </row>
        <row r="301">
          <cell r="A301" t="str">
            <v>Пельмени Бульмени по-сибирски с говядиной и свининой ТМ Горячая штучка 0,8 кг ПОКОМ</v>
          </cell>
          <cell r="D301">
            <v>13</v>
          </cell>
          <cell r="F301">
            <v>412</v>
          </cell>
        </row>
        <row r="302">
          <cell r="A302" t="str">
            <v>Пельмени Бульмени с говядиной и свининой Горячая шт. 0,9 кг  ПОКОМ</v>
          </cell>
          <cell r="D302">
            <v>717</v>
          </cell>
          <cell r="F302">
            <v>2624</v>
          </cell>
        </row>
        <row r="303">
          <cell r="A303" t="str">
            <v>Пельмени Бульмени с говядиной и свининой Горячая штучка 0,43  ПОКОМ</v>
          </cell>
          <cell r="D303">
            <v>29</v>
          </cell>
          <cell r="F303">
            <v>1224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F304">
            <v>273.20100000000002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D305">
            <v>5</v>
          </cell>
          <cell r="F305">
            <v>1252</v>
          </cell>
        </row>
        <row r="306">
          <cell r="A306" t="str">
            <v>Пельмени Бульмени со сливочным маслом Горячая штучка 0,9 кг  ПОКОМ</v>
          </cell>
          <cell r="D306">
            <v>1065</v>
          </cell>
          <cell r="F306">
            <v>3683</v>
          </cell>
        </row>
        <row r="307">
          <cell r="A307" t="str">
            <v>Пельмени Бульмени со сливочным маслом ТМ Горячая шт. 0,43 кг  ПОКОМ</v>
          </cell>
          <cell r="D307">
            <v>3</v>
          </cell>
          <cell r="F307">
            <v>1155</v>
          </cell>
        </row>
        <row r="308">
          <cell r="A308" t="str">
            <v>Пельмени Домашние с говядиной и свининой 0,7кг, сфера ТМ Зареченские  ПОКОМ</v>
          </cell>
          <cell r="F308">
            <v>23</v>
          </cell>
        </row>
        <row r="309">
          <cell r="A309" t="str">
            <v>Пельмени Домашние со сливочным маслом 0,7кг, сфера ТМ Зареченские  ПОКОМ</v>
          </cell>
          <cell r="F309">
            <v>37</v>
          </cell>
        </row>
        <row r="310">
          <cell r="A310" t="str">
            <v>Пельмени Жемчужные сфера 1,0кг ТМ Зареченские  ПОКОМ</v>
          </cell>
          <cell r="F310">
            <v>20</v>
          </cell>
        </row>
        <row r="311">
          <cell r="A311" t="str">
            <v>Пельмени Медвежьи ушки с фермерскими сливками 0,7кг  ПОКОМ</v>
          </cell>
          <cell r="D311">
            <v>12</v>
          </cell>
          <cell r="F311">
            <v>163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F312">
            <v>202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F313">
            <v>85</v>
          </cell>
        </row>
        <row r="314">
          <cell r="A314" t="str">
            <v>Пельмени Мясорубские ТМ Стародворье фоупак равиоли 0,7 кг  ПОКОМ</v>
          </cell>
          <cell r="D314">
            <v>19</v>
          </cell>
          <cell r="F314">
            <v>1205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F315">
            <v>190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562.29999999999995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F317">
            <v>574</v>
          </cell>
        </row>
        <row r="318">
          <cell r="A318" t="str">
            <v>Пельмени Сочные сфера 0,8 кг ТМ Стародворье  ПОКОМ</v>
          </cell>
          <cell r="D318">
            <v>12</v>
          </cell>
          <cell r="F318">
            <v>81</v>
          </cell>
        </row>
        <row r="319">
          <cell r="A319" t="str">
            <v>Пельмени Сочные сфера 0,9 кг ТМ Стародворье ПОКОМ</v>
          </cell>
          <cell r="F319">
            <v>1</v>
          </cell>
        </row>
        <row r="320">
          <cell r="A320" t="str">
            <v>Пельмени Татарские 0,4кг ТМ Особый рецепт  ПОКОМ</v>
          </cell>
          <cell r="F320">
            <v>69</v>
          </cell>
        </row>
        <row r="321">
          <cell r="A321" t="str">
            <v>Пипперони с/к "Эликатессе" 0,10 кг.шт.  СПК</v>
          </cell>
          <cell r="D321">
            <v>5</v>
          </cell>
          <cell r="F321">
            <v>5</v>
          </cell>
        </row>
        <row r="322">
          <cell r="A322" t="str">
            <v>Пирожки с мясом 3,7кг ВЕС ТМ Зареченские  ПОКОМ</v>
          </cell>
          <cell r="D322">
            <v>3.7</v>
          </cell>
          <cell r="F322">
            <v>159.10300000000001</v>
          </cell>
        </row>
        <row r="323">
          <cell r="A323" t="str">
            <v>Пирожки с мясом, картофелем и грибами 0,3кг ТМ Зареченские  ПОКОМ</v>
          </cell>
          <cell r="F323">
            <v>16</v>
          </cell>
        </row>
        <row r="324">
          <cell r="A324" t="str">
            <v>Пирожки с яблоком и грушей 0,3кг ТМ Зареченские  ПОКОМ</v>
          </cell>
          <cell r="F324">
            <v>3</v>
          </cell>
        </row>
        <row r="325">
          <cell r="A325" t="str">
            <v>Пирожки с яблоком и грушей ВЕС ТМ Зареченские  ПОКОМ</v>
          </cell>
          <cell r="F325">
            <v>11.1</v>
          </cell>
        </row>
        <row r="326">
          <cell r="A326" t="str">
            <v>Плавленый сыр "Шоколадный" 30% 180 гр ТМ "ПАПА МОЖЕТ"  ОСТАНКИНО</v>
          </cell>
          <cell r="D326">
            <v>18</v>
          </cell>
          <cell r="F326">
            <v>18</v>
          </cell>
        </row>
        <row r="327">
          <cell r="A327" t="str">
            <v>Плавленый Сыр 45% "С ветчиной" СТМ "ПапаМожет" 180гр  ОСТАНКИНО</v>
          </cell>
          <cell r="D327">
            <v>27</v>
          </cell>
          <cell r="F327">
            <v>27</v>
          </cell>
        </row>
        <row r="328">
          <cell r="A328" t="str">
            <v>Плавленый Сыр 45% "С грибами" СТМ "ПапаМожет 180гр  ОСТАНКИНО</v>
          </cell>
          <cell r="D328">
            <v>17</v>
          </cell>
          <cell r="F328">
            <v>17</v>
          </cell>
        </row>
        <row r="329">
          <cell r="A329" t="str">
            <v>Плавленый Сыр колбасный копченый 40% СТМ "ПапаМожет" 400 гр  ОСТАНКИНО</v>
          </cell>
          <cell r="D329">
            <v>2</v>
          </cell>
          <cell r="F329">
            <v>2</v>
          </cell>
        </row>
        <row r="330">
          <cell r="A330" t="str">
            <v>Покровская вареная 0,47 кг шт.  СПК</v>
          </cell>
          <cell r="D330">
            <v>53</v>
          </cell>
          <cell r="F330">
            <v>53</v>
          </cell>
        </row>
        <row r="331">
          <cell r="A331" t="str">
            <v>Продукт колбасный с сыром копченый Коровино 400 гр  ОСТАНКИНО</v>
          </cell>
          <cell r="D331">
            <v>8</v>
          </cell>
          <cell r="F331">
            <v>8</v>
          </cell>
        </row>
        <row r="332">
          <cell r="A332" t="str">
            <v>Ричеза с/к 230 гр.шт.  СПК</v>
          </cell>
          <cell r="D332">
            <v>181</v>
          </cell>
          <cell r="F332">
            <v>181</v>
          </cell>
        </row>
        <row r="333">
          <cell r="A333" t="str">
            <v>Сальчетти с/к 230 гр.шт.  СПК</v>
          </cell>
          <cell r="D333">
            <v>389</v>
          </cell>
          <cell r="F333">
            <v>390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76</v>
          </cell>
          <cell r="F334">
            <v>76</v>
          </cell>
        </row>
        <row r="335">
          <cell r="A335" t="str">
            <v>Салями Трюфель с/в "Эликатессе" 0,16 кг.шт.  СПК</v>
          </cell>
          <cell r="D335">
            <v>180</v>
          </cell>
          <cell r="F335">
            <v>180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178</v>
          </cell>
          <cell r="F336">
            <v>178</v>
          </cell>
        </row>
        <row r="337">
          <cell r="A337" t="str">
            <v>Сардельки "Необыкновенные" (в ср.защ.атм.)  СПК</v>
          </cell>
          <cell r="D337">
            <v>12</v>
          </cell>
          <cell r="F337">
            <v>12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114</v>
          </cell>
          <cell r="F338">
            <v>114</v>
          </cell>
        </row>
        <row r="339">
          <cell r="A339" t="str">
            <v>Семейная с чесночком Экстра вареная  СПК</v>
          </cell>
          <cell r="D339">
            <v>47.9</v>
          </cell>
          <cell r="F339">
            <v>47.9</v>
          </cell>
        </row>
        <row r="340">
          <cell r="A340" t="str">
            <v>Семейная с чесночком Экстра вареная 0,5 кг.шт.  СПК</v>
          </cell>
          <cell r="D340">
            <v>8</v>
          </cell>
          <cell r="F340">
            <v>8</v>
          </cell>
        </row>
        <row r="341">
          <cell r="A341" t="str">
            <v>Сервелат Европейский в/к, в/с 0,38 кг.шт.термофор.пак  СПК</v>
          </cell>
          <cell r="D341">
            <v>32</v>
          </cell>
          <cell r="F341">
            <v>32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30</v>
          </cell>
          <cell r="F342">
            <v>32</v>
          </cell>
        </row>
        <row r="343">
          <cell r="A343" t="str">
            <v>Сервелат Финский в/к 0,38 кг.шт. термофор.пак.  СПК</v>
          </cell>
          <cell r="D343">
            <v>27</v>
          </cell>
          <cell r="F343">
            <v>27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51</v>
          </cell>
          <cell r="F344">
            <v>51</v>
          </cell>
        </row>
        <row r="345">
          <cell r="A345" t="str">
            <v>Сервелат Фирменный в/к 0,38 кг.шт. термофор.пак.  СПК</v>
          </cell>
          <cell r="D345">
            <v>6</v>
          </cell>
          <cell r="F345">
            <v>6</v>
          </cell>
        </row>
        <row r="346">
          <cell r="A346" t="str">
            <v>Сибирская особая с/к 0,10 кг.шт. нарезка (лоток с ср.защ.атм.)  СПК</v>
          </cell>
          <cell r="D346">
            <v>248</v>
          </cell>
          <cell r="F346">
            <v>248</v>
          </cell>
        </row>
        <row r="347">
          <cell r="A347" t="str">
            <v>Сибирская особая с/к 0,235 кг шт.  СПК</v>
          </cell>
          <cell r="D347">
            <v>208</v>
          </cell>
          <cell r="F347">
            <v>208</v>
          </cell>
        </row>
        <row r="348">
          <cell r="A348" t="str">
            <v>Славянская п/к 0,38 кг шт.термофор.пак.  СПК</v>
          </cell>
          <cell r="D348">
            <v>11</v>
          </cell>
          <cell r="F348">
            <v>11</v>
          </cell>
        </row>
        <row r="349">
          <cell r="A349" t="str">
            <v>Сливочный со вкусом топл. молока 45% тм Папа Может. брус (2шт)  ОСТАНКИНО</v>
          </cell>
          <cell r="D349">
            <v>196</v>
          </cell>
          <cell r="F349">
            <v>198.93299999999999</v>
          </cell>
        </row>
        <row r="350">
          <cell r="A350" t="str">
            <v>Сосиски "Баварские" 0,36 кг.шт. вак.упак.  СПК</v>
          </cell>
          <cell r="D350">
            <v>14</v>
          </cell>
          <cell r="F350">
            <v>14</v>
          </cell>
        </row>
        <row r="351">
          <cell r="A351" t="str">
            <v>Сосиски "БОЛЬШАЯ SOSиска" (в ср.защ.атм.) 1,0 кг  СПК</v>
          </cell>
          <cell r="D351">
            <v>6</v>
          </cell>
          <cell r="F351">
            <v>6</v>
          </cell>
        </row>
        <row r="352">
          <cell r="A352" t="str">
            <v>Сосиски "БОЛЬШАЯ SOSиска" Бекон (лоток с ср.защ.атм.)  СПК</v>
          </cell>
          <cell r="D352">
            <v>6</v>
          </cell>
          <cell r="F352">
            <v>6</v>
          </cell>
        </row>
        <row r="353">
          <cell r="A353" t="str">
            <v>Сосиски "Молочные" 0,36 кг.шт. вак.упак.  СПК</v>
          </cell>
          <cell r="D353">
            <v>11</v>
          </cell>
          <cell r="F353">
            <v>11</v>
          </cell>
        </row>
        <row r="354">
          <cell r="A354" t="str">
            <v>Сосиски Мини (коллаген) (лоток с ср.защ.атм.) (для ХОРЕКА)  СПК</v>
          </cell>
          <cell r="D354">
            <v>14</v>
          </cell>
          <cell r="F354">
            <v>14</v>
          </cell>
        </row>
        <row r="355">
          <cell r="A355" t="str">
            <v>Сосиски Мусульманские "Просто выгодно" (в ср.защ.атм.)  СПК</v>
          </cell>
          <cell r="D355">
            <v>17</v>
          </cell>
          <cell r="F355">
            <v>17</v>
          </cell>
        </row>
        <row r="356">
          <cell r="A356" t="str">
            <v>Сосиски Хот-дог подкопченные (лоток с ср.защ.атм.)  СПК</v>
          </cell>
          <cell r="D356">
            <v>71.5</v>
          </cell>
          <cell r="F356">
            <v>71.5</v>
          </cell>
        </row>
        <row r="357">
          <cell r="A357" t="str">
            <v>Сосисоны в темпуре ВЕС  ПОКОМ</v>
          </cell>
          <cell r="F357">
            <v>8.6</v>
          </cell>
        </row>
        <row r="358">
          <cell r="A358" t="str">
            <v>Сочный мегачебурек ТМ Зареченские ВЕС ПОКОМ</v>
          </cell>
          <cell r="F358">
            <v>175.53</v>
          </cell>
        </row>
        <row r="359">
          <cell r="A359" t="str">
            <v>Сыр "Пармезан" 40% колотый 100 гр  ОСТАНКИНО</v>
          </cell>
          <cell r="D359">
            <v>10</v>
          </cell>
          <cell r="F359">
            <v>10</v>
          </cell>
        </row>
        <row r="360">
          <cell r="A360" t="str">
            <v>Сыр "Пармезан" 40% кусок 180 гр  ОСТАНКИНО</v>
          </cell>
          <cell r="D360">
            <v>101</v>
          </cell>
          <cell r="F360">
            <v>101</v>
          </cell>
        </row>
        <row r="361">
          <cell r="A361" t="str">
            <v>Сыр Боккончини копченый 40% 100 гр.  ОСТАНКИНО</v>
          </cell>
          <cell r="D361">
            <v>58</v>
          </cell>
          <cell r="F361">
            <v>58</v>
          </cell>
        </row>
        <row r="362">
          <cell r="A362" t="str">
            <v>Сыр Гауда 45% тм Папа Может, нарезанные ломтики 125г (МИНИ)  Останкино</v>
          </cell>
          <cell r="D362">
            <v>14</v>
          </cell>
          <cell r="F362">
            <v>14</v>
          </cell>
        </row>
        <row r="363">
          <cell r="A363" t="str">
            <v>Сыр колбасный копченый Папа Может 400 гр  ОСТАНКИНО</v>
          </cell>
          <cell r="D363">
            <v>6</v>
          </cell>
          <cell r="F363">
            <v>6</v>
          </cell>
        </row>
        <row r="364">
          <cell r="A364" t="str">
            <v>Сыр Министерский 45% тм Папа Может, нарезанные ломтики 125г (МИНИ)  ОСТАНКИНО</v>
          </cell>
          <cell r="D364">
            <v>3</v>
          </cell>
          <cell r="F364">
            <v>3</v>
          </cell>
        </row>
        <row r="365">
          <cell r="A365" t="str">
            <v>Сыр Останкино "Алтайский Gold" 50% вес  ОСТАНКИНО</v>
          </cell>
          <cell r="D365">
            <v>2.54</v>
          </cell>
          <cell r="F365">
            <v>3.7749999999999999</v>
          </cell>
        </row>
        <row r="366">
          <cell r="A366" t="str">
            <v>Сыр ПАПА МОЖЕТ "Гауда Голд" 45% 180 г  ОСТАНКИНО</v>
          </cell>
          <cell r="D366">
            <v>355</v>
          </cell>
          <cell r="F366">
            <v>355</v>
          </cell>
        </row>
        <row r="367">
          <cell r="A367" t="str">
            <v>Сыр Папа Может "Гауда Голд", 45% брусок ВЕС ОСТАНКИНО</v>
          </cell>
          <cell r="D367">
            <v>12.5</v>
          </cell>
          <cell r="F367">
            <v>12.5</v>
          </cell>
        </row>
        <row r="368">
          <cell r="A368" t="str">
            <v>Сыр ПАПА МОЖЕТ "Голландский традиционный" 45% 180 г  ОСТАНКИНО</v>
          </cell>
          <cell r="D368">
            <v>911</v>
          </cell>
          <cell r="F368">
            <v>911</v>
          </cell>
        </row>
        <row r="369">
          <cell r="A369" t="str">
            <v>Сыр Папа Может "Голландский традиционный", 45% брусок ВЕС ОСТАНКИНО</v>
          </cell>
          <cell r="D369">
            <v>6</v>
          </cell>
          <cell r="F369">
            <v>6</v>
          </cell>
        </row>
        <row r="370">
          <cell r="A370" t="str">
            <v>Сыр ПАПА МОЖЕТ "Министерский" 180гр, 45 %  ОСТАНКИНО</v>
          </cell>
          <cell r="D370">
            <v>102</v>
          </cell>
          <cell r="F370">
            <v>102</v>
          </cell>
        </row>
        <row r="371">
          <cell r="A371" t="str">
            <v>Сыр ПАПА МОЖЕТ "Папин завтрак" 180гр, 45 %  ОСТАНКИНО</v>
          </cell>
          <cell r="D371">
            <v>19</v>
          </cell>
          <cell r="F371">
            <v>19</v>
          </cell>
        </row>
        <row r="372">
          <cell r="A372" t="str">
            <v>Сыр ПАПА МОЖЕТ "Российский традиционный" 45% 180 г  ОСТАНКИНО</v>
          </cell>
          <cell r="D372">
            <v>1049</v>
          </cell>
          <cell r="F372">
            <v>1049</v>
          </cell>
        </row>
        <row r="373">
          <cell r="A373" t="str">
            <v>Сыр ПАПА МОЖЕТ "Тильзитер" 45% 180 г  ОСТАНКИНО</v>
          </cell>
          <cell r="D373">
            <v>372</v>
          </cell>
          <cell r="F373">
            <v>372</v>
          </cell>
        </row>
        <row r="374">
          <cell r="A374" t="str">
            <v>Сыр Папа Может "Тильзитер", 45% брусок ВЕС   ОСТАНКИНО</v>
          </cell>
          <cell r="D374">
            <v>77</v>
          </cell>
          <cell r="F374">
            <v>77</v>
          </cell>
        </row>
        <row r="375">
          <cell r="A375" t="str">
            <v>Сыр Папа Может Голландский 45%, нарез, 125г (9 шт)  Останкино</v>
          </cell>
          <cell r="D375">
            <v>153</v>
          </cell>
          <cell r="F375">
            <v>153</v>
          </cell>
        </row>
        <row r="376">
          <cell r="A376" t="str">
            <v>Сыр плавленый Сливочный ж 45 % 180г ТМ Папа Может (16шт) ОСТАНКИНО</v>
          </cell>
          <cell r="D376">
            <v>45</v>
          </cell>
          <cell r="F376">
            <v>45</v>
          </cell>
        </row>
        <row r="377">
          <cell r="A377" t="str">
            <v>Сыр рассольный жирный Чечил 45% 100 гр  ОСТАНКИНО</v>
          </cell>
          <cell r="D377">
            <v>5</v>
          </cell>
          <cell r="F377">
            <v>5</v>
          </cell>
        </row>
        <row r="378">
          <cell r="A378" t="str">
            <v>Сыр рассольный жирный Чечил копченый 45% 100 гр  ОСТАНКИНО</v>
          </cell>
          <cell r="D378">
            <v>3</v>
          </cell>
          <cell r="F378">
            <v>3</v>
          </cell>
        </row>
        <row r="379">
          <cell r="A379" t="str">
            <v>Сыр Российский сливочный 45% тм Папа Может, нарезанные ломтики 125г (МИНИ)  ОСТАНКИНО</v>
          </cell>
          <cell r="D379">
            <v>231</v>
          </cell>
          <cell r="F379">
            <v>231</v>
          </cell>
        </row>
        <row r="380">
          <cell r="A380" t="str">
            <v>Сыр Скаморца свежий 40% 100 гр.  ОСТАНКИНО</v>
          </cell>
          <cell r="D380">
            <v>60</v>
          </cell>
          <cell r="F380">
            <v>60</v>
          </cell>
        </row>
        <row r="381">
          <cell r="A381" t="str">
            <v>Сыр творожный с зеленью 60% Папа может 140 гр.  ОСТАНКИНО</v>
          </cell>
          <cell r="D381">
            <v>42</v>
          </cell>
          <cell r="F381">
            <v>42</v>
          </cell>
        </row>
        <row r="382">
          <cell r="A382" t="str">
            <v>Сыр Тильзитер 45% ТМ Папа Может, нарезанные ломтики 125г (МИНИ)  ОСТАНКИНО</v>
          </cell>
          <cell r="D382">
            <v>1</v>
          </cell>
          <cell r="F382">
            <v>1</v>
          </cell>
        </row>
        <row r="383">
          <cell r="A383" t="str">
            <v>Сыр Чечил копченый 43% 100г/6шт ТМ Папа Может  ОСТАНКИНО</v>
          </cell>
          <cell r="D383">
            <v>116</v>
          </cell>
          <cell r="F383">
            <v>116</v>
          </cell>
        </row>
        <row r="384">
          <cell r="A384" t="str">
            <v>Сыр Чечил свежий 45% 100г/6шт ТМ Папа Может  ОСТАНКИНО</v>
          </cell>
          <cell r="D384">
            <v>136</v>
          </cell>
          <cell r="F384">
            <v>136</v>
          </cell>
        </row>
        <row r="385">
          <cell r="A385" t="str">
            <v>Сыч/Прод Коровино Российский 50% 200г СЗМЖ  ОСТАНКИНО</v>
          </cell>
          <cell r="D385">
            <v>200</v>
          </cell>
          <cell r="F385">
            <v>200</v>
          </cell>
        </row>
        <row r="386">
          <cell r="A386" t="str">
            <v>Сыч/Прод Коровино Российский Оригин 50% ВЕС (5 кг)  ОСТАНКИНО</v>
          </cell>
          <cell r="D386">
            <v>92.5</v>
          </cell>
          <cell r="F386">
            <v>92.5</v>
          </cell>
        </row>
        <row r="387">
          <cell r="A387" t="str">
            <v>Сыч/Прод Коровино Российский Оригин 50% ВЕС НОВАЯ (5 кг)  ОСТАНКИНО</v>
          </cell>
          <cell r="D387">
            <v>25.5</v>
          </cell>
          <cell r="F387">
            <v>25.5</v>
          </cell>
        </row>
        <row r="388">
          <cell r="A388" t="str">
            <v>Сыч/Прод Коровино Тильзитер 50% 200г СЗМЖ  ОСТАНКИНО</v>
          </cell>
          <cell r="D388">
            <v>180</v>
          </cell>
          <cell r="F388">
            <v>180</v>
          </cell>
        </row>
        <row r="389">
          <cell r="A389" t="str">
            <v>Сыч/Прод Коровино Тильзитер Оригин 50% ВЕС (5 кг брус) СЗМЖ  ОСТАНКИНО</v>
          </cell>
          <cell r="D389">
            <v>20</v>
          </cell>
          <cell r="F389">
            <v>20</v>
          </cell>
        </row>
        <row r="390">
          <cell r="A390" t="str">
            <v>Творожный Сыр 60% С маринованными огурчиками и укропом 140 гр  ОСТАНКИНО</v>
          </cell>
          <cell r="D390">
            <v>23</v>
          </cell>
          <cell r="F390">
            <v>23</v>
          </cell>
        </row>
        <row r="391">
          <cell r="A391" t="str">
            <v>Творожный Сыр 60% Сливочный  СТМ "ПапаМожет" - 140гр  ОСТАНКИНО</v>
          </cell>
          <cell r="D391">
            <v>243</v>
          </cell>
          <cell r="F391">
            <v>243</v>
          </cell>
        </row>
        <row r="392">
          <cell r="A392" t="str">
            <v>Торо Неро с/в "Эликатессе" 140 гр.шт.  СПК</v>
          </cell>
          <cell r="D392">
            <v>38</v>
          </cell>
          <cell r="F392">
            <v>38</v>
          </cell>
        </row>
        <row r="393">
          <cell r="A393" t="str">
            <v>Уши свиные копченые к пиву 0,15кг нар. д/ф шт.  СПК</v>
          </cell>
          <cell r="D393">
            <v>26</v>
          </cell>
          <cell r="F393">
            <v>26</v>
          </cell>
        </row>
        <row r="394">
          <cell r="A394" t="str">
            <v>Фестивальная пора с/к 100 гр.шт.нар. (лоток с ср.защ.атм.)  СПК</v>
          </cell>
          <cell r="D394">
            <v>301</v>
          </cell>
          <cell r="F394">
            <v>301</v>
          </cell>
        </row>
        <row r="395">
          <cell r="A395" t="str">
            <v>Фестивальная пора с/к 235 гр.шт.  СПК</v>
          </cell>
          <cell r="D395">
            <v>468.5</v>
          </cell>
          <cell r="F395">
            <v>468.5</v>
          </cell>
        </row>
        <row r="396">
          <cell r="A396" t="str">
            <v>Фестивальная пора с/к термоус.пак  СПК</v>
          </cell>
          <cell r="D396">
            <v>31.4</v>
          </cell>
          <cell r="F396">
            <v>31.4</v>
          </cell>
        </row>
        <row r="397">
          <cell r="A397" t="str">
            <v>Фуэт с/в "Эликатессе" 160 гр.шт.  СПК</v>
          </cell>
          <cell r="D397">
            <v>160</v>
          </cell>
          <cell r="F397">
            <v>160</v>
          </cell>
        </row>
        <row r="398">
          <cell r="A398" t="str">
            <v>Хинкали Классические ТМ Зареченские ВЕС ПОКОМ</v>
          </cell>
          <cell r="F398">
            <v>105</v>
          </cell>
        </row>
        <row r="399">
          <cell r="A399" t="str">
            <v>Хинкали Классические хинкали ВЕС,  ПОКОМ</v>
          </cell>
          <cell r="D399">
            <v>5</v>
          </cell>
          <cell r="F399">
            <v>5</v>
          </cell>
        </row>
        <row r="400">
          <cell r="A400" t="str">
            <v>Хотстеры с сыром 0,25кг ТМ Горячая штучка  ПОКОМ</v>
          </cell>
          <cell r="D400">
            <v>9</v>
          </cell>
          <cell r="F400">
            <v>484</v>
          </cell>
        </row>
        <row r="401">
          <cell r="A401" t="str">
            <v>Хотстеры ТМ Горячая штучка ТС Хотстеры 0,25 кг зам  ПОКОМ</v>
          </cell>
          <cell r="D401">
            <v>743</v>
          </cell>
          <cell r="F401">
            <v>1931</v>
          </cell>
        </row>
        <row r="402">
          <cell r="A402" t="str">
            <v>Хрустящие крылышки острые к пиву ТМ Горячая штучка 0,3кг зам  ПОКОМ</v>
          </cell>
          <cell r="D402">
            <v>5</v>
          </cell>
          <cell r="F402">
            <v>423</v>
          </cell>
        </row>
        <row r="403">
          <cell r="A403" t="str">
            <v>Хрустящие крылышки ТМ Горячая штучка 0,3 кг зам  ПОКОМ</v>
          </cell>
          <cell r="D403">
            <v>10</v>
          </cell>
          <cell r="F403">
            <v>528</v>
          </cell>
        </row>
        <row r="404">
          <cell r="A404" t="str">
            <v>Хрустящие крылышки ТМ Зареченские ТС Зареченские продукты. ВЕС ПОКОМ</v>
          </cell>
          <cell r="F404">
            <v>19.399999999999999</v>
          </cell>
        </row>
        <row r="405">
          <cell r="A405" t="str">
            <v>Чебупай сочное яблоко ТМ Горячая штучка 0,2 кг зам.  ПОКОМ</v>
          </cell>
          <cell r="F405">
            <v>164</v>
          </cell>
        </row>
        <row r="406">
          <cell r="A406" t="str">
            <v>Чебупай спелая вишня ТМ Горячая штучка 0,2 кг зам.  ПОКОМ</v>
          </cell>
          <cell r="D406">
            <v>4</v>
          </cell>
          <cell r="F406">
            <v>283</v>
          </cell>
        </row>
        <row r="407">
          <cell r="A407" t="str">
            <v>Чебупели Foodgital 0,25кг ТМ Горячая штучка  ПОКОМ</v>
          </cell>
          <cell r="F407">
            <v>37</v>
          </cell>
        </row>
        <row r="408">
          <cell r="A408" t="str">
            <v>Чебупели Курочка гриль ТМ Горячая штучка, 0,3 кг зам  ПОКОМ</v>
          </cell>
          <cell r="D408">
            <v>1</v>
          </cell>
          <cell r="F408">
            <v>319</v>
          </cell>
        </row>
        <row r="409">
          <cell r="A409" t="str">
            <v>Чебупицца курочка по-итальянски Горячая штучка 0,25 кг зам  ПОКОМ</v>
          </cell>
          <cell r="D409">
            <v>1629</v>
          </cell>
          <cell r="F409">
            <v>3301</v>
          </cell>
        </row>
        <row r="410">
          <cell r="A410" t="str">
            <v>Чебупицца Пепперони ТМ Горячая штучка ТС Чебупицца 0.25кг зам  ПОКОМ</v>
          </cell>
          <cell r="D410">
            <v>1329</v>
          </cell>
          <cell r="F410">
            <v>5082</v>
          </cell>
        </row>
        <row r="411">
          <cell r="A411" t="str">
            <v>Чебуреки Мясные вес 2,7 кг ТМ Зареченские ВЕС ПОКОМ</v>
          </cell>
          <cell r="F411">
            <v>13.5</v>
          </cell>
        </row>
        <row r="412">
          <cell r="A412" t="str">
            <v>Чебуреки сочные ВЕС ТМ Зареченские  ПОКОМ</v>
          </cell>
          <cell r="D412">
            <v>10</v>
          </cell>
          <cell r="F412">
            <v>570</v>
          </cell>
        </row>
        <row r="413">
          <cell r="A413" t="str">
            <v>Шпикачки Русские (черева) (в ср.защ.атм.) "Высокий вкус"  СПК</v>
          </cell>
          <cell r="D413">
            <v>148</v>
          </cell>
          <cell r="F413">
            <v>148</v>
          </cell>
        </row>
        <row r="414">
          <cell r="A414" t="str">
            <v>Эликапреза с/в "Эликатессе" 0,10 кг.шт. нарезка (лоток с ср.защ.атм.)  СПК</v>
          </cell>
          <cell r="D414">
            <v>88</v>
          </cell>
          <cell r="F414">
            <v>88</v>
          </cell>
        </row>
        <row r="415">
          <cell r="A415" t="str">
            <v>Юбилейная с/к 0,10 кг.шт. нарезка (лоток с ср.защ.атм.)  СПК</v>
          </cell>
          <cell r="D415">
            <v>52</v>
          </cell>
          <cell r="F415">
            <v>52</v>
          </cell>
        </row>
        <row r="416">
          <cell r="A416" t="str">
            <v>Юбилейная с/к 0,235 кг.шт.  СПК</v>
          </cell>
          <cell r="D416">
            <v>670</v>
          </cell>
          <cell r="F416">
            <v>670</v>
          </cell>
        </row>
        <row r="417">
          <cell r="A417" t="str">
            <v>Итого</v>
          </cell>
          <cell r="D417">
            <v>121194.51</v>
          </cell>
          <cell r="F417">
            <v>265187.462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16.10.2024 - 16.10.2024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133.53299999999999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169.00399999999999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230.38499999999999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24.998000000000001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3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423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570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1051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44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46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49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321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180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16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70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176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102.062</v>
          </cell>
        </row>
        <row r="25">
          <cell r="A25" t="str">
            <v xml:space="preserve"> 201  Ветчина Нежная ТМ Особый рецепт, (2,5кг), ПОКОМ</v>
          </cell>
          <cell r="D25">
            <v>923.95600000000002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78.141000000000005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145.74199999999999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55.899000000000001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56.64</v>
          </cell>
        </row>
        <row r="30">
          <cell r="A30" t="str">
            <v xml:space="preserve"> 240  Колбаса Салями охотничья, ВЕС. ПОКОМ</v>
          </cell>
          <cell r="D30">
            <v>0.35099999999999998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106.75</v>
          </cell>
        </row>
        <row r="32">
          <cell r="A32" t="str">
            <v xml:space="preserve"> 247  Сардельки Нежные, ВЕС.  ПОКОМ</v>
          </cell>
          <cell r="D32">
            <v>37.475999999999999</v>
          </cell>
        </row>
        <row r="33">
          <cell r="A33" t="str">
            <v xml:space="preserve"> 248  Сардельки Сочные ТМ Особый рецепт,   ПОКОМ</v>
          </cell>
          <cell r="D33">
            <v>40.799999999999997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345.11099999999999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27.66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9.093</v>
          </cell>
        </row>
        <row r="37">
          <cell r="A37" t="str">
            <v xml:space="preserve"> 263  Шпикачки Стародворские, ВЕС.  ПОКОМ</v>
          </cell>
          <cell r="D37">
            <v>24.21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13.585000000000001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26.57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21.550999999999998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448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511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1044</v>
          </cell>
        </row>
        <row r="44">
          <cell r="A44" t="str">
            <v xml:space="preserve"> 283  Сосиски Сочинки, ВЕС, ТМ Стародворье ПОКОМ</v>
          </cell>
          <cell r="D44">
            <v>147.363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120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286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41.162999999999997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410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614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24.238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42.040999999999997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286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427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290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70.914000000000001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235.57900000000001</v>
          </cell>
        </row>
        <row r="57">
          <cell r="A57" t="str">
            <v xml:space="preserve"> 316  Колбаса Нежная ТМ Зареченские ВЕС  ПОКОМ</v>
          </cell>
          <cell r="D57">
            <v>12.016</v>
          </cell>
        </row>
        <row r="58">
          <cell r="A58" t="str">
            <v xml:space="preserve"> 318  Сосиски Датские ТМ Зареченские, ВЕС  ПОКОМ</v>
          </cell>
          <cell r="D58">
            <v>669.38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647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561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230</v>
          </cell>
        </row>
        <row r="62">
          <cell r="A62" t="str">
            <v xml:space="preserve"> 328  Сардельки Сочинки Стародворье ТМ  0,4 кг ПОКОМ</v>
          </cell>
          <cell r="D62">
            <v>131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148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138.148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74</v>
          </cell>
        </row>
        <row r="66">
          <cell r="A66" t="str">
            <v xml:space="preserve"> 335  Колбаса Сливушка ТМ Вязанка. ВЕС.  ПОКОМ </v>
          </cell>
          <cell r="D66">
            <v>47.622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640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602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86.965999999999994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70.897999999999996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120.03100000000001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104.099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31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51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93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42.345999999999997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105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122</v>
          </cell>
        </row>
        <row r="79">
          <cell r="A79" t="str">
            <v xml:space="preserve"> 385  Колбаски Филейбургские с филе сочного окорока, 0,28кг ТМ Баварушка  ПОКОМ</v>
          </cell>
          <cell r="D79">
            <v>282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197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108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121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87</v>
          </cell>
        </row>
        <row r="84">
          <cell r="A84" t="str">
            <v xml:space="preserve"> 408  Ветчина Сливушка с индейкой ТМ Вязанка, 0,4кг  ПОКОМ</v>
          </cell>
          <cell r="D84">
            <v>2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636</v>
          </cell>
        </row>
        <row r="86">
          <cell r="A86" t="str">
            <v xml:space="preserve"> 412  Сосиски Баварские ТМ Стародворье 0,35 кг ПОКОМ</v>
          </cell>
          <cell r="D86">
            <v>1403</v>
          </cell>
        </row>
        <row r="87">
          <cell r="A87" t="str">
            <v xml:space="preserve"> 415  Колбаса Балыкбургская с мраморным балыком 0,11 кг ТМ Баварушка  ПОКОМ</v>
          </cell>
          <cell r="D87">
            <v>14</v>
          </cell>
        </row>
        <row r="88">
          <cell r="A88" t="str">
            <v xml:space="preserve"> 423  Колбаса Сервелат Рижский ТМ Зареченские ТС Зареченские продукты, 0,28 кг срез ПОКОМ</v>
          </cell>
          <cell r="D88">
            <v>1</v>
          </cell>
        </row>
        <row r="89">
          <cell r="A89" t="str">
            <v xml:space="preserve"> 427  Колбаса Филедворская ТМ Стародворье в оболочке полиамид. ВЕС ПОКОМ</v>
          </cell>
          <cell r="D89">
            <v>2.698</v>
          </cell>
        </row>
        <row r="90">
          <cell r="A90" t="str">
            <v xml:space="preserve"> 429  Колбаса Нежная со шпиком.ТС Зареченские продукты в оболочке полиамид ВЕС ПОКОМ</v>
          </cell>
          <cell r="D90">
            <v>1.3520000000000001</v>
          </cell>
        </row>
        <row r="91">
          <cell r="A91" t="str">
            <v xml:space="preserve"> 430  Колбаса Стародворская с окороком 0,4 кг. ТМ Стародворье в оболочке полиамид  ПОКОМ</v>
          </cell>
          <cell r="D91">
            <v>118</v>
          </cell>
        </row>
        <row r="92">
          <cell r="A92" t="str">
            <v xml:space="preserve"> 431  Колбаса Стародворская с окороком в оболочке полиамид ТМ Стародворье ВЕС ПОКОМ</v>
          </cell>
          <cell r="D92">
            <v>42.015999999999998</v>
          </cell>
        </row>
        <row r="93">
          <cell r="A93" t="str">
            <v xml:space="preserve"> 435  Колбаса Молочная Стародворская  с молоком в оболочке полиамид 0,4 кг.ТМ Стародворье ПОКОМ</v>
          </cell>
          <cell r="D93">
            <v>63</v>
          </cell>
        </row>
        <row r="94">
          <cell r="A94" t="str">
            <v xml:space="preserve"> 436  Колбаса Молочная стародворская с молоком, ВЕС, ТМ Стародворье  ПОКОМ</v>
          </cell>
          <cell r="D94">
            <v>42.064999999999998</v>
          </cell>
        </row>
        <row r="95">
          <cell r="A95" t="str">
            <v xml:space="preserve"> 438  Колбаса Филедворская 0,4 кг. ТМ Стародворье  ПОКОМ</v>
          </cell>
          <cell r="D95">
            <v>33</v>
          </cell>
        </row>
        <row r="96">
          <cell r="A96" t="str">
            <v xml:space="preserve"> 445  Колбаса Краковюрст ТМ Баварушка рубленая в оболочке черева в в.у 0,2 кг ПОКОМ</v>
          </cell>
          <cell r="D96">
            <v>20</v>
          </cell>
        </row>
        <row r="97">
          <cell r="A97" t="str">
            <v xml:space="preserve"> 446  Колбаса Краковюрст ТМ Баварушка с душистым чесноком в оболочке черева в в.у 0,2 кг. ПОКОМ</v>
          </cell>
          <cell r="D97">
            <v>13</v>
          </cell>
        </row>
        <row r="98">
          <cell r="A98" t="str">
            <v xml:space="preserve"> 447  Колбаски Краковюрст ТМ Баварушка с изысканными пряностями в оболочке NDX в в.у 0,2 кг. ПОКОМ </v>
          </cell>
          <cell r="D98">
            <v>18</v>
          </cell>
        </row>
        <row r="99">
          <cell r="A99" t="str">
            <v xml:space="preserve"> 448  Сосиски Сливушки по-венски ТМ Вязанка. 0,3 кг ПОКОМ</v>
          </cell>
          <cell r="D99">
            <v>40</v>
          </cell>
        </row>
        <row r="100">
          <cell r="A100" t="str">
            <v xml:space="preserve"> 449  Колбаса Дугушка Стародворская ВЕС ТС Дугушка ПОКОМ</v>
          </cell>
          <cell r="D100">
            <v>80.534000000000006</v>
          </cell>
        </row>
        <row r="101">
          <cell r="A101" t="str">
            <v xml:space="preserve"> 452  Колбаса Со шпиком ВЕС большой батон ТМ Особый рецепт  ПОКОМ</v>
          </cell>
          <cell r="D101">
            <v>863.86400000000003</v>
          </cell>
        </row>
        <row r="102">
          <cell r="A102" t="str">
            <v xml:space="preserve"> 456  Колбаса Филейная ТМ Особый рецепт ВЕС большой батон  ПОКОМ</v>
          </cell>
          <cell r="D102">
            <v>1189.068</v>
          </cell>
        </row>
        <row r="103">
          <cell r="A103" t="str">
            <v xml:space="preserve"> 457  Колбаса Молочная ТМ Особый рецепт ВЕС большой батон  ПОКОМ</v>
          </cell>
          <cell r="D103">
            <v>835.31</v>
          </cell>
        </row>
        <row r="104">
          <cell r="A104" t="str">
            <v xml:space="preserve"> 460  Колбаса Стародворская Традиционная ВЕС ТМ Стародворье в оболочке полиамид. ПОКОМ</v>
          </cell>
          <cell r="D104">
            <v>2.6840000000000002</v>
          </cell>
        </row>
        <row r="105">
          <cell r="A105" t="str">
            <v xml:space="preserve"> 463  Колбаса Молочная Традиционнаяв оболочке полиамид.ТМ Стародворье. ВЕС ПОКОМ</v>
          </cell>
          <cell r="D105">
            <v>13.42</v>
          </cell>
        </row>
        <row r="106">
          <cell r="A106" t="str">
            <v xml:space="preserve"> 465  Колбаса Филейная оригинальная ВЕС 0,8кг ТМ Особый рецепт в оболочке полиамид  ПОКОМ</v>
          </cell>
          <cell r="D106">
            <v>44.935000000000002</v>
          </cell>
        </row>
        <row r="107">
          <cell r="A107" t="str">
            <v xml:space="preserve"> 467  Колбаса Филейная 0,5кг ТМ Особый рецепт  ПОКОМ</v>
          </cell>
          <cell r="D107">
            <v>43</v>
          </cell>
        </row>
        <row r="108">
          <cell r="A108" t="str">
            <v xml:space="preserve"> 468  Колбаса Стародворская Традиционная ТМ Стародворье в оболочке полиамид 0,4 кг. ПОКОМ</v>
          </cell>
          <cell r="D108">
            <v>61</v>
          </cell>
        </row>
        <row r="109">
          <cell r="A109" t="str">
            <v xml:space="preserve"> 479  Шпикачки Зареченские ВЕС ТМ Зареченские  ПОКОМ</v>
          </cell>
          <cell r="D109">
            <v>5.3360000000000003</v>
          </cell>
        </row>
        <row r="110">
          <cell r="A110" t="str">
            <v xml:space="preserve"> 483  Колбаса Молочная Традиционная ТМ Стародворье в оболочке полиамид 0,4 кг. ПОКОМ </v>
          </cell>
          <cell r="D110">
            <v>57</v>
          </cell>
        </row>
        <row r="111">
          <cell r="A111" t="str">
            <v xml:space="preserve"> 490  Колбаса Сервелат Филейский ТМ Вязанка  0,3 кг. срез  ПОКОМ</v>
          </cell>
          <cell r="D111">
            <v>62</v>
          </cell>
        </row>
        <row r="112">
          <cell r="A112" t="str">
            <v xml:space="preserve"> 491  Колбаса Филейская Рубленая ТМ Вязанка  0,3 кг. срез.  ПОКОМ</v>
          </cell>
          <cell r="D112">
            <v>92</v>
          </cell>
        </row>
        <row r="113">
          <cell r="A113" t="str">
            <v xml:space="preserve"> 492  Колбаса Салями Филейская 0,3кг ТМ Вязанка  ПОКОМ</v>
          </cell>
          <cell r="D113">
            <v>79</v>
          </cell>
        </row>
        <row r="114">
          <cell r="A114" t="str">
            <v xml:space="preserve"> 493  Колбаса Салями Филейская ТМ Вязанка ВЕС  ПОКОМ</v>
          </cell>
          <cell r="D114">
            <v>7</v>
          </cell>
        </row>
        <row r="115">
          <cell r="A115" t="str">
            <v xml:space="preserve"> 494  Колбаса Филейская Рубленая ТМ Вязанка ВЕС  ПОКОМ</v>
          </cell>
          <cell r="D115">
            <v>7</v>
          </cell>
        </row>
        <row r="116">
          <cell r="A116" t="str">
            <v xml:space="preserve"> 495  Колбаса Сочинка по-европейски с сочной грудинкой 0,3кг ТМ Стародворье  ПОКОМ</v>
          </cell>
          <cell r="D116">
            <v>151</v>
          </cell>
        </row>
        <row r="117">
          <cell r="A117" t="str">
            <v xml:space="preserve"> 496  Колбаса Сочинка по-фински с сочным окроком 0,3кг ТМ Стародворье  ПОКОМ</v>
          </cell>
          <cell r="D117">
            <v>165</v>
          </cell>
        </row>
        <row r="118">
          <cell r="A118" t="str">
            <v xml:space="preserve"> 497  Колбаса Сочинка зернистая с сочной грудинкой 0,3кг ТМ Стародворье  ПОКОМ</v>
          </cell>
          <cell r="D118">
            <v>162</v>
          </cell>
        </row>
        <row r="119">
          <cell r="A119" t="str">
            <v xml:space="preserve"> 498  Колбаса Сочинка рубленая с сочным окороком 0,3кг ТМ Стародворье  ПОКОМ</v>
          </cell>
          <cell r="D119">
            <v>144</v>
          </cell>
        </row>
        <row r="120">
          <cell r="A120" t="str">
            <v xml:space="preserve"> 499  Сардельки Дугушки со сливочным маслом ВЕС ТМ Стародворье ТС Дугушка  ПОКОМ</v>
          </cell>
          <cell r="D120">
            <v>14.16</v>
          </cell>
        </row>
        <row r="121">
          <cell r="A121" t="str">
            <v xml:space="preserve"> 500  Сосиски Сливушки по-венски ВЕС ТМ Вязанка  ПОКОМ</v>
          </cell>
          <cell r="D121">
            <v>3.952</v>
          </cell>
        </row>
        <row r="122">
          <cell r="A122" t="str">
            <v>0999 НАБОР ДЛЯ ПИЦЦЫ с/к в/у  ОСТАНКИНО</v>
          </cell>
          <cell r="D122">
            <v>0.77600000000000002</v>
          </cell>
        </row>
        <row r="123">
          <cell r="A123" t="str">
            <v>3215 ВЕТЧ.МЯСНАЯ Папа может п/о 0.4кг 8шт.    ОСТАНКИНО</v>
          </cell>
          <cell r="D123">
            <v>100</v>
          </cell>
        </row>
        <row r="124">
          <cell r="A124" t="str">
            <v>3684 ПРЕСИЖН с/к в/у 1/250 8шт.   ОСТАНКИНО</v>
          </cell>
          <cell r="D124">
            <v>18</v>
          </cell>
        </row>
        <row r="125">
          <cell r="A125" t="str">
            <v>3812 СОЧНЫЕ сос п/о мгс 2*2  ОСТАНКИНО</v>
          </cell>
          <cell r="D125">
            <v>269.41800000000001</v>
          </cell>
        </row>
        <row r="126">
          <cell r="A126" t="str">
            <v>4063 МЯСНАЯ Папа может вар п/о_Л   ОСТАНКИНО</v>
          </cell>
          <cell r="D126">
            <v>363.80399999999997</v>
          </cell>
        </row>
        <row r="127">
          <cell r="A127" t="str">
            <v>4117 ЭКСТРА Папа может с/к в/у_Л   ОСТАНКИНО</v>
          </cell>
          <cell r="D127">
            <v>7.03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21.375</v>
          </cell>
        </row>
        <row r="129">
          <cell r="A129" t="str">
            <v>4691 ШЕЙКА КОПЧЕНАЯ к/в мл/к в/у 300*6  ОСТАНКИНО</v>
          </cell>
          <cell r="D129">
            <v>28</v>
          </cell>
        </row>
        <row r="130">
          <cell r="A130" t="str">
            <v>4786 КОЛБ.СНЭКИ Папа может в/к мгс 1/70_5  ОСТАНКИНО</v>
          </cell>
          <cell r="D130">
            <v>46</v>
          </cell>
        </row>
        <row r="131">
          <cell r="A131" t="str">
            <v>4813 ФИЛЕЙНАЯ Папа может вар п/о_Л   ОСТАНКИНО</v>
          </cell>
          <cell r="D131">
            <v>124.399</v>
          </cell>
        </row>
        <row r="132">
          <cell r="A132" t="str">
            <v>4903 КРАКОВСКАЯ п/к н/о мгс_30с  ОСТАНКИНО</v>
          </cell>
          <cell r="D132">
            <v>4.1689999999999996</v>
          </cell>
        </row>
        <row r="133">
          <cell r="A133" t="str">
            <v>4993 САЛЯМИ ИТАЛЬЯНСКАЯ с/к в/у 1/250*8_120c ОСТАНКИНО</v>
          </cell>
          <cell r="D133">
            <v>103</v>
          </cell>
        </row>
        <row r="134">
          <cell r="A134" t="str">
            <v>5341 СЕРВЕЛАТ ОХОТНИЧИЙ в/к в/у  ОСТАНКИНО</v>
          </cell>
          <cell r="D134">
            <v>107.477</v>
          </cell>
        </row>
        <row r="135">
          <cell r="A135" t="str">
            <v>5483 ЭКСТРА Папа может с/к в/у 1/250 8шт.   ОСТАНКИНО</v>
          </cell>
          <cell r="D135">
            <v>181</v>
          </cell>
        </row>
        <row r="136">
          <cell r="A136" t="str">
            <v>5544 Сервелат Финский в/к в/у_45с НОВАЯ ОСТАНКИНО</v>
          </cell>
          <cell r="D136">
            <v>241.76400000000001</v>
          </cell>
        </row>
        <row r="137">
          <cell r="A137" t="str">
            <v>5679 САЛЯМИ ИТАЛЬЯНСКАЯ с/к в/у 1/150_60с ОСТАНКИНО</v>
          </cell>
          <cell r="D137">
            <v>77</v>
          </cell>
        </row>
        <row r="138">
          <cell r="A138" t="str">
            <v>5682 САЛЯМИ МЕЛКОЗЕРНЕНАЯ с/к в/у 1/120_60с   ОСТАНКИНО</v>
          </cell>
          <cell r="D138">
            <v>559</v>
          </cell>
        </row>
        <row r="139">
          <cell r="A139" t="str">
            <v>5698 СЫТНЫЕ Папа может сар б/о мгс 1*3_Маяк  ОСТАНКИНО</v>
          </cell>
          <cell r="D139">
            <v>58.53</v>
          </cell>
        </row>
        <row r="140">
          <cell r="A140" t="str">
            <v>5706 АРОМАТНАЯ Папа может с/к в/у 1/250 8шт.  ОСТАНКИНО</v>
          </cell>
          <cell r="D140">
            <v>206</v>
          </cell>
        </row>
        <row r="141">
          <cell r="A141" t="str">
            <v>5708 ПОСОЛЬСКАЯ Папа может с/к в/у ОСТАНКИНО</v>
          </cell>
          <cell r="D141">
            <v>8.4079999999999995</v>
          </cell>
        </row>
        <row r="142">
          <cell r="A142" t="str">
            <v>5820 СЛИВОЧНЫЕ Папа может сос п/о мгс 2*2_45с   ОСТАНКИНО</v>
          </cell>
          <cell r="D142">
            <v>18.541</v>
          </cell>
        </row>
        <row r="143">
          <cell r="A143" t="str">
            <v>5851 ЭКСТРА Папа может вар п/о   ОСТАНКИНО</v>
          </cell>
          <cell r="D143">
            <v>91.131</v>
          </cell>
        </row>
        <row r="144">
          <cell r="A144" t="str">
            <v>5931 ОХОТНИЧЬЯ Папа может с/к в/у 1/220 8шт.   ОСТАНКИНО</v>
          </cell>
          <cell r="D144">
            <v>225</v>
          </cell>
        </row>
        <row r="145">
          <cell r="A145" t="str">
            <v>6004 РАГУ СВИНОЕ 1кг 8шт.зам_120с ОСТАНКИНО</v>
          </cell>
          <cell r="D145">
            <v>96</v>
          </cell>
        </row>
        <row r="146">
          <cell r="A146" t="str">
            <v>6113 СОЧНЫЕ сос п/о мгс 1*6_Ашан  ОСТАНКИНО</v>
          </cell>
          <cell r="D146">
            <v>275.83</v>
          </cell>
        </row>
        <row r="147">
          <cell r="A147" t="str">
            <v>6158 ВРЕМЯ ОЛИВЬЕ Папа может вар п/о 0.4кг   ОСТАНКИНО</v>
          </cell>
          <cell r="D147">
            <v>48</v>
          </cell>
        </row>
        <row r="148">
          <cell r="A148" t="str">
            <v>6200 ГРУДИНКА ПРЕМИУМ к/в мл/к в/у 0.3кг  ОСТАНКИНО</v>
          </cell>
          <cell r="D148">
            <v>42</v>
          </cell>
        </row>
        <row r="149">
          <cell r="A149" t="str">
            <v>6206 СВИНИНА ПО-ДОМАШНЕМУ к/в мл/к в/у 0.3кг  ОСТАНКИНО</v>
          </cell>
          <cell r="D149">
            <v>116</v>
          </cell>
        </row>
        <row r="150">
          <cell r="A150" t="str">
            <v>6221 НЕАПОЛИТАНСКИЙ ДУЭТ с/к с/н мгс 1/90  ОСТАНКИНО</v>
          </cell>
          <cell r="D150">
            <v>70</v>
          </cell>
        </row>
        <row r="151">
          <cell r="A151" t="str">
            <v>6222 ИТАЛЬЯНСКОЕ АССОРТИ с/в с/н мгс 1/90 ОСТАНКИНО</v>
          </cell>
          <cell r="D151">
            <v>12</v>
          </cell>
        </row>
        <row r="152">
          <cell r="A152" t="str">
            <v>6228 МЯСНОЕ АССОРТИ к/з с/н мгс 1/90 10шт.  ОСТАНКИНО</v>
          </cell>
          <cell r="D152">
            <v>163</v>
          </cell>
        </row>
        <row r="153">
          <cell r="A153" t="str">
            <v>6247 ДОМАШНЯЯ Папа может вар п/о 0,4кг 8шт.  ОСТАНКИНО</v>
          </cell>
          <cell r="D153">
            <v>39</v>
          </cell>
        </row>
        <row r="154">
          <cell r="A154" t="str">
            <v>6253 МОЛОЧНЫЕ Коровино сос п/о мгс 1.5*6  ОСТАНКИНО</v>
          </cell>
          <cell r="D154">
            <v>7.6449999999999996</v>
          </cell>
        </row>
        <row r="155">
          <cell r="A155" t="str">
            <v>6268 ГОВЯЖЬЯ Папа может вар п/о 0,4кг 8 шт.  ОСТАНКИНО</v>
          </cell>
          <cell r="D155">
            <v>78</v>
          </cell>
        </row>
        <row r="156">
          <cell r="A156" t="str">
            <v>6279 КОРЕЙКА ПО-ОСТ.к/в в/с с/н в/у 1/150_45с  ОСТАНКИНО</v>
          </cell>
          <cell r="D156">
            <v>21</v>
          </cell>
        </row>
        <row r="157">
          <cell r="A157" t="str">
            <v>6303 МЯСНЫЕ Папа может сос п/о мгс 1.5*3  ОСТАНКИНО</v>
          </cell>
          <cell r="D157">
            <v>127.095</v>
          </cell>
        </row>
        <row r="158">
          <cell r="A158" t="str">
            <v>6324 ДОКТОРСКАЯ ГОСТ вар п/о 0.4кг 8шт.  ОСТАНКИНО</v>
          </cell>
          <cell r="D158">
            <v>114</v>
          </cell>
        </row>
        <row r="159">
          <cell r="A159" t="str">
            <v>6325 ДОКТОРСКАЯ ПРЕМИУМ вар п/о 0.4кг 8шт.  ОСТАНКИНО</v>
          </cell>
          <cell r="D159">
            <v>168</v>
          </cell>
        </row>
        <row r="160">
          <cell r="A160" t="str">
            <v>6333 МЯСНАЯ Папа может вар п/о 0.4кг 8шт.  ОСТАНКИНО</v>
          </cell>
          <cell r="D160">
            <v>1150</v>
          </cell>
        </row>
        <row r="161">
          <cell r="A161" t="str">
            <v>6340 ДОМАШНИЙ РЕЦЕПТ Коровино 0.5кг 8шт.  ОСТАНКИНО</v>
          </cell>
          <cell r="D161">
            <v>240</v>
          </cell>
        </row>
        <row r="162">
          <cell r="A162" t="str">
            <v>6341 ДОМАШНИЙ РЕЦЕПТ СО ШПИКОМ Коровино 0.5кг  ОСТАНКИНО</v>
          </cell>
          <cell r="D162">
            <v>8</v>
          </cell>
        </row>
        <row r="163">
          <cell r="A163" t="str">
            <v>6353 ЭКСТРА Папа может вар п/о 0.4кг 8шт.  ОСТАНКИНО</v>
          </cell>
          <cell r="D163">
            <v>492</v>
          </cell>
        </row>
        <row r="164">
          <cell r="A164" t="str">
            <v>6392 ФИЛЕЙНАЯ Папа может вар п/о 0.4кг. ОСТАНКИНО</v>
          </cell>
          <cell r="D164">
            <v>1143</v>
          </cell>
        </row>
        <row r="165">
          <cell r="A165" t="str">
            <v>6415 БАЛЫКОВАЯ Коровино п/к в/у 0.84кг 6шт.  ОСТАНКИНО</v>
          </cell>
          <cell r="D165">
            <v>30</v>
          </cell>
        </row>
        <row r="166">
          <cell r="A166" t="str">
            <v>6426 КЛАССИЧЕСКАЯ ПМ вар п/о 0.3кг 8шт.  ОСТАНКИНО</v>
          </cell>
          <cell r="D166">
            <v>434</v>
          </cell>
        </row>
        <row r="167">
          <cell r="A167" t="str">
            <v>6448 СВИНИНА МАДЕРА с/к с/н в/у 1/100 10шт.   ОСТАНКИНО</v>
          </cell>
          <cell r="D167">
            <v>37</v>
          </cell>
        </row>
        <row r="168">
          <cell r="A168" t="str">
            <v>6453 ЭКСТРА Папа может с/к с/н в/у 1/100 14шт.   ОСТАНКИНО</v>
          </cell>
          <cell r="D168">
            <v>395</v>
          </cell>
        </row>
        <row r="169">
          <cell r="A169" t="str">
            <v>6454 АРОМАТНАЯ с/к с/н в/у 1/100 14шт.  ОСТАНКИНО</v>
          </cell>
          <cell r="D169">
            <v>344</v>
          </cell>
        </row>
        <row r="170">
          <cell r="A170" t="str">
            <v>6459 СЕРВЕЛАТ ШВЕЙЦАРСК. в/к с/н в/у 1/100*10  ОСТАНКИНО</v>
          </cell>
          <cell r="D170">
            <v>36</v>
          </cell>
        </row>
        <row r="171">
          <cell r="A171" t="str">
            <v>6470 ВЕТЧ.МРАМОРНАЯ в/у_45с  ОСТАНКИНО</v>
          </cell>
          <cell r="D171">
            <v>20.545000000000002</v>
          </cell>
        </row>
        <row r="172">
          <cell r="A172" t="str">
            <v>6492 ШПИК С ЧЕСНОК.И ПЕРЦЕМ к/в в/у 0.3кг_45c  ОСТАНКИНО</v>
          </cell>
          <cell r="D172">
            <v>42</v>
          </cell>
        </row>
        <row r="173">
          <cell r="A173" t="str">
            <v>6495 ВЕТЧ.МРАМОРНАЯ в/у срез 0.3кг 6шт_45с  ОСТАНКИНО</v>
          </cell>
          <cell r="D173">
            <v>151</v>
          </cell>
        </row>
        <row r="174">
          <cell r="A174" t="str">
            <v>6527 ШПИКАЧКИ СОЧНЫЕ ПМ сар б/о мгс 1*3 45с ОСТАНКИНО</v>
          </cell>
          <cell r="D174">
            <v>107.886</v>
          </cell>
        </row>
        <row r="175">
          <cell r="A175" t="str">
            <v>6586 МРАМОРНАЯ И БАЛЫКОВАЯ в/к с/н мгс 1/90 ОСТАНКИНО</v>
          </cell>
          <cell r="D175">
            <v>56</v>
          </cell>
        </row>
        <row r="176">
          <cell r="A176" t="str">
            <v>6666 БОЯНСКАЯ Папа может п/к в/у 0,28кг 8 шт. ОСТАНКИНО</v>
          </cell>
          <cell r="D176">
            <v>335</v>
          </cell>
        </row>
        <row r="177">
          <cell r="A177" t="str">
            <v>6683 СЕРВЕЛАТ ЗЕРНИСТЫЙ ПМ в/к в/у 0,35кг  ОСТАНКИНО</v>
          </cell>
          <cell r="D177">
            <v>793</v>
          </cell>
        </row>
        <row r="178">
          <cell r="A178" t="str">
            <v>6684 СЕРВЕЛАТ КАРЕЛЬСКИЙ ПМ в/к в/у 0.28кг  ОСТАНКИНО</v>
          </cell>
          <cell r="D178">
            <v>609</v>
          </cell>
        </row>
        <row r="179">
          <cell r="A179" t="str">
            <v>6689 СЕРВЕЛАТ ОХОТНИЧИЙ ПМ в/к в/у 0,35кг 8шт  ОСТАНКИНО</v>
          </cell>
          <cell r="D179">
            <v>954</v>
          </cell>
        </row>
        <row r="180">
          <cell r="A180" t="str">
            <v>6697 СЕРВЕЛАТ ФИНСКИЙ ПМ в/к в/у 0,35кг 8шт.  ОСТАНКИНО</v>
          </cell>
          <cell r="D180">
            <v>1230</v>
          </cell>
        </row>
        <row r="181">
          <cell r="A181" t="str">
            <v>6713 СОЧНЫЙ ГРИЛЬ ПМ сос п/о мгс 0.41кг 8шт.  ОСТАНКИНО</v>
          </cell>
          <cell r="D181">
            <v>395</v>
          </cell>
        </row>
        <row r="182">
          <cell r="A182" t="str">
            <v>6722 СОЧНЫЕ ПМ сос п/о мгс 0,41кг 10шт.  ОСТАНКИНО</v>
          </cell>
          <cell r="D182">
            <v>1493</v>
          </cell>
        </row>
        <row r="183">
          <cell r="A183" t="str">
            <v>6726 СЛИВОЧНЫЕ ПМ сос п/о мгс 0.41кг 10шт.  ОСТАНКИНО</v>
          </cell>
          <cell r="D183">
            <v>602</v>
          </cell>
        </row>
        <row r="184">
          <cell r="A184" t="str">
            <v>6747 РУССКАЯ ПРЕМИУМ ПМ вар ф/о в/у  ОСТАНКИНО</v>
          </cell>
          <cell r="D184">
            <v>2.9950000000000001</v>
          </cell>
        </row>
        <row r="185">
          <cell r="A185" t="str">
            <v>6762 СЛИВОЧНЫЕ сос ц/о мгс 0.41кг 8шт.  ОСТАНКИНО</v>
          </cell>
          <cell r="D185">
            <v>47</v>
          </cell>
        </row>
        <row r="186">
          <cell r="A186" t="str">
            <v>6764 СЛИВОЧНЫЕ сос ц/о мгс 1*4  ОСТАНКИНО</v>
          </cell>
          <cell r="D186">
            <v>11.621</v>
          </cell>
        </row>
        <row r="187">
          <cell r="A187" t="str">
            <v>6765 РУБЛЕНЫЕ сос ц/о мгс 0.36кг 6шт.  ОСТАНКИНО</v>
          </cell>
          <cell r="D187">
            <v>155</v>
          </cell>
        </row>
        <row r="188">
          <cell r="A188" t="str">
            <v>6767 РУБЛЕНЫЕ сос ц/о мгс 1*4  ОСТАНКИНО</v>
          </cell>
          <cell r="D188">
            <v>5.3739999999999997</v>
          </cell>
        </row>
        <row r="189">
          <cell r="A189" t="str">
            <v>6768 С СЫРОМ сос ц/о мгс 0.41кг 6шт.  ОСТАНКИНО</v>
          </cell>
          <cell r="D189">
            <v>44</v>
          </cell>
        </row>
        <row r="190">
          <cell r="A190" t="str">
            <v>6773 САЛЯМИ Папа может п/к в/у 0,28кг 8шт.  ОСТАНКИНО</v>
          </cell>
          <cell r="D190">
            <v>132</v>
          </cell>
        </row>
        <row r="191">
          <cell r="A191" t="str">
            <v>6777 МЯСНЫЕ С ГОВЯДИНОЙ ПМ сос п/о мгс 0.4кг  ОСТАНКИНО</v>
          </cell>
          <cell r="D191">
            <v>264</v>
          </cell>
        </row>
        <row r="192">
          <cell r="A192" t="str">
            <v>6785 ВЕНСКАЯ САЛЯМИ п/к в/у 0.33кг 8шт.  ОСТАНКИНО</v>
          </cell>
          <cell r="D192">
            <v>135</v>
          </cell>
        </row>
        <row r="193">
          <cell r="A193" t="str">
            <v>6787 СЕРВЕЛАТ КРЕМЛЕВСКИЙ в/к в/у 0,33кг 8шт.  ОСТАНКИНО</v>
          </cell>
          <cell r="D193">
            <v>47</v>
          </cell>
        </row>
        <row r="194">
          <cell r="A194" t="str">
            <v>6791 СЕРВЕЛАТ ПРЕМИУМ в/к в/у 0,33кг 8шт.  ОСТАНКИНО</v>
          </cell>
          <cell r="D194">
            <v>123</v>
          </cell>
        </row>
        <row r="195">
          <cell r="A195" t="str">
            <v>6793 БАЛЫКОВАЯ в/к в/у 0,33кг 8шт.  ОСТАНКИНО</v>
          </cell>
          <cell r="D195">
            <v>126</v>
          </cell>
        </row>
        <row r="196">
          <cell r="A196" t="str">
            <v>6794 БАЛЫКОВАЯ в/к в/у  ОСТАНКИНО</v>
          </cell>
          <cell r="D196">
            <v>1.956</v>
          </cell>
        </row>
        <row r="197">
          <cell r="A197" t="str">
            <v>6795 ОСТАНКИНСКАЯ в/к в/у 0,33кг 8шт.  ОСТАНКИНО</v>
          </cell>
          <cell r="D197">
            <v>32</v>
          </cell>
        </row>
        <row r="198">
          <cell r="A198" t="str">
            <v>6801 ОСТАНКИНСКАЯ вар п/о 0.4кг 8шт.  ОСТАНКИНО</v>
          </cell>
          <cell r="D198">
            <v>15</v>
          </cell>
        </row>
        <row r="199">
          <cell r="A199" t="str">
            <v>6807 СЕРВЕЛАТ ЕВРОПЕЙСКИЙ в/к в/у 0,33кг 8шт.  ОСТАНКИНО</v>
          </cell>
          <cell r="D199">
            <v>57</v>
          </cell>
        </row>
        <row r="200">
          <cell r="A200" t="str">
            <v>6829 МОЛОЧНЫЕ КЛАССИЧЕСКИЕ сос п/о мгс 2*4_С  ОСТАНКИНО</v>
          </cell>
          <cell r="D200">
            <v>88.119</v>
          </cell>
        </row>
        <row r="201">
          <cell r="A201" t="str">
            <v>6834 ПОСОЛЬСКАЯ ПМ с/к с/н в/у 1/100 10шт.  ОСТАНКИНО</v>
          </cell>
          <cell r="D201">
            <v>48</v>
          </cell>
        </row>
        <row r="202">
          <cell r="A202" t="str">
            <v>6837 ФИЛЕЙНЫЕ Папа Может сос ц/о мгс 0.4кг  ОСТАНКИНО</v>
          </cell>
          <cell r="D202">
            <v>314</v>
          </cell>
        </row>
        <row r="203">
          <cell r="A203" t="str">
            <v>6842 ДЫМОВИЦА ИЗ ОКОРОКА к/в мл/к в/у 0,3кг  ОСТАНКИНО</v>
          </cell>
          <cell r="D203">
            <v>15</v>
          </cell>
        </row>
        <row r="204">
          <cell r="A204" t="str">
            <v>6852 МОЛОЧНЫЕ ПРЕМИУМ ПМ сос п/о в/ у 1/350  ОСТАНКИНО</v>
          </cell>
          <cell r="D204">
            <v>629</v>
          </cell>
        </row>
        <row r="205">
          <cell r="A205" t="str">
            <v>6853 МОЛОЧНЫЕ ПРЕМИУМ ПМ сос п/о мгс 1*6  ОСТАНКИНО</v>
          </cell>
          <cell r="D205">
            <v>36.579000000000001</v>
          </cell>
        </row>
        <row r="206">
          <cell r="A206" t="str">
            <v>6854 МОЛОЧНЫЕ ПРЕМИУМ ПМ сос п/о мгс 0.6кг  ОСТАНКИНО</v>
          </cell>
          <cell r="D206">
            <v>109</v>
          </cell>
        </row>
        <row r="207">
          <cell r="A207" t="str">
            <v>6861 ДОМАШНИЙ РЕЦЕПТ Коровино вар п/о  ОСТАНКИНО</v>
          </cell>
          <cell r="D207">
            <v>92.441000000000003</v>
          </cell>
        </row>
        <row r="208">
          <cell r="A208" t="str">
            <v>6862 ДОМАШНИЙ РЕЦЕПТ СО ШПИК. Коровино вар п/о  ОСТАНКИНО</v>
          </cell>
          <cell r="D208">
            <v>7.81</v>
          </cell>
        </row>
        <row r="209">
          <cell r="A209" t="str">
            <v>6865 ВЕТЧ.НЕЖНАЯ Коровино п/о  ОСТАНКИНО</v>
          </cell>
          <cell r="D209">
            <v>19.588999999999999</v>
          </cell>
        </row>
        <row r="210">
          <cell r="A210" t="str">
            <v>6869 С ГОВЯДИНОЙ СН сос п/о мгс 1кг 6шт.  ОСТАНКИНО</v>
          </cell>
          <cell r="D210">
            <v>23</v>
          </cell>
        </row>
        <row r="211">
          <cell r="A211" t="str">
            <v>6909 ДЛЯ ДЕТЕЙ сос п/о мгс 0.33кг 8шт.  ОСТАНКИНО</v>
          </cell>
          <cell r="D211">
            <v>169</v>
          </cell>
        </row>
        <row r="212">
          <cell r="A212" t="str">
            <v>6919 БЕКОН с/к с/н в/у 1/180 10шт.  ОСТАНКИНО</v>
          </cell>
          <cell r="D212">
            <v>67</v>
          </cell>
        </row>
        <row r="213">
          <cell r="A213" t="str">
            <v>6921 БЕКОН Папа может с/к с/н в/у 1/140 10шт  ОСТАНКИНО</v>
          </cell>
          <cell r="D213">
            <v>98</v>
          </cell>
        </row>
        <row r="214">
          <cell r="A214" t="str">
            <v>Балык говяжий с/к "Эликатессе" 0,10 кг.шт. нарезка (лоток с ср.защ.атм.)  СПК</v>
          </cell>
          <cell r="D214">
            <v>53</v>
          </cell>
        </row>
        <row r="215">
          <cell r="A215" t="str">
            <v>Балык свиной с/к "Эликатессе" 0,10 кг.шт. нарезка (лоток с ср.защ.атм.)  СПК</v>
          </cell>
          <cell r="D215">
            <v>93</v>
          </cell>
        </row>
        <row r="216">
          <cell r="A216" t="str">
            <v>БОНУС ДОМАШНИЙ РЕЦЕПТ Коровино 0.5кг 8шт. (6305)</v>
          </cell>
          <cell r="D216">
            <v>4</v>
          </cell>
        </row>
        <row r="217">
          <cell r="A217" t="str">
            <v>БОНУС ДОМАШНИЙ РЕЦЕПТ Коровино вар п/о (5324)</v>
          </cell>
          <cell r="D217">
            <v>5.8410000000000002</v>
          </cell>
        </row>
        <row r="218">
          <cell r="A218" t="str">
            <v>БОНУС СОЧНЫЕ сос п/о мгс 0.41кг_UZ (6087)  ОСТАНКИНО</v>
          </cell>
          <cell r="D218">
            <v>33</v>
          </cell>
        </row>
        <row r="219">
          <cell r="A219" t="str">
            <v>БОНУС СОЧНЫЕ сос п/о мгс 1*6_UZ (6088)  ОСТАНКИНО</v>
          </cell>
          <cell r="D219">
            <v>20.370999999999999</v>
          </cell>
        </row>
        <row r="220">
          <cell r="A220" t="str">
            <v>БОНУС_ 457  Колбаса Молочная ТМ Особый рецепт ВЕС большой батон  ПОКОМ</v>
          </cell>
          <cell r="D220">
            <v>227.5</v>
          </cell>
        </row>
        <row r="221">
          <cell r="A221" t="str">
            <v>БОНУС_273  Сосиски Сочинки с сочной грудинкой, МГС 0.4кг,   ПОКОМ</v>
          </cell>
          <cell r="D221">
            <v>289</v>
          </cell>
        </row>
        <row r="222">
          <cell r="A222" t="str">
            <v>БОНУС_Колбаса вареная Филейская ТМ Вязанка. ВЕС  ПОКОМ</v>
          </cell>
          <cell r="D222">
            <v>93.495999999999995</v>
          </cell>
        </row>
        <row r="223">
          <cell r="A223" t="str">
            <v>БОНУС_Колбаса Сервелат Филедворский, фиброуз, в/у 0,35 кг срез,  ПОКОМ</v>
          </cell>
          <cell r="D223">
            <v>109</v>
          </cell>
        </row>
        <row r="224">
          <cell r="A224" t="str">
            <v>БОНУС_Пельмени Бульмени с говядиной и свининой Наваристые 2,7кг Горячая штучка ВЕС  ПОКОМ</v>
          </cell>
          <cell r="D224">
            <v>18.899999999999999</v>
          </cell>
        </row>
        <row r="225">
          <cell r="A225" t="str">
            <v>БОНУС_Пельмени Отборные из свинины и говядины 0,9 кг ТМ Стародворье ТС Медвежье ушко  ПОКОМ</v>
          </cell>
          <cell r="D225">
            <v>83</v>
          </cell>
        </row>
        <row r="226">
          <cell r="A226" t="str">
            <v>Бутербродная вареная 0,47 кг шт.  СПК</v>
          </cell>
          <cell r="D226">
            <v>5</v>
          </cell>
        </row>
        <row r="227">
          <cell r="A227" t="str">
            <v>Вацлавская п/к (черева) 390 гр.шт. термоус.пак  СПК</v>
          </cell>
          <cell r="D227">
            <v>6</v>
          </cell>
        </row>
        <row r="228">
          <cell r="A228" t="str">
            <v>Готовые чебупели острые с мясом Горячая штучка 0,3 кг зам  ПОКОМ</v>
          </cell>
          <cell r="D228">
            <v>120</v>
          </cell>
        </row>
        <row r="229">
          <cell r="A229" t="str">
            <v>Готовые чебупели с ветчиной и сыром Горячая штучка 0,3кг зам  ПОКОМ</v>
          </cell>
          <cell r="D229">
            <v>425</v>
          </cell>
        </row>
        <row r="230">
          <cell r="A230" t="str">
            <v>Готовые чебупели сочные с мясом ТМ Горячая штучка  0,3кг зам  ПОКОМ</v>
          </cell>
          <cell r="D230">
            <v>352</v>
          </cell>
        </row>
        <row r="231">
          <cell r="A231" t="str">
            <v>Готовые чебуреки с мясом ТМ Горячая штучка 0,09 кг флоу-пак ПОКОМ</v>
          </cell>
          <cell r="D231">
            <v>67</v>
          </cell>
        </row>
        <row r="232">
          <cell r="A232" t="str">
            <v>Гуцульская с/к "КолбасГрад" 160 гр.шт. термоус. пак  СПК</v>
          </cell>
          <cell r="D232">
            <v>11</v>
          </cell>
        </row>
        <row r="233">
          <cell r="A233" t="str">
            <v>Дельгаро с/в "Эликатессе" 140 гр.шт.  СПК</v>
          </cell>
          <cell r="D233">
            <v>14</v>
          </cell>
        </row>
        <row r="234">
          <cell r="A234" t="str">
            <v>Деревенская с чесночком и сальцем п/к (черева) 390 гр.шт. термоус. пак.  СПК</v>
          </cell>
          <cell r="D234">
            <v>49</v>
          </cell>
        </row>
        <row r="235">
          <cell r="A235" t="str">
            <v>Докторская вареная в/с 0,47 кг шт.  СПК</v>
          </cell>
          <cell r="D235">
            <v>3</v>
          </cell>
        </row>
        <row r="236">
          <cell r="A236" t="str">
            <v>Докторская вареная термоус.пак. "Высокий вкус"  СПК</v>
          </cell>
          <cell r="D236">
            <v>30.045999999999999</v>
          </cell>
        </row>
        <row r="237">
          <cell r="A237" t="str">
            <v>Колбаски ПодПивасики оригинальные с/к 0,10 кг.шт. термофор.пак.  СПК</v>
          </cell>
          <cell r="D237">
            <v>150</v>
          </cell>
        </row>
        <row r="238">
          <cell r="A238" t="str">
            <v>Колбаски ПодПивасики острые с/к 0,10 кг.шт. термофор.пак.  СПК</v>
          </cell>
          <cell r="D238">
            <v>202</v>
          </cell>
        </row>
        <row r="239">
          <cell r="A239" t="str">
            <v>Колбаски ПодПивасики с сыром с/к 100 гр.шт. (в ср.защ.атм.)  СПК</v>
          </cell>
          <cell r="D239">
            <v>80</v>
          </cell>
        </row>
        <row r="240">
          <cell r="A240" t="str">
            <v>Круггетсы сочные ТМ Горячая штучка ТС Круггетсы 0,25 кг зам  ПОКОМ</v>
          </cell>
          <cell r="D240">
            <v>437</v>
          </cell>
        </row>
        <row r="241">
          <cell r="A241" t="str">
            <v>Ла Фаворте с/в "Эликатессе" 140 гр.шт.  СПК</v>
          </cell>
          <cell r="D241">
            <v>8</v>
          </cell>
        </row>
        <row r="242">
          <cell r="A242" t="str">
            <v>Ливерная Печеночная "Просто выгодно" 0,3 кг.шт.  СПК</v>
          </cell>
          <cell r="D242">
            <v>10</v>
          </cell>
        </row>
        <row r="243">
          <cell r="A243" t="str">
            <v>Любительская вареная термоус.пак. "Высокий вкус"  СПК</v>
          </cell>
          <cell r="D243">
            <v>42.027000000000001</v>
          </cell>
        </row>
        <row r="244">
          <cell r="A244" t="str">
            <v>Мини-пицца с ветчиной и сыром 0,3кг ТМ Зареченские  ПОКОМ</v>
          </cell>
          <cell r="D244">
            <v>16</v>
          </cell>
        </row>
        <row r="245">
          <cell r="A245" t="str">
            <v>Мини-сосиски в тесте 3,7кг ВЕС заморож. ТМ Зареченские  ПОКОМ</v>
          </cell>
          <cell r="D245">
            <v>73.400000000000006</v>
          </cell>
        </row>
        <row r="246">
          <cell r="A246" t="str">
            <v>Мини-чебуречки с мясом ВЕС 5,5кг ТМ Зареченские  ПОКОМ</v>
          </cell>
          <cell r="D246">
            <v>33</v>
          </cell>
        </row>
        <row r="247">
          <cell r="A247" t="str">
            <v>Мини-чебуречки с сыром и ветчиной 0,3кг ТМ Зареченские  ПОКОМ</v>
          </cell>
          <cell r="D247">
            <v>14</v>
          </cell>
        </row>
        <row r="248">
          <cell r="A248" t="str">
            <v>Мусульманская вареная "Просто выгодно"  СПК</v>
          </cell>
          <cell r="D248">
            <v>1.03</v>
          </cell>
        </row>
        <row r="249">
          <cell r="A249" t="str">
            <v>Мусульманская п/к "Просто выгодно" термофор.пак.  СПК</v>
          </cell>
          <cell r="D249">
            <v>2.52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635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416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471</v>
          </cell>
        </row>
        <row r="253">
          <cell r="A253" t="str">
            <v>Наггетсы с куриным филе и сыром ТМ Вязанка 0,25 кг ПОКОМ</v>
          </cell>
          <cell r="D253">
            <v>170</v>
          </cell>
        </row>
        <row r="254">
          <cell r="A254" t="str">
            <v>Наггетсы Хрустящие 0,3кг ТМ Зареченские  ПОКОМ</v>
          </cell>
          <cell r="D254">
            <v>20</v>
          </cell>
        </row>
        <row r="255">
          <cell r="A255" t="str">
            <v>Оригинальная с перцем с/к  СПК</v>
          </cell>
          <cell r="D255">
            <v>24.14</v>
          </cell>
        </row>
        <row r="256">
          <cell r="A256" t="str">
            <v>Пельмени Grandmeni со сливочным маслом Горячая штучка 0,75 кг ПОКОМ</v>
          </cell>
          <cell r="D256">
            <v>83</v>
          </cell>
        </row>
        <row r="257">
          <cell r="A257" t="str">
            <v>Пельмени Бигбули #МЕГАВКУСИЩЕ с сочной грудинкой 0,43 кг  ПОКОМ</v>
          </cell>
          <cell r="D257">
            <v>38</v>
          </cell>
        </row>
        <row r="258">
          <cell r="A258" t="str">
            <v>Пельмени Бигбули #МЕГАВКУСИЩЕ с сочной грудинкой 0,9 кг  ПОКОМ</v>
          </cell>
          <cell r="D258">
            <v>188</v>
          </cell>
        </row>
        <row r="259">
          <cell r="A259" t="str">
            <v>Пельмени Бигбули с мясом, Горячая штучка 0,43кг  ПОКОМ</v>
          </cell>
          <cell r="D259">
            <v>47</v>
          </cell>
        </row>
        <row r="260">
          <cell r="A260" t="str">
            <v>Пельмени Бигбули с мясом, Горячая штучка 0,9кг  ПОКОМ</v>
          </cell>
          <cell r="D260">
            <v>66</v>
          </cell>
        </row>
        <row r="261">
          <cell r="A261" t="str">
            <v>Пельмени Бигбули со сливоч.маслом (Мегамаслище) ТМ БУЛЬМЕНИ сфера 0,43. замор. ПОКОМ</v>
          </cell>
          <cell r="D261">
            <v>314</v>
          </cell>
        </row>
        <row r="262">
          <cell r="A262" t="str">
            <v>Пельмени Бигбули со сливочным маслом #МЕГАМАСЛИЩЕ Горячая штучка 0,9 кг  ПОКОМ</v>
          </cell>
          <cell r="D262">
            <v>62</v>
          </cell>
        </row>
        <row r="263">
          <cell r="A263" t="str">
            <v>Пельмени Бульмени по-сибирски с говядиной и свининой ТМ Горячая штучка 0,8 кг ПОКОМ</v>
          </cell>
          <cell r="D263">
            <v>102</v>
          </cell>
        </row>
        <row r="264">
          <cell r="A264" t="str">
            <v>Пельмени Бульмени с говядиной и свининой Горячая шт. 0,9 кг  ПОКОМ</v>
          </cell>
          <cell r="D264">
            <v>408</v>
          </cell>
        </row>
        <row r="265">
          <cell r="A265" t="str">
            <v>Пельмени Бульмени с говядиной и свининой Горячая штучка 0,43  ПОКОМ</v>
          </cell>
          <cell r="D265">
            <v>274</v>
          </cell>
        </row>
        <row r="266">
          <cell r="A266" t="str">
            <v>Пельмени Бульмени с говядиной и свининой Наваристые 2,7кг Горячая штучка ВЕС  ПОКОМ</v>
          </cell>
          <cell r="D266">
            <v>58.6</v>
          </cell>
        </row>
        <row r="267">
          <cell r="A267" t="str">
            <v>Пельмени Бульмени с говядиной и свининой Наваристые 5кг Горячая штучка ВЕС  ПОКОМ</v>
          </cell>
          <cell r="D267">
            <v>277.7</v>
          </cell>
        </row>
        <row r="268">
          <cell r="A268" t="str">
            <v>Пельмени Бульмени со сливочным маслом Горячая штучка 0,9 кг  ПОКОМ</v>
          </cell>
          <cell r="D268">
            <v>621</v>
          </cell>
        </row>
        <row r="269">
          <cell r="A269" t="str">
            <v>Пельмени Бульмени со сливочным маслом ТМ Горячая шт. 0,43 кг  ПОКОМ</v>
          </cell>
          <cell r="D269">
            <v>271</v>
          </cell>
        </row>
        <row r="270">
          <cell r="A270" t="str">
            <v>Пельмени Домашние с говядиной и свининой 0,7кг, сфера ТМ Зареченские  ПОКОМ</v>
          </cell>
          <cell r="D270">
            <v>6</v>
          </cell>
        </row>
        <row r="271">
          <cell r="A271" t="str">
            <v>Пельмени Домашние со сливочным маслом 0,7кг, сфера ТМ Зареченские  ПОКОМ</v>
          </cell>
          <cell r="D271">
            <v>14</v>
          </cell>
        </row>
        <row r="272">
          <cell r="A272" t="str">
            <v>Пельмени Жемчужные сфера 1,0кг ТМ Зареченские  ПОКОМ</v>
          </cell>
          <cell r="D272">
            <v>5</v>
          </cell>
        </row>
        <row r="273">
          <cell r="A273" t="str">
            <v>Пельмени Медвежьи ушки с фермерскими сливками 0,7кг  ПОКОМ</v>
          </cell>
          <cell r="D273">
            <v>52</v>
          </cell>
        </row>
        <row r="274">
          <cell r="A274" t="str">
            <v>Пельмени Медвежьи ушки с фермерской свининой и говядиной Малые 0,7кг  ПОКОМ</v>
          </cell>
          <cell r="D274">
            <v>51</v>
          </cell>
        </row>
        <row r="275">
          <cell r="A275" t="str">
            <v>Пельмени Мясорубские с рубленой грудинкой ТМ Стародворье флоупак  0,7 кг. ПОКОМ</v>
          </cell>
          <cell r="D275">
            <v>35</v>
          </cell>
        </row>
        <row r="276">
          <cell r="A276" t="str">
            <v>Пельмени Мясорубские ТМ Стародворье фоупак равиоли 0,7 кг  ПОКОМ</v>
          </cell>
          <cell r="D276">
            <v>322</v>
          </cell>
        </row>
        <row r="277">
          <cell r="A277" t="str">
            <v>Пельмени Отборные из свинины и говядины 0,9 кг ТМ Стародворье ТС Медвежье ушко  ПОКОМ</v>
          </cell>
          <cell r="D277">
            <v>41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D278">
            <v>85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D279">
            <v>176</v>
          </cell>
        </row>
        <row r="280">
          <cell r="A280" t="str">
            <v>Пельмени Сочные сфера 0,8 кг ТМ Стародворье  ПОКОМ</v>
          </cell>
          <cell r="D280">
            <v>36</v>
          </cell>
        </row>
        <row r="281">
          <cell r="A281" t="str">
            <v>Пельмени Сочные сфера 0,9 кг ТМ Стародворье ПОКОМ</v>
          </cell>
          <cell r="D281">
            <v>1</v>
          </cell>
        </row>
        <row r="282">
          <cell r="A282" t="str">
            <v>Пельмени Татарские 0,4кг ТМ Особый рецепт  ПОКОМ</v>
          </cell>
          <cell r="D282">
            <v>22</v>
          </cell>
        </row>
        <row r="283">
          <cell r="A283" t="str">
            <v>Пирожки с мясом, картофелем и грибами 0,3кг ТМ Зареченские  ПОКОМ</v>
          </cell>
          <cell r="D283">
            <v>3</v>
          </cell>
        </row>
        <row r="284">
          <cell r="A284" t="str">
            <v>Пирожки с яблоком и грушей 0,3кг ТМ Зареченские  ПОКОМ</v>
          </cell>
          <cell r="D284">
            <v>2</v>
          </cell>
        </row>
        <row r="285">
          <cell r="A285" t="str">
            <v>Покровская вареная 0,47 кг шт.  СПК</v>
          </cell>
          <cell r="D285">
            <v>1</v>
          </cell>
        </row>
        <row r="286">
          <cell r="A286" t="str">
            <v>Ричеза с/к 230 гр.шт.  СПК</v>
          </cell>
          <cell r="D286">
            <v>28</v>
          </cell>
        </row>
        <row r="287">
          <cell r="A287" t="str">
            <v>Сальчетти с/к 230 гр.шт.  СПК</v>
          </cell>
          <cell r="D287">
            <v>76</v>
          </cell>
        </row>
        <row r="288">
          <cell r="A288" t="str">
            <v>Салями с перчиком с/к "КолбасГрад" 160 гр.шт. термоус. пак.  СПК</v>
          </cell>
          <cell r="D288">
            <v>22</v>
          </cell>
        </row>
        <row r="289">
          <cell r="A289" t="str">
            <v>Салями Трюфель с/в "Эликатессе" 0,16 кг.шт.  СПК</v>
          </cell>
          <cell r="D289">
            <v>55</v>
          </cell>
        </row>
        <row r="290">
          <cell r="A290" t="str">
            <v>Сардельки "Докторские" (черева) ( в ср.защ.атм.) 1.0 кг. "Высокий вкус"  СПК</v>
          </cell>
          <cell r="D290">
            <v>41.756</v>
          </cell>
        </row>
        <row r="291">
          <cell r="A291" t="str">
            <v>Сардельки "Необыкновенные" (в ср.защ.атм.)  СПК</v>
          </cell>
          <cell r="D291">
            <v>5.39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25.376000000000001</v>
          </cell>
        </row>
        <row r="293">
          <cell r="A293" t="str">
            <v>Семейная с чесночком Экстра вареная  СПК</v>
          </cell>
          <cell r="D293">
            <v>12.02</v>
          </cell>
        </row>
        <row r="294">
          <cell r="A294" t="str">
            <v>Семейная с чесночком Экстра вареная 0,5 кг.шт.  СПК</v>
          </cell>
          <cell r="D294">
            <v>3</v>
          </cell>
        </row>
        <row r="295">
          <cell r="A295" t="str">
            <v>Сервелат мелкозернистый в/к 0,5 кг.шт. термоус.пак. "Высокий вкус"  СПК</v>
          </cell>
          <cell r="D295">
            <v>2</v>
          </cell>
        </row>
        <row r="296">
          <cell r="A296" t="str">
            <v>Сервелат Финский в/к 0,38 кг.шт. термофор.пак.  СПК</v>
          </cell>
          <cell r="D296">
            <v>4</v>
          </cell>
        </row>
        <row r="297">
          <cell r="A297" t="str">
            <v>Сервелат Фирменный в/к 0,10 кг.шт. нарезка (лоток с ср.защ.атм.)  СПК</v>
          </cell>
          <cell r="D297">
            <v>27</v>
          </cell>
        </row>
        <row r="298">
          <cell r="A298" t="str">
            <v>Сибирская особая с/к 0,10 кг.шт. нарезка (лоток с ср.защ.атм.)  СПК</v>
          </cell>
          <cell r="D298">
            <v>2</v>
          </cell>
        </row>
        <row r="299">
          <cell r="A299" t="str">
            <v>Сибирская особая с/к 0,235 кг шт.  СПК</v>
          </cell>
          <cell r="D299">
            <v>20</v>
          </cell>
        </row>
        <row r="300">
          <cell r="A300" t="str">
            <v>Славянская п/к 0,38 кг шт.термофор.пак.  СПК</v>
          </cell>
          <cell r="D300">
            <v>2</v>
          </cell>
        </row>
        <row r="301">
          <cell r="A301" t="str">
            <v>Сосиски "Баварские" 0,36 кг.шт. вак.упак.  СПК</v>
          </cell>
          <cell r="D301">
            <v>6</v>
          </cell>
        </row>
        <row r="302">
          <cell r="A302" t="str">
            <v>Сосиски "Молочные" 0,36 кг.шт. вак.упак.  СПК</v>
          </cell>
          <cell r="D302">
            <v>4</v>
          </cell>
        </row>
        <row r="303">
          <cell r="A303" t="str">
            <v>Сосиски Мини (коллаген) (лоток с ср.защ.атм.) (для ХОРЕКА)  СПК</v>
          </cell>
          <cell r="D303">
            <v>3.3879999999999999</v>
          </cell>
        </row>
        <row r="304">
          <cell r="A304" t="str">
            <v>Сосиски Хот-дог подкопченные (лоток с ср.защ.атм.)  СПК</v>
          </cell>
          <cell r="D304">
            <v>5.4429999999999996</v>
          </cell>
        </row>
        <row r="305">
          <cell r="A305" t="str">
            <v>Сосисоны в темпуре ВЕС  ПОКОМ</v>
          </cell>
          <cell r="D305">
            <v>1.8</v>
          </cell>
        </row>
        <row r="306">
          <cell r="A306" t="str">
            <v>Торо Неро с/в "Эликатессе" 140 гр.шт.  СПК</v>
          </cell>
          <cell r="D306">
            <v>5</v>
          </cell>
        </row>
        <row r="307">
          <cell r="A307" t="str">
            <v>Фестивальная пора с/к 100 гр.шт.нар. (лоток с ср.защ.атм.)  СПК</v>
          </cell>
          <cell r="D307">
            <v>51</v>
          </cell>
        </row>
        <row r="308">
          <cell r="A308" t="str">
            <v>Фестивальная пора с/к 235 гр.шт.  СПК</v>
          </cell>
          <cell r="D308">
            <v>117</v>
          </cell>
        </row>
        <row r="309">
          <cell r="A309" t="str">
            <v>Фуэт с/в "Эликатессе" 160 гр.шт.  СПК</v>
          </cell>
          <cell r="D309">
            <v>47</v>
          </cell>
        </row>
        <row r="310">
          <cell r="A310" t="str">
            <v>Хинкали Классические ТМ Зареченские ВЕС ПОКОМ</v>
          </cell>
          <cell r="D310">
            <v>25</v>
          </cell>
        </row>
        <row r="311">
          <cell r="A311" t="str">
            <v>Хотстеры с сыром 0,25кг ТМ Горячая штучка  ПОКОМ</v>
          </cell>
          <cell r="D311">
            <v>136</v>
          </cell>
        </row>
        <row r="312">
          <cell r="A312" t="str">
            <v>Хотстеры ТМ Горячая штучка ТС Хотстеры 0,25 кг зам  ПОКОМ</v>
          </cell>
          <cell r="D312">
            <v>306</v>
          </cell>
        </row>
        <row r="313">
          <cell r="A313" t="str">
            <v>Хрустящие крылышки острые к пиву ТМ Горячая штучка 0,3кг зам  ПОКОМ</v>
          </cell>
          <cell r="D313">
            <v>20</v>
          </cell>
        </row>
        <row r="314">
          <cell r="A314" t="str">
            <v>Хрустящие крылышки ТМ Горячая штучка 0,3 кг зам  ПОКОМ</v>
          </cell>
          <cell r="D314">
            <v>175</v>
          </cell>
        </row>
        <row r="315">
          <cell r="A315" t="str">
            <v>Хрустящие крылышки ТМ Зареченские ТС Зареченские продукты. ВЕС ПОКОМ</v>
          </cell>
          <cell r="D315">
            <v>5.4</v>
          </cell>
        </row>
        <row r="316">
          <cell r="A316" t="str">
            <v>Чебупай сочное яблоко ТМ Горячая штучка 0,2 кг зам.  ПОКОМ</v>
          </cell>
          <cell r="D316">
            <v>27</v>
          </cell>
        </row>
        <row r="317">
          <cell r="A317" t="str">
            <v>Чебупай спелая вишня ТМ Горячая штучка 0,2 кг зам.  ПОКОМ</v>
          </cell>
          <cell r="D317">
            <v>74</v>
          </cell>
        </row>
        <row r="318">
          <cell r="A318" t="str">
            <v>Чебупели Foodgital 0,25кг ТМ Горячая штучка  ПОКОМ</v>
          </cell>
          <cell r="D318">
            <v>15</v>
          </cell>
        </row>
        <row r="319">
          <cell r="A319" t="str">
            <v>Чебупели Курочка гриль ТМ Горячая штучка, 0,3 кг зам  ПОКОМ</v>
          </cell>
          <cell r="D319">
            <v>48</v>
          </cell>
        </row>
        <row r="320">
          <cell r="A320" t="str">
            <v>Чебупицца курочка по-итальянски Горячая штучка 0,25 кг зам  ПОКОМ</v>
          </cell>
          <cell r="D320">
            <v>370</v>
          </cell>
        </row>
        <row r="321">
          <cell r="A321" t="str">
            <v>Чебупицца Пепперони ТМ Горячая штучка ТС Чебупицца 0.25кг зам  ПОКОМ</v>
          </cell>
          <cell r="D321">
            <v>787</v>
          </cell>
        </row>
        <row r="322">
          <cell r="A322" t="str">
            <v>Чебуреки сочные ВЕС ТМ Зареченские  ПОКОМ</v>
          </cell>
          <cell r="D322">
            <v>200</v>
          </cell>
        </row>
        <row r="323">
          <cell r="A323" t="str">
            <v>Шпикачки Русские (черева) (в ср.защ.атм.) "Высокий вкус"  СПК</v>
          </cell>
          <cell r="D323">
            <v>48.515000000000001</v>
          </cell>
        </row>
        <row r="324">
          <cell r="A324" t="str">
            <v>Эликапреза с/в "Эликатессе" 0,10 кг.шт. нарезка (лоток с ср.защ.атм.)  СПК</v>
          </cell>
          <cell r="D324">
            <v>18</v>
          </cell>
        </row>
        <row r="325">
          <cell r="A325" t="str">
            <v>Юбилейная с/к 0,10 кг.шт. нарезка (лоток с ср.защ.атм.)  СПК</v>
          </cell>
          <cell r="D325">
            <v>18</v>
          </cell>
        </row>
        <row r="326">
          <cell r="A326" t="str">
            <v>Юбилейная с/к 0,235 кг.шт.  СПК</v>
          </cell>
          <cell r="D326">
            <v>148</v>
          </cell>
        </row>
        <row r="327">
          <cell r="A327" t="str">
            <v>Итого</v>
          </cell>
          <cell r="D327">
            <v>52395.680999999997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10.10.2024 - 16.10.2024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370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234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450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282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72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822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480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600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730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1800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1410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3000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720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900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1200</v>
          </cell>
        </row>
        <row r="22">
          <cell r="A22" t="str">
            <v>Пельмени Бигбули с мясом, Горячая штучка 0,9кг  ПОКОМ</v>
          </cell>
          <cell r="D22">
            <v>160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640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960</v>
          </cell>
        </row>
        <row r="25">
          <cell r="A25" t="str">
            <v>Хотстеры ТМ Горячая штучка ТС Хотстеры 0,25 кг зам  ПОКОМ</v>
          </cell>
          <cell r="D25">
            <v>720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1584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1200</v>
          </cell>
        </row>
        <row r="28">
          <cell r="A28" t="str">
            <v>Итого</v>
          </cell>
          <cell r="D28">
            <v>18334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35"/>
  <sheetViews>
    <sheetView tabSelected="1" workbookViewId="0">
      <pane xSplit="2" ySplit="6" topLeftCell="C103" activePane="bottomRight" state="frozen"/>
      <selection pane="topRight" activeCell="C1" sqref="C1"/>
      <selection pane="bottomLeft" activeCell="A7" sqref="A7"/>
      <selection pane="bottomRight" activeCell="X109" sqref="X109"/>
    </sheetView>
  </sheetViews>
  <sheetFormatPr defaultColWidth="10.5" defaultRowHeight="11.45" customHeight="1" outlineLevelRow="1" x14ac:dyDescent="0.2"/>
  <cols>
    <col min="1" max="1" width="63" style="1" customWidth="1"/>
    <col min="2" max="2" width="4.5" style="1" customWidth="1"/>
    <col min="3" max="4" width="7.1640625" style="1" customWidth="1"/>
    <col min="5" max="5" width="7.83203125" style="1" customWidth="1"/>
    <col min="6" max="6" width="7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4" width="0.83203125" style="5" customWidth="1"/>
    <col min="15" max="19" width="1" style="5" customWidth="1"/>
    <col min="20" max="20" width="6.6640625" style="5" bestFit="1" customWidth="1"/>
    <col min="21" max="21" width="1.16406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7" style="5" customWidth="1"/>
    <col min="26" max="26" width="5.6640625" style="5" bestFit="1" customWidth="1"/>
    <col min="27" max="29" width="0.5" style="5" customWidth="1"/>
    <col min="30" max="34" width="6.6640625" style="5" bestFit="1" customWidth="1"/>
    <col min="35" max="35" width="8.83203125" style="5" customWidth="1"/>
    <col min="36" max="38" width="8" style="5" customWidth="1"/>
    <col min="39" max="40" width="1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K3" s="21" t="s">
        <v>163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139</v>
      </c>
      <c r="H4" s="11" t="s">
        <v>140</v>
      </c>
      <c r="I4" s="10" t="s">
        <v>141</v>
      </c>
      <c r="J4" s="10" t="s">
        <v>142</v>
      </c>
      <c r="K4" s="10" t="s">
        <v>143</v>
      </c>
      <c r="L4" s="10" t="s">
        <v>144</v>
      </c>
      <c r="M4" s="10" t="s">
        <v>144</v>
      </c>
      <c r="N4" s="10" t="s">
        <v>144</v>
      </c>
      <c r="O4" s="10" t="s">
        <v>144</v>
      </c>
      <c r="P4" s="10" t="s">
        <v>144</v>
      </c>
      <c r="Q4" s="10" t="s">
        <v>144</v>
      </c>
      <c r="R4" s="10" t="s">
        <v>144</v>
      </c>
      <c r="S4" s="12" t="s">
        <v>144</v>
      </c>
      <c r="T4" s="10" t="s">
        <v>145</v>
      </c>
      <c r="U4" s="12" t="s">
        <v>144</v>
      </c>
      <c r="V4" s="12" t="s">
        <v>144</v>
      </c>
      <c r="W4" s="10" t="s">
        <v>141</v>
      </c>
      <c r="X4" s="12" t="s">
        <v>144</v>
      </c>
      <c r="Y4" s="10" t="s">
        <v>146</v>
      </c>
      <c r="Z4" s="12" t="s">
        <v>147</v>
      </c>
      <c r="AA4" s="10" t="s">
        <v>148</v>
      </c>
      <c r="AB4" s="10" t="s">
        <v>149</v>
      </c>
      <c r="AC4" s="10" t="s">
        <v>150</v>
      </c>
      <c r="AD4" s="10" t="s">
        <v>151</v>
      </c>
      <c r="AE4" s="10" t="s">
        <v>141</v>
      </c>
      <c r="AF4" s="10" t="s">
        <v>141</v>
      </c>
      <c r="AG4" s="10" t="s">
        <v>141</v>
      </c>
      <c r="AH4" s="10" t="s">
        <v>152</v>
      </c>
      <c r="AI4" s="10" t="s">
        <v>153</v>
      </c>
      <c r="AJ4" s="12" t="s">
        <v>154</v>
      </c>
      <c r="AK4" s="12" t="s">
        <v>154</v>
      </c>
      <c r="AL4" s="12" t="s">
        <v>154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155</v>
      </c>
      <c r="M5" s="14" t="s">
        <v>156</v>
      </c>
      <c r="N5" s="14"/>
      <c r="T5" s="14" t="s">
        <v>157</v>
      </c>
      <c r="V5" s="14" t="s">
        <v>157</v>
      </c>
      <c r="X5" s="14" t="s">
        <v>158</v>
      </c>
      <c r="AE5" s="14" t="s">
        <v>159</v>
      </c>
      <c r="AF5" s="14" t="s">
        <v>160</v>
      </c>
      <c r="AG5" s="14" t="s">
        <v>162</v>
      </c>
      <c r="AH5" s="14" t="s">
        <v>161</v>
      </c>
      <c r="AJ5" s="14" t="s">
        <v>145</v>
      </c>
      <c r="AK5" s="14" t="s">
        <v>157</v>
      </c>
      <c r="AL5" s="14" t="s">
        <v>158</v>
      </c>
    </row>
    <row r="6" spans="1:40" ht="11.1" customHeight="1" x14ac:dyDescent="0.2">
      <c r="A6" s="6"/>
      <c r="B6" s="6"/>
      <c r="C6" s="3"/>
      <c r="D6" s="3"/>
      <c r="E6" s="9">
        <f>SUM(E7:E156)</f>
        <v>114049.47699999997</v>
      </c>
      <c r="F6" s="9">
        <f>SUM(F7:F156)</f>
        <v>93519.706999999995</v>
      </c>
      <c r="J6" s="9">
        <f>SUM(J7:J156)</f>
        <v>116255.62299999996</v>
      </c>
      <c r="K6" s="9">
        <f t="shared" ref="K6:X6" si="0">SUM(K7:K156)</f>
        <v>-2206.146000000002</v>
      </c>
      <c r="L6" s="9">
        <f t="shared" si="0"/>
        <v>27980</v>
      </c>
      <c r="M6" s="9">
        <f t="shared" si="0"/>
        <v>7400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12258</v>
      </c>
      <c r="U6" s="9">
        <f t="shared" si="0"/>
        <v>0</v>
      </c>
      <c r="V6" s="9">
        <f t="shared" si="0"/>
        <v>21040</v>
      </c>
      <c r="W6" s="9">
        <f t="shared" si="0"/>
        <v>20759.895400000001</v>
      </c>
      <c r="X6" s="9">
        <f t="shared" si="0"/>
        <v>29500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10250</v>
      </c>
      <c r="AE6" s="9">
        <f t="shared" ref="AE6" si="5">SUM(AE7:AE156)</f>
        <v>21834.809200000007</v>
      </c>
      <c r="AF6" s="9">
        <f t="shared" ref="AF6" si="6">SUM(AF7:AF156)</f>
        <v>22338.856999999996</v>
      </c>
      <c r="AG6" s="9">
        <f t="shared" ref="AG6" si="7">SUM(AG7:AG156)</f>
        <v>20118.784999999996</v>
      </c>
      <c r="AH6" s="9">
        <f t="shared" ref="AH6" si="8">SUM(AH7:AH156)</f>
        <v>23292.374999999996</v>
      </c>
      <c r="AI6" s="9"/>
      <c r="AJ6" s="9">
        <f t="shared" ref="AJ6" si="9">SUM(AJ7:AJ156)</f>
        <v>5006.3999999999996</v>
      </c>
      <c r="AK6" s="9">
        <f t="shared" ref="AK6" si="10">SUM(AK7:AK156)</f>
        <v>11607.599999999999</v>
      </c>
      <c r="AL6" s="9">
        <f t="shared" ref="AL6" si="11">SUM(AL7:AL156)</f>
        <v>17330.399999999998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408.32100000000003</v>
      </c>
      <c r="D7" s="8">
        <v>538.346</v>
      </c>
      <c r="E7" s="8">
        <v>537.27</v>
      </c>
      <c r="F7" s="8">
        <v>395.54500000000002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542.20299999999997</v>
      </c>
      <c r="K7" s="13">
        <f>E7-J7</f>
        <v>-4.9329999999999927</v>
      </c>
      <c r="L7" s="13">
        <f>VLOOKUP(A:A,[1]TDSheet!$A:$V,22,0)</f>
        <v>150</v>
      </c>
      <c r="M7" s="13">
        <f>VLOOKUP(A:A,[1]TDSheet!$A:$P,16,0)</f>
        <v>0</v>
      </c>
      <c r="N7" s="13"/>
      <c r="O7" s="13"/>
      <c r="P7" s="13"/>
      <c r="Q7" s="13"/>
      <c r="R7" s="13"/>
      <c r="S7" s="13"/>
      <c r="T7" s="13"/>
      <c r="U7" s="13"/>
      <c r="V7" s="15">
        <v>200</v>
      </c>
      <c r="W7" s="13">
        <f>(E7-AD7)/5</f>
        <v>107.45399999999999</v>
      </c>
      <c r="X7" s="15">
        <v>170</v>
      </c>
      <c r="Y7" s="17">
        <f>(F7+L7+M7+V7+X7)/W7</f>
        <v>8.5203435888845469</v>
      </c>
      <c r="Z7" s="13">
        <f>F7/W7</f>
        <v>3.6810635248571484</v>
      </c>
      <c r="AA7" s="13"/>
      <c r="AB7" s="13"/>
      <c r="AC7" s="13"/>
      <c r="AD7" s="13">
        <v>0</v>
      </c>
      <c r="AE7" s="13">
        <f>VLOOKUP(A:A,[1]TDSheet!$A:$AF,32,0)</f>
        <v>127.583</v>
      </c>
      <c r="AF7" s="13">
        <f>VLOOKUP(A:A,[1]TDSheet!$A:$AG,33,0)</f>
        <v>130.57059999999998</v>
      </c>
      <c r="AG7" s="13">
        <f>VLOOKUP(A:A,[1]TDSheet!$A:$W,23,0)</f>
        <v>96.747600000000006</v>
      </c>
      <c r="AH7" s="13">
        <f>VLOOKUP(A:A,[3]TDSheet!$A:$D,4,0)</f>
        <v>133.53299999999999</v>
      </c>
      <c r="AI7" s="13" t="str">
        <f>VLOOKUP(A:A,[1]TDSheet!$A:$AI,35,0)</f>
        <v>оконч</v>
      </c>
      <c r="AJ7" s="13">
        <f>T7*H7</f>
        <v>0</v>
      </c>
      <c r="AK7" s="13">
        <f>V7*H7</f>
        <v>200</v>
      </c>
      <c r="AL7" s="13">
        <f>X7*H7</f>
        <v>170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302.58199999999999</v>
      </c>
      <c r="D8" s="8">
        <v>1009.56</v>
      </c>
      <c r="E8" s="8">
        <v>714.26499999999999</v>
      </c>
      <c r="F8" s="8">
        <v>568.41600000000005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683.95799999999997</v>
      </c>
      <c r="K8" s="13">
        <f t="shared" ref="K8:K71" si="12">E8-J8</f>
        <v>30.307000000000016</v>
      </c>
      <c r="L8" s="13">
        <f>VLOOKUP(A:A,[1]TDSheet!$A:$V,22,0)</f>
        <v>230</v>
      </c>
      <c r="M8" s="13">
        <f>VLOOKUP(A:A,[1]TDSheet!$A:$P,16,0)</f>
        <v>0</v>
      </c>
      <c r="N8" s="13"/>
      <c r="O8" s="13"/>
      <c r="P8" s="13"/>
      <c r="Q8" s="13"/>
      <c r="R8" s="13"/>
      <c r="S8" s="13"/>
      <c r="T8" s="13"/>
      <c r="U8" s="13"/>
      <c r="V8" s="15">
        <v>200</v>
      </c>
      <c r="W8" s="13">
        <f t="shared" ref="W8:W71" si="13">(E8-AD8)/5</f>
        <v>142.85300000000001</v>
      </c>
      <c r="X8" s="15">
        <v>220</v>
      </c>
      <c r="Y8" s="17">
        <f t="shared" ref="Y8:Y71" si="14">(F8+L8+M8+V8+X8)/W8</f>
        <v>8.5291593456210233</v>
      </c>
      <c r="Z8" s="13">
        <f t="shared" ref="Z8:Z71" si="15">F8/W8</f>
        <v>3.9790273917943622</v>
      </c>
      <c r="AA8" s="13"/>
      <c r="AB8" s="13"/>
      <c r="AC8" s="13"/>
      <c r="AD8" s="13">
        <v>0</v>
      </c>
      <c r="AE8" s="13">
        <f>VLOOKUP(A:A,[1]TDSheet!$A:$AF,32,0)</f>
        <v>111.91220000000001</v>
      </c>
      <c r="AF8" s="13">
        <f>VLOOKUP(A:A,[1]TDSheet!$A:$AG,33,0)</f>
        <v>138.77119999999999</v>
      </c>
      <c r="AG8" s="13">
        <f>VLOOKUP(A:A,[1]TDSheet!$A:$W,23,0)</f>
        <v>134.17419999999998</v>
      </c>
      <c r="AH8" s="13">
        <f>VLOOKUP(A:A,[3]TDSheet!$A:$D,4,0)</f>
        <v>169.00399999999999</v>
      </c>
      <c r="AI8" s="13" t="str">
        <f>VLOOKUP(A:A,[1]TDSheet!$A:$AI,35,0)</f>
        <v>ябокт</v>
      </c>
      <c r="AJ8" s="13">
        <f t="shared" ref="AJ8:AJ71" si="16">T8*H8</f>
        <v>0</v>
      </c>
      <c r="AK8" s="13">
        <f t="shared" ref="AK8:AK71" si="17">V8*H8</f>
        <v>200</v>
      </c>
      <c r="AL8" s="13">
        <f t="shared" ref="AL8:AL71" si="18">X8*H8</f>
        <v>220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1162.384</v>
      </c>
      <c r="D9" s="8">
        <v>1177.4960000000001</v>
      </c>
      <c r="E9" s="8">
        <v>1125.6569999999999</v>
      </c>
      <c r="F9" s="8">
        <v>1169.5709999999999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1126.027</v>
      </c>
      <c r="K9" s="13">
        <f t="shared" si="12"/>
        <v>-0.37000000000011823</v>
      </c>
      <c r="L9" s="13">
        <f>VLOOKUP(A:A,[1]TDSheet!$A:$V,22,0)</f>
        <v>310</v>
      </c>
      <c r="M9" s="13">
        <f>VLOOKUP(A:A,[1]TDSheet!$A:$P,16,0)</f>
        <v>0</v>
      </c>
      <c r="N9" s="13"/>
      <c r="O9" s="13"/>
      <c r="P9" s="13"/>
      <c r="Q9" s="13"/>
      <c r="R9" s="13"/>
      <c r="S9" s="13"/>
      <c r="T9" s="13"/>
      <c r="U9" s="13"/>
      <c r="V9" s="15">
        <v>100</v>
      </c>
      <c r="W9" s="13">
        <f t="shared" si="13"/>
        <v>225.13139999999999</v>
      </c>
      <c r="X9" s="15">
        <v>340</v>
      </c>
      <c r="Y9" s="17">
        <f t="shared" si="14"/>
        <v>8.5264472214893168</v>
      </c>
      <c r="Z9" s="13">
        <f t="shared" si="15"/>
        <v>5.1950594186328516</v>
      </c>
      <c r="AA9" s="13"/>
      <c r="AB9" s="13"/>
      <c r="AC9" s="13"/>
      <c r="AD9" s="13">
        <v>0</v>
      </c>
      <c r="AE9" s="13">
        <f>VLOOKUP(A:A,[1]TDSheet!$A:$AF,32,0)</f>
        <v>342.17600000000004</v>
      </c>
      <c r="AF9" s="13">
        <f>VLOOKUP(A:A,[1]TDSheet!$A:$AG,33,0)</f>
        <v>336.75220000000002</v>
      </c>
      <c r="AG9" s="13">
        <f>VLOOKUP(A:A,[1]TDSheet!$A:$W,23,0)</f>
        <v>238.67959999999999</v>
      </c>
      <c r="AH9" s="13">
        <f>VLOOKUP(A:A,[3]TDSheet!$A:$D,4,0)</f>
        <v>230.38499999999999</v>
      </c>
      <c r="AI9" s="13" t="str">
        <f>VLOOKUP(A:A,[1]TDSheet!$A:$AI,35,0)</f>
        <v>оконч</v>
      </c>
      <c r="AJ9" s="13">
        <f t="shared" si="16"/>
        <v>0</v>
      </c>
      <c r="AK9" s="13">
        <f t="shared" si="17"/>
        <v>100</v>
      </c>
      <c r="AL9" s="13">
        <f t="shared" si="18"/>
        <v>340</v>
      </c>
      <c r="AM9" s="13"/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90.772999999999996</v>
      </c>
      <c r="D10" s="8">
        <v>123.11799999999999</v>
      </c>
      <c r="E10" s="8">
        <v>130.44399999999999</v>
      </c>
      <c r="F10" s="8">
        <v>78.216999999999999</v>
      </c>
      <c r="G10" s="1">
        <f>VLOOKUP(A:A,[1]TDSheet!$A:$G,7,0)</f>
        <v>0</v>
      </c>
      <c r="H10" s="1">
        <f>VLOOKUP(A:A,[1]TDSheet!$A:$H,8,0)</f>
        <v>0</v>
      </c>
      <c r="I10" s="1">
        <f>VLOOKUP(A:A,[1]TDSheet!$A:$I,9,0)</f>
        <v>40</v>
      </c>
      <c r="J10" s="13">
        <f>VLOOKUP(A:A,[2]TDSheet!$A:$F,6,0)</f>
        <v>145.404</v>
      </c>
      <c r="K10" s="13">
        <f t="shared" si="12"/>
        <v>-14.960000000000008</v>
      </c>
      <c r="L10" s="13">
        <f>VLOOKUP(A:A,[1]TDSheet!$A:$V,22,0)</f>
        <v>0</v>
      </c>
      <c r="M10" s="13">
        <f>VLOOKUP(A:A,[1]TDSheet!$A:$P,16,0)</f>
        <v>0</v>
      </c>
      <c r="N10" s="13"/>
      <c r="O10" s="13"/>
      <c r="P10" s="13"/>
      <c r="Q10" s="13"/>
      <c r="R10" s="13"/>
      <c r="S10" s="13"/>
      <c r="T10" s="13"/>
      <c r="U10" s="13"/>
      <c r="V10" s="15"/>
      <c r="W10" s="13">
        <f t="shared" si="13"/>
        <v>26.088799999999999</v>
      </c>
      <c r="X10" s="15"/>
      <c r="Y10" s="17">
        <f t="shared" si="14"/>
        <v>2.9981064671429887</v>
      </c>
      <c r="Z10" s="13">
        <f t="shared" si="15"/>
        <v>2.9981064671429887</v>
      </c>
      <c r="AA10" s="13"/>
      <c r="AB10" s="13"/>
      <c r="AC10" s="13"/>
      <c r="AD10" s="13">
        <v>0</v>
      </c>
      <c r="AE10" s="13">
        <f>VLOOKUP(A:A,[1]TDSheet!$A:$AF,32,0)</f>
        <v>34.016199999999998</v>
      </c>
      <c r="AF10" s="13">
        <f>VLOOKUP(A:A,[1]TDSheet!$A:$AG,33,0)</f>
        <v>34.5642</v>
      </c>
      <c r="AG10" s="13">
        <f>VLOOKUP(A:A,[1]TDSheet!$A:$W,23,0)</f>
        <v>36.642200000000003</v>
      </c>
      <c r="AH10" s="13">
        <f>VLOOKUP(A:A,[3]TDSheet!$A:$D,4,0)</f>
        <v>24.998000000000001</v>
      </c>
      <c r="AI10" s="13" t="str">
        <f>VLOOKUP(A:A,[1]TDSheet!$A:$AI,35,0)</f>
        <v>выв0910,</v>
      </c>
      <c r="AJ10" s="13">
        <f t="shared" si="16"/>
        <v>0</v>
      </c>
      <c r="AK10" s="13">
        <f t="shared" si="17"/>
        <v>0</v>
      </c>
      <c r="AL10" s="13">
        <f t="shared" si="18"/>
        <v>0</v>
      </c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13</v>
      </c>
      <c r="C11" s="8">
        <v>138</v>
      </c>
      <c r="D11" s="8">
        <v>67</v>
      </c>
      <c r="E11" s="8">
        <v>127</v>
      </c>
      <c r="F11" s="8">
        <v>71</v>
      </c>
      <c r="G11" s="1">
        <f>VLOOKUP(A:A,[1]TDSheet!$A:$G,7,0)</f>
        <v>0</v>
      </c>
      <c r="H11" s="1">
        <f>VLOOKUP(A:A,[1]TDSheet!$A:$H,8,0)</f>
        <v>0</v>
      </c>
      <c r="I11" s="1">
        <f>VLOOKUP(A:A,[1]TDSheet!$A:$I,9,0)</f>
        <v>45</v>
      </c>
      <c r="J11" s="13">
        <f>VLOOKUP(A:A,[2]TDSheet!$A:$F,6,0)</f>
        <v>264</v>
      </c>
      <c r="K11" s="13">
        <f t="shared" si="12"/>
        <v>-137</v>
      </c>
      <c r="L11" s="13">
        <f>VLOOKUP(A:A,[1]TDSheet!$A:$V,22,0)</f>
        <v>0</v>
      </c>
      <c r="M11" s="13">
        <f>VLOOKUP(A:A,[1]TDSheet!$A:$P,16,0)</f>
        <v>0</v>
      </c>
      <c r="N11" s="13"/>
      <c r="O11" s="13"/>
      <c r="P11" s="13"/>
      <c r="Q11" s="13"/>
      <c r="R11" s="13"/>
      <c r="S11" s="13"/>
      <c r="T11" s="13"/>
      <c r="U11" s="13"/>
      <c r="V11" s="15"/>
      <c r="W11" s="13">
        <f t="shared" si="13"/>
        <v>25.4</v>
      </c>
      <c r="X11" s="15"/>
      <c r="Y11" s="17">
        <f t="shared" si="14"/>
        <v>2.7952755905511815</v>
      </c>
      <c r="Z11" s="13">
        <f t="shared" si="15"/>
        <v>2.7952755905511815</v>
      </c>
      <c r="AA11" s="13"/>
      <c r="AB11" s="13"/>
      <c r="AC11" s="13"/>
      <c r="AD11" s="13">
        <v>0</v>
      </c>
      <c r="AE11" s="13">
        <f>VLOOKUP(A:A,[1]TDSheet!$A:$AF,32,0)</f>
        <v>44.8</v>
      </c>
      <c r="AF11" s="13">
        <f>VLOOKUP(A:A,[1]TDSheet!$A:$AG,33,0)</f>
        <v>57.8</v>
      </c>
      <c r="AG11" s="13">
        <f>VLOOKUP(A:A,[1]TDSheet!$A:$W,23,0)</f>
        <v>36.799999999999997</v>
      </c>
      <c r="AH11" s="13">
        <f>VLOOKUP(A:A,[3]TDSheet!$A:$D,4,0)</f>
        <v>3</v>
      </c>
      <c r="AI11" s="13" t="str">
        <f>VLOOKUP(A:A,[1]TDSheet!$A:$AI,35,0)</f>
        <v>выв0910,</v>
      </c>
      <c r="AJ11" s="13">
        <f t="shared" si="16"/>
        <v>0</v>
      </c>
      <c r="AK11" s="13">
        <f t="shared" si="17"/>
        <v>0</v>
      </c>
      <c r="AL11" s="13">
        <f t="shared" si="18"/>
        <v>0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13</v>
      </c>
      <c r="C12" s="8">
        <v>1911</v>
      </c>
      <c r="D12" s="8">
        <v>1655</v>
      </c>
      <c r="E12" s="8">
        <v>2049</v>
      </c>
      <c r="F12" s="8">
        <v>1472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2408</v>
      </c>
      <c r="K12" s="13">
        <f t="shared" si="12"/>
        <v>-359</v>
      </c>
      <c r="L12" s="13">
        <f>VLOOKUP(A:A,[1]TDSheet!$A:$V,22,0)</f>
        <v>700</v>
      </c>
      <c r="M12" s="13">
        <f>VLOOKUP(A:A,[1]TDSheet!$A:$P,16,0)</f>
        <v>0</v>
      </c>
      <c r="N12" s="13"/>
      <c r="O12" s="13"/>
      <c r="P12" s="13"/>
      <c r="Q12" s="13"/>
      <c r="R12" s="13"/>
      <c r="S12" s="13"/>
      <c r="T12" s="13">
        <v>630</v>
      </c>
      <c r="U12" s="13"/>
      <c r="V12" s="15">
        <v>300</v>
      </c>
      <c r="W12" s="13">
        <f t="shared" si="13"/>
        <v>335.8</v>
      </c>
      <c r="X12" s="15">
        <v>600</v>
      </c>
      <c r="Y12" s="17">
        <f t="shared" si="14"/>
        <v>9.1483025610482436</v>
      </c>
      <c r="Z12" s="13">
        <f t="shared" si="15"/>
        <v>4.3835616438356162</v>
      </c>
      <c r="AA12" s="13"/>
      <c r="AB12" s="13"/>
      <c r="AC12" s="13"/>
      <c r="AD12" s="13">
        <f>VLOOKUP(A:A,[4]TDSheet!$A:$D,4,0)</f>
        <v>370</v>
      </c>
      <c r="AE12" s="13">
        <f>VLOOKUP(A:A,[1]TDSheet!$A:$AF,32,0)</f>
        <v>371</v>
      </c>
      <c r="AF12" s="13">
        <f>VLOOKUP(A:A,[1]TDSheet!$A:$AG,33,0)</f>
        <v>331.4</v>
      </c>
      <c r="AG12" s="13">
        <f>VLOOKUP(A:A,[1]TDSheet!$A:$W,23,0)</f>
        <v>351.8</v>
      </c>
      <c r="AH12" s="13">
        <f>VLOOKUP(A:A,[3]TDSheet!$A:$D,4,0)</f>
        <v>423</v>
      </c>
      <c r="AI12" s="13" t="str">
        <f>VLOOKUP(A:A,[1]TDSheet!$A:$AI,35,0)</f>
        <v>ябокт</v>
      </c>
      <c r="AJ12" s="13">
        <f t="shared" si="16"/>
        <v>252</v>
      </c>
      <c r="AK12" s="13">
        <f t="shared" si="17"/>
        <v>120</v>
      </c>
      <c r="AL12" s="13">
        <f t="shared" si="18"/>
        <v>240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13</v>
      </c>
      <c r="C13" s="8">
        <v>2359</v>
      </c>
      <c r="D13" s="8">
        <v>3152</v>
      </c>
      <c r="E13" s="8">
        <v>2840</v>
      </c>
      <c r="F13" s="8">
        <v>2606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2899</v>
      </c>
      <c r="K13" s="13">
        <f t="shared" si="12"/>
        <v>-59</v>
      </c>
      <c r="L13" s="13">
        <f>VLOOKUP(A:A,[1]TDSheet!$A:$V,22,0)</f>
        <v>300</v>
      </c>
      <c r="M13" s="13">
        <f>VLOOKUP(A:A,[1]TDSheet!$A:$P,16,0)</f>
        <v>0</v>
      </c>
      <c r="N13" s="13"/>
      <c r="O13" s="13"/>
      <c r="P13" s="13"/>
      <c r="Q13" s="13"/>
      <c r="R13" s="13"/>
      <c r="S13" s="13"/>
      <c r="T13" s="13">
        <v>324</v>
      </c>
      <c r="U13" s="13"/>
      <c r="V13" s="15">
        <v>800</v>
      </c>
      <c r="W13" s="13">
        <f t="shared" si="13"/>
        <v>521.20000000000005</v>
      </c>
      <c r="X13" s="15">
        <v>800</v>
      </c>
      <c r="Y13" s="17">
        <f t="shared" si="14"/>
        <v>8.6454336147352251</v>
      </c>
      <c r="Z13" s="13">
        <f t="shared" si="15"/>
        <v>5</v>
      </c>
      <c r="AA13" s="13"/>
      <c r="AB13" s="13"/>
      <c r="AC13" s="13"/>
      <c r="AD13" s="13">
        <f>VLOOKUP(A:A,[4]TDSheet!$A:$D,4,0)</f>
        <v>234</v>
      </c>
      <c r="AE13" s="13">
        <f>VLOOKUP(A:A,[1]TDSheet!$A:$AF,32,0)</f>
        <v>739.8</v>
      </c>
      <c r="AF13" s="13">
        <f>VLOOKUP(A:A,[1]TDSheet!$A:$AG,33,0)</f>
        <v>717.8</v>
      </c>
      <c r="AG13" s="13">
        <f>VLOOKUP(A:A,[1]TDSheet!$A:$W,23,0)</f>
        <v>501.2</v>
      </c>
      <c r="AH13" s="13">
        <f>VLOOKUP(A:A,[3]TDSheet!$A:$D,4,0)</f>
        <v>570</v>
      </c>
      <c r="AI13" s="13" t="str">
        <f>VLOOKUP(A:A,[1]TDSheet!$A:$AI,35,0)</f>
        <v>оконч</v>
      </c>
      <c r="AJ13" s="13">
        <f t="shared" si="16"/>
        <v>145.80000000000001</v>
      </c>
      <c r="AK13" s="13">
        <f t="shared" si="17"/>
        <v>360</v>
      </c>
      <c r="AL13" s="13">
        <f t="shared" si="18"/>
        <v>360</v>
      </c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13</v>
      </c>
      <c r="C14" s="8">
        <v>1699</v>
      </c>
      <c r="D14" s="8">
        <v>6096</v>
      </c>
      <c r="E14" s="8">
        <v>5047</v>
      </c>
      <c r="F14" s="8">
        <v>2670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5146</v>
      </c>
      <c r="K14" s="13">
        <f t="shared" si="12"/>
        <v>-99</v>
      </c>
      <c r="L14" s="13">
        <f>VLOOKUP(A:A,[1]TDSheet!$A:$V,22,0)</f>
        <v>1400</v>
      </c>
      <c r="M14" s="13">
        <f>VLOOKUP(A:A,[1]TDSheet!$A:$P,16,0)</f>
        <v>800</v>
      </c>
      <c r="N14" s="13"/>
      <c r="O14" s="13"/>
      <c r="P14" s="13"/>
      <c r="Q14" s="13"/>
      <c r="R14" s="13"/>
      <c r="S14" s="13"/>
      <c r="T14" s="13">
        <v>516</v>
      </c>
      <c r="U14" s="13"/>
      <c r="V14" s="15">
        <v>1600</v>
      </c>
      <c r="W14" s="13">
        <f t="shared" si="13"/>
        <v>919.4</v>
      </c>
      <c r="X14" s="15">
        <v>1400</v>
      </c>
      <c r="Y14" s="17">
        <f t="shared" si="14"/>
        <v>8.5599303893843821</v>
      </c>
      <c r="Z14" s="13">
        <f t="shared" si="15"/>
        <v>2.9040678703502283</v>
      </c>
      <c r="AA14" s="13"/>
      <c r="AB14" s="13"/>
      <c r="AC14" s="13"/>
      <c r="AD14" s="13">
        <f>VLOOKUP(A:A,[4]TDSheet!$A:$D,4,0)</f>
        <v>450</v>
      </c>
      <c r="AE14" s="13">
        <f>VLOOKUP(A:A,[1]TDSheet!$A:$AF,32,0)</f>
        <v>607.6</v>
      </c>
      <c r="AF14" s="13">
        <f>VLOOKUP(A:A,[1]TDSheet!$A:$AG,33,0)</f>
        <v>724.6</v>
      </c>
      <c r="AG14" s="13">
        <f>VLOOKUP(A:A,[1]TDSheet!$A:$W,23,0)</f>
        <v>793.4</v>
      </c>
      <c r="AH14" s="13">
        <f>VLOOKUP(A:A,[3]TDSheet!$A:$D,4,0)</f>
        <v>1051</v>
      </c>
      <c r="AI14" s="13" t="str">
        <f>VLOOKUP(A:A,[1]TDSheet!$A:$AI,35,0)</f>
        <v>ябокт</v>
      </c>
      <c r="AJ14" s="13">
        <f t="shared" si="16"/>
        <v>232.20000000000002</v>
      </c>
      <c r="AK14" s="13">
        <f t="shared" si="17"/>
        <v>720</v>
      </c>
      <c r="AL14" s="13">
        <f t="shared" si="18"/>
        <v>630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13</v>
      </c>
      <c r="C15" s="8">
        <v>180</v>
      </c>
      <c r="D15" s="8">
        <v>262</v>
      </c>
      <c r="E15" s="8">
        <v>243</v>
      </c>
      <c r="F15" s="8">
        <v>182</v>
      </c>
      <c r="G15" s="1">
        <f>VLOOKUP(A:A,[1]TDSheet!$A:$G,7,0)</f>
        <v>0</v>
      </c>
      <c r="H15" s="1">
        <f>VLOOKUP(A:A,[1]TDSheet!$A:$H,8,0)</f>
        <v>0</v>
      </c>
      <c r="I15" s="1">
        <f>VLOOKUP(A:A,[1]TDSheet!$A:$I,9,0)</f>
        <v>40</v>
      </c>
      <c r="J15" s="13">
        <f>VLOOKUP(A:A,[2]TDSheet!$A:$F,6,0)</f>
        <v>259</v>
      </c>
      <c r="K15" s="13">
        <f t="shared" si="12"/>
        <v>-16</v>
      </c>
      <c r="L15" s="13">
        <f>VLOOKUP(A:A,[1]TDSheet!$A:$V,22,0)</f>
        <v>0</v>
      </c>
      <c r="M15" s="13">
        <f>VLOOKUP(A:A,[1]TDSheet!$A:$P,16,0)</f>
        <v>0</v>
      </c>
      <c r="N15" s="13"/>
      <c r="O15" s="13"/>
      <c r="P15" s="13"/>
      <c r="Q15" s="13"/>
      <c r="R15" s="13"/>
      <c r="S15" s="13"/>
      <c r="T15" s="13"/>
      <c r="U15" s="13"/>
      <c r="V15" s="15"/>
      <c r="W15" s="13">
        <f t="shared" si="13"/>
        <v>48.6</v>
      </c>
      <c r="X15" s="15"/>
      <c r="Y15" s="17">
        <f t="shared" si="14"/>
        <v>3.7448559670781894</v>
      </c>
      <c r="Z15" s="13">
        <f t="shared" si="15"/>
        <v>3.7448559670781894</v>
      </c>
      <c r="AA15" s="13"/>
      <c r="AB15" s="13"/>
      <c r="AC15" s="13"/>
      <c r="AD15" s="13">
        <v>0</v>
      </c>
      <c r="AE15" s="13">
        <f>VLOOKUP(A:A,[1]TDSheet!$A:$AF,32,0)</f>
        <v>53.8</v>
      </c>
      <c r="AF15" s="13">
        <f>VLOOKUP(A:A,[1]TDSheet!$A:$AG,33,0)</f>
        <v>59.2</v>
      </c>
      <c r="AG15" s="13">
        <f>VLOOKUP(A:A,[1]TDSheet!$A:$W,23,0)</f>
        <v>45.2</v>
      </c>
      <c r="AH15" s="13">
        <f>VLOOKUP(A:A,[3]TDSheet!$A:$D,4,0)</f>
        <v>44</v>
      </c>
      <c r="AI15" s="13" t="str">
        <f>VLOOKUP(A:A,[1]TDSheet!$A:$AI,35,0)</f>
        <v>выв0910,</v>
      </c>
      <c r="AJ15" s="13">
        <f t="shared" si="16"/>
        <v>0</v>
      </c>
      <c r="AK15" s="13">
        <f t="shared" si="17"/>
        <v>0</v>
      </c>
      <c r="AL15" s="13">
        <f t="shared" si="18"/>
        <v>0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13</v>
      </c>
      <c r="C16" s="8">
        <v>39</v>
      </c>
      <c r="D16" s="8">
        <v>137</v>
      </c>
      <c r="E16" s="8">
        <v>54</v>
      </c>
      <c r="F16" s="8">
        <v>121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73</v>
      </c>
      <c r="K16" s="13">
        <f t="shared" si="12"/>
        <v>-19</v>
      </c>
      <c r="L16" s="13">
        <f>VLOOKUP(A:A,[1]TDSheet!$A:$V,22,0)</f>
        <v>0</v>
      </c>
      <c r="M16" s="13">
        <f>VLOOKUP(A:A,[1]TDSheet!$A:$P,16,0)</f>
        <v>0</v>
      </c>
      <c r="N16" s="13"/>
      <c r="O16" s="13"/>
      <c r="P16" s="13"/>
      <c r="Q16" s="13"/>
      <c r="R16" s="13"/>
      <c r="S16" s="13"/>
      <c r="T16" s="13"/>
      <c r="U16" s="13"/>
      <c r="V16" s="15"/>
      <c r="W16" s="13">
        <f t="shared" si="13"/>
        <v>10.8</v>
      </c>
      <c r="X16" s="15"/>
      <c r="Y16" s="17">
        <f t="shared" si="14"/>
        <v>11.203703703703702</v>
      </c>
      <c r="Z16" s="13">
        <f t="shared" si="15"/>
        <v>11.203703703703702</v>
      </c>
      <c r="AA16" s="13"/>
      <c r="AB16" s="13"/>
      <c r="AC16" s="13"/>
      <c r="AD16" s="13">
        <v>0</v>
      </c>
      <c r="AE16" s="13">
        <f>VLOOKUP(A:A,[1]TDSheet!$A:$AF,32,0)</f>
        <v>14.4</v>
      </c>
      <c r="AF16" s="13">
        <f>VLOOKUP(A:A,[1]TDSheet!$A:$AG,33,0)</f>
        <v>12.8</v>
      </c>
      <c r="AG16" s="13">
        <f>VLOOKUP(A:A,[1]TDSheet!$A:$W,23,0)</f>
        <v>12.6</v>
      </c>
      <c r="AH16" s="13">
        <f>VLOOKUP(A:A,[3]TDSheet!$A:$D,4,0)</f>
        <v>5</v>
      </c>
      <c r="AI16" s="13">
        <f>VLOOKUP(A:A,[1]TDSheet!$A:$AI,35,0)</f>
        <v>0</v>
      </c>
      <c r="AJ16" s="13">
        <f t="shared" si="16"/>
        <v>0</v>
      </c>
      <c r="AK16" s="13">
        <f t="shared" si="17"/>
        <v>0</v>
      </c>
      <c r="AL16" s="13">
        <f t="shared" si="18"/>
        <v>0</v>
      </c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13</v>
      </c>
      <c r="C17" s="8">
        <v>481</v>
      </c>
      <c r="D17" s="8">
        <v>419</v>
      </c>
      <c r="E17" s="8">
        <v>239</v>
      </c>
      <c r="F17" s="8">
        <v>656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245</v>
      </c>
      <c r="K17" s="13">
        <f t="shared" si="12"/>
        <v>-6</v>
      </c>
      <c r="L17" s="13">
        <f>VLOOKUP(A:A,[1]TDSheet!$A:$V,22,0)</f>
        <v>0</v>
      </c>
      <c r="M17" s="13">
        <f>VLOOKUP(A:A,[1]TDSheet!$A:$P,16,0)</f>
        <v>0</v>
      </c>
      <c r="N17" s="13"/>
      <c r="O17" s="13"/>
      <c r="P17" s="13"/>
      <c r="Q17" s="13"/>
      <c r="R17" s="13"/>
      <c r="S17" s="13"/>
      <c r="T17" s="13"/>
      <c r="U17" s="13"/>
      <c r="V17" s="15"/>
      <c r="W17" s="13">
        <f t="shared" si="13"/>
        <v>47.8</v>
      </c>
      <c r="X17" s="15"/>
      <c r="Y17" s="17">
        <f t="shared" si="14"/>
        <v>13.723849372384938</v>
      </c>
      <c r="Z17" s="13">
        <f t="shared" si="15"/>
        <v>13.723849372384938</v>
      </c>
      <c r="AA17" s="13"/>
      <c r="AB17" s="13"/>
      <c r="AC17" s="13"/>
      <c r="AD17" s="13">
        <v>0</v>
      </c>
      <c r="AE17" s="13">
        <f>VLOOKUP(A:A,[1]TDSheet!$A:$AF,32,0)</f>
        <v>53</v>
      </c>
      <c r="AF17" s="13">
        <f>VLOOKUP(A:A,[1]TDSheet!$A:$AG,33,0)</f>
        <v>69.400000000000006</v>
      </c>
      <c r="AG17" s="13">
        <f>VLOOKUP(A:A,[1]TDSheet!$A:$W,23,0)</f>
        <v>46.8</v>
      </c>
      <c r="AH17" s="13">
        <f>VLOOKUP(A:A,[3]TDSheet!$A:$D,4,0)</f>
        <v>46</v>
      </c>
      <c r="AI17" s="13" t="e">
        <f>VLOOKUP(A:A,[1]TDSheet!$A:$AI,35,0)</f>
        <v>#N/A</v>
      </c>
      <c r="AJ17" s="13">
        <f t="shared" si="16"/>
        <v>0</v>
      </c>
      <c r="AK17" s="13">
        <f t="shared" si="17"/>
        <v>0</v>
      </c>
      <c r="AL17" s="13">
        <f t="shared" si="18"/>
        <v>0</v>
      </c>
      <c r="AM17" s="13"/>
      <c r="AN17" s="13"/>
    </row>
    <row r="18" spans="1:40" s="1" customFormat="1" ht="11.1" customHeight="1" outlineLevel="1" x14ac:dyDescent="0.2">
      <c r="A18" s="7" t="s">
        <v>21</v>
      </c>
      <c r="B18" s="7" t="s">
        <v>13</v>
      </c>
      <c r="C18" s="8">
        <v>196</v>
      </c>
      <c r="D18" s="8">
        <v>470</v>
      </c>
      <c r="E18" s="8">
        <v>303</v>
      </c>
      <c r="F18" s="8">
        <v>358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3">
        <f>VLOOKUP(A:A,[2]TDSheet!$A:$F,6,0)</f>
        <v>358</v>
      </c>
      <c r="K18" s="13">
        <f t="shared" si="12"/>
        <v>-55</v>
      </c>
      <c r="L18" s="13">
        <f>VLOOKUP(A:A,[1]TDSheet!$A:$V,22,0)</f>
        <v>40</v>
      </c>
      <c r="M18" s="13">
        <f>VLOOKUP(A:A,[1]TDSheet!$A:$P,16,0)</f>
        <v>0</v>
      </c>
      <c r="N18" s="13"/>
      <c r="O18" s="13"/>
      <c r="P18" s="13"/>
      <c r="Q18" s="13"/>
      <c r="R18" s="13"/>
      <c r="S18" s="13"/>
      <c r="T18" s="13"/>
      <c r="U18" s="13"/>
      <c r="V18" s="15">
        <v>30</v>
      </c>
      <c r="W18" s="13">
        <f t="shared" si="13"/>
        <v>60.6</v>
      </c>
      <c r="X18" s="15">
        <v>90</v>
      </c>
      <c r="Y18" s="17">
        <f t="shared" si="14"/>
        <v>8.5478547854785472</v>
      </c>
      <c r="Z18" s="13">
        <f t="shared" si="15"/>
        <v>5.9075907590759078</v>
      </c>
      <c r="AA18" s="13"/>
      <c r="AB18" s="13"/>
      <c r="AC18" s="13"/>
      <c r="AD18" s="13">
        <v>0</v>
      </c>
      <c r="AE18" s="13">
        <f>VLOOKUP(A:A,[1]TDSheet!$A:$AF,32,0)</f>
        <v>70.400000000000006</v>
      </c>
      <c r="AF18" s="13">
        <f>VLOOKUP(A:A,[1]TDSheet!$A:$AG,33,0)</f>
        <v>66.8</v>
      </c>
      <c r="AG18" s="13">
        <f>VLOOKUP(A:A,[1]TDSheet!$A:$W,23,0)</f>
        <v>61.2</v>
      </c>
      <c r="AH18" s="13">
        <f>VLOOKUP(A:A,[3]TDSheet!$A:$D,4,0)</f>
        <v>49</v>
      </c>
      <c r="AI18" s="13">
        <f>VLOOKUP(A:A,[1]TDSheet!$A:$AI,35,0)</f>
        <v>0</v>
      </c>
      <c r="AJ18" s="13">
        <f t="shared" si="16"/>
        <v>0</v>
      </c>
      <c r="AK18" s="13">
        <f t="shared" si="17"/>
        <v>9</v>
      </c>
      <c r="AL18" s="13">
        <f t="shared" si="18"/>
        <v>27</v>
      </c>
      <c r="AM18" s="13"/>
      <c r="AN18" s="13"/>
    </row>
    <row r="19" spans="1:40" s="1" customFormat="1" ht="11.1" customHeight="1" outlineLevel="1" x14ac:dyDescent="0.2">
      <c r="A19" s="7" t="s">
        <v>22</v>
      </c>
      <c r="B19" s="7" t="s">
        <v>13</v>
      </c>
      <c r="C19" s="8">
        <v>2249</v>
      </c>
      <c r="D19" s="8">
        <v>1554</v>
      </c>
      <c r="E19" s="8">
        <v>1315</v>
      </c>
      <c r="F19" s="8">
        <v>2462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3">
        <f>VLOOKUP(A:A,[2]TDSheet!$A:$F,6,0)</f>
        <v>1332</v>
      </c>
      <c r="K19" s="13">
        <f t="shared" si="12"/>
        <v>-17</v>
      </c>
      <c r="L19" s="13">
        <f>VLOOKUP(A:A,[1]TDSheet!$A:$V,22,0)</f>
        <v>1000</v>
      </c>
      <c r="M19" s="13">
        <f>VLOOKUP(A:A,[1]TDSheet!$A:$P,16,0)</f>
        <v>0</v>
      </c>
      <c r="N19" s="13"/>
      <c r="O19" s="13"/>
      <c r="P19" s="13"/>
      <c r="Q19" s="13"/>
      <c r="R19" s="13"/>
      <c r="S19" s="13"/>
      <c r="T19" s="13"/>
      <c r="U19" s="13"/>
      <c r="V19" s="15"/>
      <c r="W19" s="13">
        <f t="shared" si="13"/>
        <v>263</v>
      </c>
      <c r="X19" s="15"/>
      <c r="Y19" s="17">
        <f t="shared" si="14"/>
        <v>13.163498098859316</v>
      </c>
      <c r="Z19" s="13">
        <f t="shared" si="15"/>
        <v>9.3612167300380236</v>
      </c>
      <c r="AA19" s="13"/>
      <c r="AB19" s="13"/>
      <c r="AC19" s="13"/>
      <c r="AD19" s="13">
        <v>0</v>
      </c>
      <c r="AE19" s="13">
        <f>VLOOKUP(A:A,[1]TDSheet!$A:$AF,32,0)</f>
        <v>269.2</v>
      </c>
      <c r="AF19" s="13">
        <f>VLOOKUP(A:A,[1]TDSheet!$A:$AG,33,0)</f>
        <v>316</v>
      </c>
      <c r="AG19" s="13">
        <f>VLOOKUP(A:A,[1]TDSheet!$A:$W,23,0)</f>
        <v>252.6</v>
      </c>
      <c r="AH19" s="13">
        <f>VLOOKUP(A:A,[3]TDSheet!$A:$D,4,0)</f>
        <v>321</v>
      </c>
      <c r="AI19" s="13">
        <f>VLOOKUP(A:A,[1]TDSheet!$A:$AI,35,0)</f>
        <v>0</v>
      </c>
      <c r="AJ19" s="13">
        <f t="shared" si="16"/>
        <v>0</v>
      </c>
      <c r="AK19" s="13">
        <f t="shared" si="17"/>
        <v>0</v>
      </c>
      <c r="AL19" s="13">
        <f t="shared" si="18"/>
        <v>0</v>
      </c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13</v>
      </c>
      <c r="C20" s="8">
        <v>219</v>
      </c>
      <c r="D20" s="8">
        <v>1231</v>
      </c>
      <c r="E20" s="8">
        <v>921</v>
      </c>
      <c r="F20" s="8">
        <v>511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1012</v>
      </c>
      <c r="K20" s="13">
        <f t="shared" si="12"/>
        <v>-91</v>
      </c>
      <c r="L20" s="13">
        <f>VLOOKUP(A:A,[1]TDSheet!$A:$V,22,0)</f>
        <v>200</v>
      </c>
      <c r="M20" s="13">
        <f>VLOOKUP(A:A,[1]TDSheet!$A:$P,16,0)</f>
        <v>0</v>
      </c>
      <c r="N20" s="13"/>
      <c r="O20" s="13"/>
      <c r="P20" s="13"/>
      <c r="Q20" s="13"/>
      <c r="R20" s="13"/>
      <c r="S20" s="13"/>
      <c r="T20" s="13"/>
      <c r="U20" s="13"/>
      <c r="V20" s="15">
        <v>400</v>
      </c>
      <c r="W20" s="13">
        <f t="shared" si="13"/>
        <v>184.2</v>
      </c>
      <c r="X20" s="15">
        <v>450</v>
      </c>
      <c r="Y20" s="17">
        <f t="shared" si="14"/>
        <v>8.4744842562432137</v>
      </c>
      <c r="Z20" s="13">
        <f t="shared" si="15"/>
        <v>2.7741585233441914</v>
      </c>
      <c r="AA20" s="13"/>
      <c r="AB20" s="13"/>
      <c r="AC20" s="13"/>
      <c r="AD20" s="13">
        <v>0</v>
      </c>
      <c r="AE20" s="13">
        <f>VLOOKUP(A:A,[1]TDSheet!$A:$AF,32,0)</f>
        <v>114.2</v>
      </c>
      <c r="AF20" s="13">
        <f>VLOOKUP(A:A,[1]TDSheet!$A:$AG,33,0)</f>
        <v>160</v>
      </c>
      <c r="AG20" s="13">
        <f>VLOOKUP(A:A,[1]TDSheet!$A:$W,23,0)</f>
        <v>136.19999999999999</v>
      </c>
      <c r="AH20" s="13">
        <f>VLOOKUP(A:A,[3]TDSheet!$A:$D,4,0)</f>
        <v>180</v>
      </c>
      <c r="AI20" s="13" t="str">
        <f>VLOOKUP(A:A,[1]TDSheet!$A:$AI,35,0)</f>
        <v>ябокт</v>
      </c>
      <c r="AJ20" s="13">
        <f t="shared" si="16"/>
        <v>0</v>
      </c>
      <c r="AK20" s="13">
        <f t="shared" si="17"/>
        <v>140</v>
      </c>
      <c r="AL20" s="13">
        <f t="shared" si="18"/>
        <v>157.5</v>
      </c>
      <c r="AM20" s="13"/>
      <c r="AN20" s="13"/>
    </row>
    <row r="21" spans="1:40" s="1" customFormat="1" ht="21.95" customHeight="1" outlineLevel="1" x14ac:dyDescent="0.2">
      <c r="A21" s="7" t="s">
        <v>24</v>
      </c>
      <c r="B21" s="7" t="s">
        <v>13</v>
      </c>
      <c r="C21" s="8">
        <v>172</v>
      </c>
      <c r="D21" s="8">
        <v>396</v>
      </c>
      <c r="E21" s="8">
        <v>365</v>
      </c>
      <c r="F21" s="8">
        <v>196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454</v>
      </c>
      <c r="K21" s="13">
        <f t="shared" si="12"/>
        <v>-89</v>
      </c>
      <c r="L21" s="13">
        <f>VLOOKUP(A:A,[1]TDSheet!$A:$V,22,0)</f>
        <v>0</v>
      </c>
      <c r="M21" s="13">
        <f>VLOOKUP(A:A,[1]TDSheet!$A:$P,16,0)</f>
        <v>0</v>
      </c>
      <c r="N21" s="13"/>
      <c r="O21" s="13"/>
      <c r="P21" s="13"/>
      <c r="Q21" s="13"/>
      <c r="R21" s="13"/>
      <c r="S21" s="13"/>
      <c r="T21" s="13">
        <v>450</v>
      </c>
      <c r="U21" s="13"/>
      <c r="V21" s="15"/>
      <c r="W21" s="13">
        <f t="shared" si="13"/>
        <v>16.600000000000001</v>
      </c>
      <c r="X21" s="15"/>
      <c r="Y21" s="17">
        <f t="shared" si="14"/>
        <v>11.80722891566265</v>
      </c>
      <c r="Z21" s="13">
        <f t="shared" si="15"/>
        <v>11.80722891566265</v>
      </c>
      <c r="AA21" s="13"/>
      <c r="AB21" s="13"/>
      <c r="AC21" s="13"/>
      <c r="AD21" s="13">
        <f>VLOOKUP(A:A,[4]TDSheet!$A:$D,4,0)</f>
        <v>282</v>
      </c>
      <c r="AE21" s="13">
        <f>VLOOKUP(A:A,[1]TDSheet!$A:$AF,32,0)</f>
        <v>30.6</v>
      </c>
      <c r="AF21" s="13">
        <f>VLOOKUP(A:A,[1]TDSheet!$A:$AG,33,0)</f>
        <v>39</v>
      </c>
      <c r="AG21" s="13">
        <f>VLOOKUP(A:A,[1]TDSheet!$A:$W,23,0)</f>
        <v>20.399999999999999</v>
      </c>
      <c r="AH21" s="13">
        <f>VLOOKUP(A:A,[3]TDSheet!$A:$D,4,0)</f>
        <v>16</v>
      </c>
      <c r="AI21" s="13" t="str">
        <f>VLOOKUP(A:A,[1]TDSheet!$A:$AI,35,0)</f>
        <v>увел</v>
      </c>
      <c r="AJ21" s="13">
        <f t="shared" si="16"/>
        <v>157.5</v>
      </c>
      <c r="AK21" s="13">
        <f t="shared" si="17"/>
        <v>0</v>
      </c>
      <c r="AL21" s="13">
        <f t="shared" si="18"/>
        <v>0</v>
      </c>
      <c r="AM21" s="13"/>
      <c r="AN21" s="13"/>
    </row>
    <row r="22" spans="1:40" s="1" customFormat="1" ht="21.95" customHeight="1" outlineLevel="1" x14ac:dyDescent="0.2">
      <c r="A22" s="7" t="s">
        <v>25</v>
      </c>
      <c r="B22" s="7" t="s">
        <v>13</v>
      </c>
      <c r="C22" s="8">
        <v>249</v>
      </c>
      <c r="D22" s="8">
        <v>269</v>
      </c>
      <c r="E22" s="8">
        <v>254</v>
      </c>
      <c r="F22" s="8">
        <v>251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544</v>
      </c>
      <c r="K22" s="13">
        <f t="shared" si="12"/>
        <v>-290</v>
      </c>
      <c r="L22" s="13">
        <f>VLOOKUP(A:A,[1]TDSheet!$A:$V,22,0)</f>
        <v>0</v>
      </c>
      <c r="M22" s="13">
        <f>VLOOKUP(A:A,[1]TDSheet!$A:$P,16,0)</f>
        <v>0</v>
      </c>
      <c r="N22" s="13"/>
      <c r="O22" s="13"/>
      <c r="P22" s="13"/>
      <c r="Q22" s="13"/>
      <c r="R22" s="13"/>
      <c r="S22" s="13"/>
      <c r="T22" s="13">
        <v>18</v>
      </c>
      <c r="U22" s="13"/>
      <c r="V22" s="15">
        <v>70</v>
      </c>
      <c r="W22" s="13">
        <f t="shared" si="13"/>
        <v>36.4</v>
      </c>
      <c r="X22" s="15">
        <v>50</v>
      </c>
      <c r="Y22" s="17">
        <f t="shared" si="14"/>
        <v>10.192307692307693</v>
      </c>
      <c r="Z22" s="13">
        <f t="shared" si="15"/>
        <v>6.895604395604396</v>
      </c>
      <c r="AA22" s="13"/>
      <c r="AB22" s="13"/>
      <c r="AC22" s="13"/>
      <c r="AD22" s="13">
        <f>VLOOKUP(A:A,[4]TDSheet!$A:$D,4,0)</f>
        <v>72</v>
      </c>
      <c r="AE22" s="13">
        <f>VLOOKUP(A:A,[1]TDSheet!$A:$AF,32,0)</f>
        <v>50.8</v>
      </c>
      <c r="AF22" s="13">
        <f>VLOOKUP(A:A,[1]TDSheet!$A:$AG,33,0)</f>
        <v>45</v>
      </c>
      <c r="AG22" s="13">
        <f>VLOOKUP(A:A,[1]TDSheet!$A:$W,23,0)</f>
        <v>28.8</v>
      </c>
      <c r="AH22" s="13">
        <f>VLOOKUP(A:A,[3]TDSheet!$A:$D,4,0)</f>
        <v>70</v>
      </c>
      <c r="AI22" s="13" t="str">
        <f>VLOOKUP(A:A,[1]TDSheet!$A:$AI,35,0)</f>
        <v>увел</v>
      </c>
      <c r="AJ22" s="13">
        <f t="shared" si="16"/>
        <v>6.3</v>
      </c>
      <c r="AK22" s="13">
        <f t="shared" si="17"/>
        <v>24.5</v>
      </c>
      <c r="AL22" s="13">
        <f t="shared" si="18"/>
        <v>17.5</v>
      </c>
      <c r="AM22" s="13"/>
      <c r="AN22" s="13"/>
    </row>
    <row r="23" spans="1:40" s="1" customFormat="1" ht="21.95" customHeight="1" outlineLevel="1" x14ac:dyDescent="0.2">
      <c r="A23" s="7" t="s">
        <v>26</v>
      </c>
      <c r="B23" s="7" t="s">
        <v>13</v>
      </c>
      <c r="C23" s="8">
        <v>550</v>
      </c>
      <c r="D23" s="8">
        <v>1108</v>
      </c>
      <c r="E23" s="8">
        <v>916</v>
      </c>
      <c r="F23" s="8">
        <v>722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966</v>
      </c>
      <c r="K23" s="13">
        <f t="shared" si="12"/>
        <v>-50</v>
      </c>
      <c r="L23" s="13">
        <f>VLOOKUP(A:A,[1]TDSheet!$A:$V,22,0)</f>
        <v>100</v>
      </c>
      <c r="M23" s="13">
        <f>VLOOKUP(A:A,[1]TDSheet!$A:$P,16,0)</f>
        <v>0</v>
      </c>
      <c r="N23" s="13"/>
      <c r="O23" s="13"/>
      <c r="P23" s="13"/>
      <c r="Q23" s="13"/>
      <c r="R23" s="13"/>
      <c r="S23" s="13"/>
      <c r="T23" s="13"/>
      <c r="U23" s="13"/>
      <c r="V23" s="15">
        <v>400</v>
      </c>
      <c r="W23" s="13">
        <f t="shared" si="13"/>
        <v>183.2</v>
      </c>
      <c r="X23" s="15">
        <v>350</v>
      </c>
      <c r="Y23" s="17">
        <f t="shared" si="14"/>
        <v>8.5807860262008742</v>
      </c>
      <c r="Z23" s="13">
        <f t="shared" si="15"/>
        <v>3.9410480349344978</v>
      </c>
      <c r="AA23" s="13"/>
      <c r="AB23" s="13"/>
      <c r="AC23" s="13"/>
      <c r="AD23" s="13">
        <v>0</v>
      </c>
      <c r="AE23" s="13">
        <f>VLOOKUP(A:A,[1]TDSheet!$A:$AF,32,0)</f>
        <v>184.2</v>
      </c>
      <c r="AF23" s="13">
        <f>VLOOKUP(A:A,[1]TDSheet!$A:$AG,33,0)</f>
        <v>202.2</v>
      </c>
      <c r="AG23" s="13">
        <f>VLOOKUP(A:A,[1]TDSheet!$A:$W,23,0)</f>
        <v>141.19999999999999</v>
      </c>
      <c r="AH23" s="13">
        <f>VLOOKUP(A:A,[3]TDSheet!$A:$D,4,0)</f>
        <v>176</v>
      </c>
      <c r="AI23" s="13" t="str">
        <f>VLOOKUP(A:A,[1]TDSheet!$A:$AI,35,0)</f>
        <v>продокт</v>
      </c>
      <c r="AJ23" s="13">
        <f t="shared" si="16"/>
        <v>0</v>
      </c>
      <c r="AK23" s="13">
        <f t="shared" si="17"/>
        <v>140</v>
      </c>
      <c r="AL23" s="13">
        <f t="shared" si="18"/>
        <v>122.49999999999999</v>
      </c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210.74600000000001</v>
      </c>
      <c r="D24" s="8">
        <v>683.21799999999996</v>
      </c>
      <c r="E24" s="8">
        <v>500.61399999999998</v>
      </c>
      <c r="F24" s="8">
        <v>372.85599999999999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485.13900000000001</v>
      </c>
      <c r="K24" s="13">
        <f t="shared" si="12"/>
        <v>15.474999999999966</v>
      </c>
      <c r="L24" s="13">
        <f>VLOOKUP(A:A,[1]TDSheet!$A:$V,22,0)</f>
        <v>80</v>
      </c>
      <c r="M24" s="13">
        <f>VLOOKUP(A:A,[1]TDSheet!$A:$P,16,0)</f>
        <v>0</v>
      </c>
      <c r="N24" s="13"/>
      <c r="O24" s="13"/>
      <c r="P24" s="13"/>
      <c r="Q24" s="13"/>
      <c r="R24" s="13"/>
      <c r="S24" s="13"/>
      <c r="T24" s="13"/>
      <c r="U24" s="13"/>
      <c r="V24" s="15">
        <v>250</v>
      </c>
      <c r="W24" s="13">
        <f t="shared" si="13"/>
        <v>100.1228</v>
      </c>
      <c r="X24" s="15">
        <v>150</v>
      </c>
      <c r="Y24" s="17">
        <f t="shared" si="14"/>
        <v>8.518099773478168</v>
      </c>
      <c r="Z24" s="13">
        <f t="shared" si="15"/>
        <v>3.723986944032728</v>
      </c>
      <c r="AA24" s="13"/>
      <c r="AB24" s="13"/>
      <c r="AC24" s="13"/>
      <c r="AD24" s="13">
        <v>0</v>
      </c>
      <c r="AE24" s="13">
        <f>VLOOKUP(A:A,[1]TDSheet!$A:$AF,32,0)</f>
        <v>85.2072</v>
      </c>
      <c r="AF24" s="13">
        <f>VLOOKUP(A:A,[1]TDSheet!$A:$AG,33,0)</f>
        <v>98.292600000000007</v>
      </c>
      <c r="AG24" s="13">
        <f>VLOOKUP(A:A,[1]TDSheet!$A:$W,23,0)</f>
        <v>84.664599999999993</v>
      </c>
      <c r="AH24" s="13">
        <f>VLOOKUP(A:A,[3]TDSheet!$A:$D,4,0)</f>
        <v>102.062</v>
      </c>
      <c r="AI24" s="13">
        <f>VLOOKUP(A:A,[1]TDSheet!$A:$AI,35,0)</f>
        <v>0</v>
      </c>
      <c r="AJ24" s="13">
        <f t="shared" si="16"/>
        <v>0</v>
      </c>
      <c r="AK24" s="13">
        <f t="shared" si="17"/>
        <v>250</v>
      </c>
      <c r="AL24" s="13">
        <f t="shared" si="18"/>
        <v>150</v>
      </c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3345.5720000000001</v>
      </c>
      <c r="D25" s="8">
        <v>8503.7829999999994</v>
      </c>
      <c r="E25" s="8">
        <v>4434.7209999999995</v>
      </c>
      <c r="F25" s="8">
        <v>3486.5680000000002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4417.2610000000004</v>
      </c>
      <c r="K25" s="13">
        <f t="shared" si="12"/>
        <v>17.459999999999127</v>
      </c>
      <c r="L25" s="13">
        <f>VLOOKUP(A:A,[1]TDSheet!$A:$V,22,0)</f>
        <v>1500</v>
      </c>
      <c r="M25" s="13">
        <f>VLOOKUP(A:A,[1]TDSheet!$A:$P,16,0)</f>
        <v>1000</v>
      </c>
      <c r="N25" s="13"/>
      <c r="O25" s="13"/>
      <c r="P25" s="13"/>
      <c r="Q25" s="13"/>
      <c r="R25" s="13"/>
      <c r="S25" s="13"/>
      <c r="T25" s="13"/>
      <c r="U25" s="13"/>
      <c r="V25" s="15">
        <v>500</v>
      </c>
      <c r="W25" s="13">
        <f t="shared" si="13"/>
        <v>886.94419999999991</v>
      </c>
      <c r="X25" s="15">
        <v>1100</v>
      </c>
      <c r="Y25" s="17">
        <f t="shared" si="14"/>
        <v>8.5536023573974571</v>
      </c>
      <c r="Z25" s="13">
        <f t="shared" si="15"/>
        <v>3.9309891197213993</v>
      </c>
      <c r="AA25" s="13"/>
      <c r="AB25" s="13"/>
      <c r="AC25" s="13"/>
      <c r="AD25" s="13">
        <v>0</v>
      </c>
      <c r="AE25" s="13">
        <f>VLOOKUP(A:A,[1]TDSheet!$A:$AF,32,0)</f>
        <v>997.7296</v>
      </c>
      <c r="AF25" s="13">
        <f>VLOOKUP(A:A,[1]TDSheet!$A:$AG,33,0)</f>
        <v>989.42679999999996</v>
      </c>
      <c r="AG25" s="13">
        <f>VLOOKUP(A:A,[1]TDSheet!$A:$W,23,0)</f>
        <v>835.26919999999996</v>
      </c>
      <c r="AH25" s="13">
        <f>VLOOKUP(A:A,[3]TDSheet!$A:$D,4,0)</f>
        <v>923.95600000000002</v>
      </c>
      <c r="AI25" s="13" t="str">
        <f>VLOOKUP(A:A,[1]TDSheet!$A:$AI,35,0)</f>
        <v>оконч</v>
      </c>
      <c r="AJ25" s="13">
        <f t="shared" si="16"/>
        <v>0</v>
      </c>
      <c r="AK25" s="13">
        <f t="shared" si="17"/>
        <v>500</v>
      </c>
      <c r="AL25" s="13">
        <f t="shared" si="18"/>
        <v>1100</v>
      </c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160.65</v>
      </c>
      <c r="D26" s="8">
        <v>511.404</v>
      </c>
      <c r="E26" s="8">
        <v>368.3</v>
      </c>
      <c r="F26" s="8">
        <v>291.23099999999999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360.12400000000002</v>
      </c>
      <c r="K26" s="13">
        <f t="shared" si="12"/>
        <v>8.1759999999999877</v>
      </c>
      <c r="L26" s="13">
        <f>VLOOKUP(A:A,[1]TDSheet!$A:$V,22,0)</f>
        <v>180</v>
      </c>
      <c r="M26" s="13">
        <f>VLOOKUP(A:A,[1]TDSheet!$A:$P,16,0)</f>
        <v>0</v>
      </c>
      <c r="N26" s="13"/>
      <c r="O26" s="13"/>
      <c r="P26" s="13"/>
      <c r="Q26" s="13"/>
      <c r="R26" s="13"/>
      <c r="S26" s="13"/>
      <c r="T26" s="13"/>
      <c r="U26" s="13"/>
      <c r="V26" s="15">
        <v>50</v>
      </c>
      <c r="W26" s="13">
        <f t="shared" si="13"/>
        <v>73.66</v>
      </c>
      <c r="X26" s="15">
        <v>110</v>
      </c>
      <c r="Y26" s="17">
        <f t="shared" si="14"/>
        <v>8.5695221286994308</v>
      </c>
      <c r="Z26" s="13">
        <f t="shared" si="15"/>
        <v>3.9537197936464841</v>
      </c>
      <c r="AA26" s="13"/>
      <c r="AB26" s="13"/>
      <c r="AC26" s="13"/>
      <c r="AD26" s="13">
        <v>0</v>
      </c>
      <c r="AE26" s="13">
        <f>VLOOKUP(A:A,[1]TDSheet!$A:$AF,32,0)</f>
        <v>67.474599999999995</v>
      </c>
      <c r="AF26" s="13">
        <f>VLOOKUP(A:A,[1]TDSheet!$A:$AG,33,0)</f>
        <v>71.290199999999999</v>
      </c>
      <c r="AG26" s="13">
        <f>VLOOKUP(A:A,[1]TDSheet!$A:$W,23,0)</f>
        <v>71.169600000000003</v>
      </c>
      <c r="AH26" s="13">
        <f>VLOOKUP(A:A,[3]TDSheet!$A:$D,4,0)</f>
        <v>78.141000000000005</v>
      </c>
      <c r="AI26" s="13">
        <f>VLOOKUP(A:A,[1]TDSheet!$A:$AI,35,0)</f>
        <v>0</v>
      </c>
      <c r="AJ26" s="13">
        <f t="shared" si="16"/>
        <v>0</v>
      </c>
      <c r="AK26" s="13">
        <f t="shared" si="17"/>
        <v>50</v>
      </c>
      <c r="AL26" s="13">
        <f t="shared" si="18"/>
        <v>110</v>
      </c>
      <c r="AM26" s="13"/>
      <c r="AN26" s="13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259.92500000000001</v>
      </c>
      <c r="D27" s="8">
        <v>704.59100000000001</v>
      </c>
      <c r="E27" s="8">
        <v>545.58699999999999</v>
      </c>
      <c r="F27" s="8">
        <v>398.92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532.41200000000003</v>
      </c>
      <c r="K27" s="13">
        <f t="shared" si="12"/>
        <v>13.174999999999955</v>
      </c>
      <c r="L27" s="13">
        <f>VLOOKUP(A:A,[1]TDSheet!$A:$V,22,0)</f>
        <v>180</v>
      </c>
      <c r="M27" s="13">
        <f>VLOOKUP(A:A,[1]TDSheet!$A:$P,16,0)</f>
        <v>0</v>
      </c>
      <c r="N27" s="13"/>
      <c r="O27" s="13"/>
      <c r="P27" s="13"/>
      <c r="Q27" s="13"/>
      <c r="R27" s="13"/>
      <c r="S27" s="13"/>
      <c r="T27" s="13"/>
      <c r="U27" s="13"/>
      <c r="V27" s="15">
        <v>200</v>
      </c>
      <c r="W27" s="13">
        <f t="shared" si="13"/>
        <v>109.1174</v>
      </c>
      <c r="X27" s="15">
        <v>150</v>
      </c>
      <c r="Y27" s="17">
        <f t="shared" si="14"/>
        <v>8.5130327518800861</v>
      </c>
      <c r="Z27" s="13">
        <f t="shared" si="15"/>
        <v>3.6558788974077463</v>
      </c>
      <c r="AA27" s="13"/>
      <c r="AB27" s="13"/>
      <c r="AC27" s="13"/>
      <c r="AD27" s="13">
        <v>0</v>
      </c>
      <c r="AE27" s="13">
        <f>VLOOKUP(A:A,[1]TDSheet!$A:$AF,32,0)</f>
        <v>111.2634</v>
      </c>
      <c r="AF27" s="13">
        <f>VLOOKUP(A:A,[1]TDSheet!$A:$AG,33,0)</f>
        <v>109.29459999999999</v>
      </c>
      <c r="AG27" s="13">
        <f>VLOOKUP(A:A,[1]TDSheet!$A:$W,23,0)</f>
        <v>101.83920000000001</v>
      </c>
      <c r="AH27" s="13">
        <f>VLOOKUP(A:A,[3]TDSheet!$A:$D,4,0)</f>
        <v>145.74199999999999</v>
      </c>
      <c r="AI27" s="13">
        <f>VLOOKUP(A:A,[1]TDSheet!$A:$AI,35,0)</f>
        <v>0</v>
      </c>
      <c r="AJ27" s="13">
        <f t="shared" si="16"/>
        <v>0</v>
      </c>
      <c r="AK27" s="13">
        <f t="shared" si="17"/>
        <v>200</v>
      </c>
      <c r="AL27" s="13">
        <f t="shared" si="18"/>
        <v>150</v>
      </c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141.13900000000001</v>
      </c>
      <c r="D28" s="8">
        <v>326.512</v>
      </c>
      <c r="E28" s="8">
        <v>227.976</v>
      </c>
      <c r="F28" s="8">
        <v>232.7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218.94</v>
      </c>
      <c r="K28" s="13">
        <f t="shared" si="12"/>
        <v>9.0360000000000014</v>
      </c>
      <c r="L28" s="13">
        <f>VLOOKUP(A:A,[1]TDSheet!$A:$V,22,0)</f>
        <v>30</v>
      </c>
      <c r="M28" s="13">
        <f>VLOOKUP(A:A,[1]TDSheet!$A:$P,16,0)</f>
        <v>0</v>
      </c>
      <c r="N28" s="13"/>
      <c r="O28" s="13"/>
      <c r="P28" s="13"/>
      <c r="Q28" s="13"/>
      <c r="R28" s="13"/>
      <c r="S28" s="13"/>
      <c r="T28" s="13"/>
      <c r="U28" s="13"/>
      <c r="V28" s="15">
        <v>60</v>
      </c>
      <c r="W28" s="13">
        <f t="shared" si="13"/>
        <v>45.595199999999998</v>
      </c>
      <c r="X28" s="15">
        <v>70</v>
      </c>
      <c r="Y28" s="17">
        <f t="shared" si="14"/>
        <v>8.6127487103905676</v>
      </c>
      <c r="Z28" s="13">
        <f t="shared" si="15"/>
        <v>5.1036073972698883</v>
      </c>
      <c r="AA28" s="13"/>
      <c r="AB28" s="13"/>
      <c r="AC28" s="13"/>
      <c r="AD28" s="13">
        <v>0</v>
      </c>
      <c r="AE28" s="13">
        <f>VLOOKUP(A:A,[1]TDSheet!$A:$AF,32,0)</f>
        <v>51.201599999999999</v>
      </c>
      <c r="AF28" s="13">
        <f>VLOOKUP(A:A,[1]TDSheet!$A:$AG,33,0)</f>
        <v>52.255600000000001</v>
      </c>
      <c r="AG28" s="13">
        <f>VLOOKUP(A:A,[1]TDSheet!$A:$W,23,0)</f>
        <v>42.767200000000003</v>
      </c>
      <c r="AH28" s="13">
        <f>VLOOKUP(A:A,[3]TDSheet!$A:$D,4,0)</f>
        <v>55.899000000000001</v>
      </c>
      <c r="AI28" s="13">
        <f>VLOOKUP(A:A,[1]TDSheet!$A:$AI,35,0)</f>
        <v>0</v>
      </c>
      <c r="AJ28" s="13">
        <f t="shared" si="16"/>
        <v>0</v>
      </c>
      <c r="AK28" s="13">
        <f t="shared" si="17"/>
        <v>60</v>
      </c>
      <c r="AL28" s="13">
        <f t="shared" si="18"/>
        <v>70</v>
      </c>
      <c r="AM28" s="13"/>
      <c r="AN28" s="13"/>
    </row>
    <row r="29" spans="1:40" s="1" customFormat="1" ht="21.95" customHeight="1" outlineLevel="1" x14ac:dyDescent="0.2">
      <c r="A29" s="7" t="s">
        <v>32</v>
      </c>
      <c r="B29" s="7" t="s">
        <v>8</v>
      </c>
      <c r="C29" s="8">
        <v>128.19200000000001</v>
      </c>
      <c r="D29" s="8">
        <v>375.78800000000001</v>
      </c>
      <c r="E29" s="8">
        <v>239.79499999999999</v>
      </c>
      <c r="F29" s="8">
        <v>258.86500000000001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229.40199999999999</v>
      </c>
      <c r="K29" s="13">
        <f t="shared" si="12"/>
        <v>10.393000000000001</v>
      </c>
      <c r="L29" s="13">
        <f>VLOOKUP(A:A,[1]TDSheet!$A:$V,22,0)</f>
        <v>90</v>
      </c>
      <c r="M29" s="13">
        <f>VLOOKUP(A:A,[1]TDSheet!$A:$P,16,0)</f>
        <v>0</v>
      </c>
      <c r="N29" s="13"/>
      <c r="O29" s="13"/>
      <c r="P29" s="13"/>
      <c r="Q29" s="13"/>
      <c r="R29" s="13"/>
      <c r="S29" s="13"/>
      <c r="T29" s="13"/>
      <c r="U29" s="13"/>
      <c r="V29" s="15"/>
      <c r="W29" s="13">
        <f t="shared" si="13"/>
        <v>47.958999999999996</v>
      </c>
      <c r="X29" s="15">
        <v>60</v>
      </c>
      <c r="Y29" s="17">
        <f t="shared" si="14"/>
        <v>8.5253028628620289</v>
      </c>
      <c r="Z29" s="13">
        <f t="shared" si="15"/>
        <v>5.3976313100773581</v>
      </c>
      <c r="AA29" s="13"/>
      <c r="AB29" s="13"/>
      <c r="AC29" s="13"/>
      <c r="AD29" s="13">
        <v>0</v>
      </c>
      <c r="AE29" s="13">
        <f>VLOOKUP(A:A,[1]TDSheet!$A:$AF,32,0)</f>
        <v>44.059199999999997</v>
      </c>
      <c r="AF29" s="13">
        <f>VLOOKUP(A:A,[1]TDSheet!$A:$AG,33,0)</f>
        <v>54.850800000000007</v>
      </c>
      <c r="AG29" s="13">
        <f>VLOOKUP(A:A,[1]TDSheet!$A:$W,23,0)</f>
        <v>49.910000000000004</v>
      </c>
      <c r="AH29" s="13">
        <f>VLOOKUP(A:A,[3]TDSheet!$A:$D,4,0)</f>
        <v>56.64</v>
      </c>
      <c r="AI29" s="13">
        <f>VLOOKUP(A:A,[1]TDSheet!$A:$AI,35,0)</f>
        <v>0</v>
      </c>
      <c r="AJ29" s="13">
        <f t="shared" si="16"/>
        <v>0</v>
      </c>
      <c r="AK29" s="13">
        <f t="shared" si="17"/>
        <v>0</v>
      </c>
      <c r="AL29" s="13">
        <f t="shared" si="18"/>
        <v>60</v>
      </c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61.271000000000001</v>
      </c>
      <c r="D30" s="8">
        <v>93.513000000000005</v>
      </c>
      <c r="E30" s="8">
        <v>12.987</v>
      </c>
      <c r="F30" s="8">
        <v>1.1439999999999999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3">
        <f>VLOOKUP(A:A,[2]TDSheet!$A:$F,6,0)</f>
        <v>43.755000000000003</v>
      </c>
      <c r="K30" s="13">
        <f t="shared" si="12"/>
        <v>-30.768000000000001</v>
      </c>
      <c r="L30" s="13">
        <f>VLOOKUP(A:A,[1]TDSheet!$A:$V,22,0)</f>
        <v>0</v>
      </c>
      <c r="M30" s="13">
        <f>VLOOKUP(A:A,[1]TDSheet!$A:$P,16,0)</f>
        <v>0</v>
      </c>
      <c r="N30" s="13"/>
      <c r="O30" s="13"/>
      <c r="P30" s="13"/>
      <c r="Q30" s="13"/>
      <c r="R30" s="13"/>
      <c r="S30" s="13"/>
      <c r="T30" s="13"/>
      <c r="U30" s="13"/>
      <c r="V30" s="15">
        <v>30</v>
      </c>
      <c r="W30" s="13">
        <f t="shared" si="13"/>
        <v>2.5973999999999999</v>
      </c>
      <c r="X30" s="15">
        <v>20</v>
      </c>
      <c r="Y30" s="17">
        <f t="shared" si="14"/>
        <v>19.69045969045969</v>
      </c>
      <c r="Z30" s="13">
        <f t="shared" si="15"/>
        <v>0.44044044044044039</v>
      </c>
      <c r="AA30" s="13"/>
      <c r="AB30" s="13"/>
      <c r="AC30" s="13"/>
      <c r="AD30" s="13">
        <v>0</v>
      </c>
      <c r="AE30" s="13">
        <f>VLOOKUP(A:A,[1]TDSheet!$A:$AF,32,0)</f>
        <v>0.21059999999999998</v>
      </c>
      <c r="AF30" s="13">
        <f>VLOOKUP(A:A,[1]TDSheet!$A:$AG,33,0)</f>
        <v>4.6332000000000004</v>
      </c>
      <c r="AG30" s="13">
        <f>VLOOKUP(A:A,[1]TDSheet!$A:$W,23,0)</f>
        <v>0</v>
      </c>
      <c r="AH30" s="13">
        <f>VLOOKUP(A:A,[3]TDSheet!$A:$D,4,0)</f>
        <v>0.35099999999999998</v>
      </c>
      <c r="AI30" s="13" t="str">
        <f>VLOOKUP(A:A,[1]TDSheet!$A:$AI,35,0)</f>
        <v>увел</v>
      </c>
      <c r="AJ30" s="13">
        <f t="shared" si="16"/>
        <v>0</v>
      </c>
      <c r="AK30" s="13">
        <f t="shared" si="17"/>
        <v>30</v>
      </c>
      <c r="AL30" s="13">
        <f t="shared" si="18"/>
        <v>20</v>
      </c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264.51799999999997</v>
      </c>
      <c r="D31" s="8">
        <v>686.22400000000005</v>
      </c>
      <c r="E31" s="8">
        <v>425.23899999999998</v>
      </c>
      <c r="F31" s="8">
        <v>510.62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414.07799999999997</v>
      </c>
      <c r="K31" s="13">
        <f t="shared" si="12"/>
        <v>11.161000000000001</v>
      </c>
      <c r="L31" s="13">
        <f>VLOOKUP(A:A,[1]TDSheet!$A:$V,22,0)</f>
        <v>50</v>
      </c>
      <c r="M31" s="13">
        <f>VLOOKUP(A:A,[1]TDSheet!$A:$P,16,0)</f>
        <v>0</v>
      </c>
      <c r="N31" s="13"/>
      <c r="O31" s="13"/>
      <c r="P31" s="13"/>
      <c r="Q31" s="13"/>
      <c r="R31" s="13"/>
      <c r="S31" s="13"/>
      <c r="T31" s="13"/>
      <c r="U31" s="13"/>
      <c r="V31" s="15">
        <v>40</v>
      </c>
      <c r="W31" s="13">
        <f t="shared" si="13"/>
        <v>85.047799999999995</v>
      </c>
      <c r="X31" s="15">
        <v>130</v>
      </c>
      <c r="Y31" s="17">
        <f t="shared" si="14"/>
        <v>8.590698407248631</v>
      </c>
      <c r="Z31" s="13">
        <f t="shared" si="15"/>
        <v>6.003917796815438</v>
      </c>
      <c r="AA31" s="13"/>
      <c r="AB31" s="13"/>
      <c r="AC31" s="13"/>
      <c r="AD31" s="13">
        <v>0</v>
      </c>
      <c r="AE31" s="13">
        <f>VLOOKUP(A:A,[1]TDSheet!$A:$AF,32,0)</f>
        <v>93.085400000000007</v>
      </c>
      <c r="AF31" s="13">
        <f>VLOOKUP(A:A,[1]TDSheet!$A:$AG,33,0)</f>
        <v>104.06359999999999</v>
      </c>
      <c r="AG31" s="13">
        <f>VLOOKUP(A:A,[1]TDSheet!$A:$W,23,0)</f>
        <v>88.697400000000002</v>
      </c>
      <c r="AH31" s="13">
        <f>VLOOKUP(A:A,[3]TDSheet!$A:$D,4,0)</f>
        <v>106.75</v>
      </c>
      <c r="AI31" s="13">
        <f>VLOOKUP(A:A,[1]TDSheet!$A:$AI,35,0)</f>
        <v>0</v>
      </c>
      <c r="AJ31" s="13">
        <f t="shared" si="16"/>
        <v>0</v>
      </c>
      <c r="AK31" s="13">
        <f t="shared" si="17"/>
        <v>40</v>
      </c>
      <c r="AL31" s="13">
        <f t="shared" si="18"/>
        <v>130</v>
      </c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51.186</v>
      </c>
      <c r="D32" s="8">
        <v>339.166</v>
      </c>
      <c r="E32" s="8">
        <v>151.292</v>
      </c>
      <c r="F32" s="8">
        <v>232.42699999999999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146.97999999999999</v>
      </c>
      <c r="K32" s="13">
        <f t="shared" si="12"/>
        <v>4.3120000000000118</v>
      </c>
      <c r="L32" s="13">
        <f>VLOOKUP(A:A,[1]TDSheet!$A:$V,22,0)</f>
        <v>0</v>
      </c>
      <c r="M32" s="13">
        <f>VLOOKUP(A:A,[1]TDSheet!$A:$P,16,0)</f>
        <v>0</v>
      </c>
      <c r="N32" s="13"/>
      <c r="O32" s="13"/>
      <c r="P32" s="13"/>
      <c r="Q32" s="13"/>
      <c r="R32" s="13"/>
      <c r="S32" s="13"/>
      <c r="T32" s="13"/>
      <c r="U32" s="13"/>
      <c r="V32" s="15"/>
      <c r="W32" s="13">
        <f t="shared" si="13"/>
        <v>30.258400000000002</v>
      </c>
      <c r="X32" s="15">
        <v>10</v>
      </c>
      <c r="Y32" s="17">
        <f t="shared" si="14"/>
        <v>8.0118909129365719</v>
      </c>
      <c r="Z32" s="13">
        <f t="shared" si="15"/>
        <v>7.6814041720646165</v>
      </c>
      <c r="AA32" s="13"/>
      <c r="AB32" s="13"/>
      <c r="AC32" s="13"/>
      <c r="AD32" s="13">
        <v>0</v>
      </c>
      <c r="AE32" s="13">
        <f>VLOOKUP(A:A,[1]TDSheet!$A:$AF,32,0)</f>
        <v>27.709600000000002</v>
      </c>
      <c r="AF32" s="13">
        <f>VLOOKUP(A:A,[1]TDSheet!$A:$AG,33,0)</f>
        <v>39.878399999999999</v>
      </c>
      <c r="AG32" s="13">
        <f>VLOOKUP(A:A,[1]TDSheet!$A:$W,23,0)</f>
        <v>31.923999999999999</v>
      </c>
      <c r="AH32" s="13">
        <f>VLOOKUP(A:A,[3]TDSheet!$A:$D,4,0)</f>
        <v>37.475999999999999</v>
      </c>
      <c r="AI32" s="13">
        <f>VLOOKUP(A:A,[1]TDSheet!$A:$AI,35,0)</f>
        <v>0</v>
      </c>
      <c r="AJ32" s="13">
        <f t="shared" si="16"/>
        <v>0</v>
      </c>
      <c r="AK32" s="13">
        <f t="shared" si="17"/>
        <v>0</v>
      </c>
      <c r="AL32" s="13">
        <f t="shared" si="18"/>
        <v>10</v>
      </c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63.624000000000002</v>
      </c>
      <c r="D33" s="8">
        <v>292.34899999999999</v>
      </c>
      <c r="E33" s="8">
        <v>237.21100000000001</v>
      </c>
      <c r="F33" s="8">
        <v>111.386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3">
        <f>VLOOKUP(A:A,[2]TDSheet!$A:$F,6,0)</f>
        <v>227.809</v>
      </c>
      <c r="K33" s="13">
        <f t="shared" si="12"/>
        <v>9.4020000000000152</v>
      </c>
      <c r="L33" s="13">
        <f>VLOOKUP(A:A,[1]TDSheet!$A:$V,22,0)</f>
        <v>70</v>
      </c>
      <c r="M33" s="13">
        <f>VLOOKUP(A:A,[1]TDSheet!$A:$P,16,0)</f>
        <v>0</v>
      </c>
      <c r="N33" s="13"/>
      <c r="O33" s="13"/>
      <c r="P33" s="13"/>
      <c r="Q33" s="13"/>
      <c r="R33" s="13"/>
      <c r="S33" s="13"/>
      <c r="T33" s="13"/>
      <c r="U33" s="13"/>
      <c r="V33" s="15">
        <v>90</v>
      </c>
      <c r="W33" s="13">
        <f t="shared" si="13"/>
        <v>47.4422</v>
      </c>
      <c r="X33" s="15">
        <v>100</v>
      </c>
      <c r="Y33" s="17">
        <f t="shared" si="14"/>
        <v>7.8281782885279343</v>
      </c>
      <c r="Z33" s="13">
        <f t="shared" si="15"/>
        <v>2.3478253537989384</v>
      </c>
      <c r="AA33" s="13"/>
      <c r="AB33" s="13"/>
      <c r="AC33" s="13"/>
      <c r="AD33" s="13">
        <v>0</v>
      </c>
      <c r="AE33" s="13">
        <f>VLOOKUP(A:A,[1]TDSheet!$A:$AF,32,0)</f>
        <v>28.803800000000003</v>
      </c>
      <c r="AF33" s="13">
        <f>VLOOKUP(A:A,[1]TDSheet!$A:$AG,33,0)</f>
        <v>43.991199999999999</v>
      </c>
      <c r="AG33" s="13">
        <f>VLOOKUP(A:A,[1]TDSheet!$A:$W,23,0)</f>
        <v>38.069200000000002</v>
      </c>
      <c r="AH33" s="13">
        <f>VLOOKUP(A:A,[3]TDSheet!$A:$D,4,0)</f>
        <v>40.799999999999997</v>
      </c>
      <c r="AI33" s="13">
        <f>VLOOKUP(A:A,[1]TDSheet!$A:$AI,35,0)</f>
        <v>0</v>
      </c>
      <c r="AJ33" s="13">
        <f t="shared" si="16"/>
        <v>0</v>
      </c>
      <c r="AK33" s="13">
        <f t="shared" si="17"/>
        <v>90</v>
      </c>
      <c r="AL33" s="13">
        <f t="shared" si="18"/>
        <v>100</v>
      </c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467.678</v>
      </c>
      <c r="D34" s="8">
        <v>2216.1709999999998</v>
      </c>
      <c r="E34" s="8">
        <v>1477.74</v>
      </c>
      <c r="F34" s="8">
        <v>1176.6110000000001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1469.8150000000001</v>
      </c>
      <c r="K34" s="13">
        <f t="shared" si="12"/>
        <v>7.9249999999999545</v>
      </c>
      <c r="L34" s="13">
        <f>VLOOKUP(A:A,[1]TDSheet!$A:$V,22,0)</f>
        <v>380</v>
      </c>
      <c r="M34" s="13">
        <f>VLOOKUP(A:A,[1]TDSheet!$A:$P,16,0)</f>
        <v>0</v>
      </c>
      <c r="N34" s="13"/>
      <c r="O34" s="13"/>
      <c r="P34" s="13"/>
      <c r="Q34" s="13"/>
      <c r="R34" s="13"/>
      <c r="S34" s="13"/>
      <c r="T34" s="13"/>
      <c r="U34" s="13"/>
      <c r="V34" s="15">
        <v>450</v>
      </c>
      <c r="W34" s="13">
        <f t="shared" si="13"/>
        <v>295.548</v>
      </c>
      <c r="X34" s="15">
        <v>400</v>
      </c>
      <c r="Y34" s="17">
        <f t="shared" si="14"/>
        <v>8.1428769607644096</v>
      </c>
      <c r="Z34" s="13">
        <f t="shared" si="15"/>
        <v>3.9811164345554704</v>
      </c>
      <c r="AA34" s="13"/>
      <c r="AB34" s="13"/>
      <c r="AC34" s="13"/>
      <c r="AD34" s="13">
        <v>0</v>
      </c>
      <c r="AE34" s="13">
        <f>VLOOKUP(A:A,[1]TDSheet!$A:$AF,32,0)</f>
        <v>233.37959999999998</v>
      </c>
      <c r="AF34" s="13">
        <f>VLOOKUP(A:A,[1]TDSheet!$A:$AG,33,0)</f>
        <v>307.75639999999999</v>
      </c>
      <c r="AG34" s="13">
        <f>VLOOKUP(A:A,[1]TDSheet!$A:$W,23,0)</f>
        <v>289.18919999999997</v>
      </c>
      <c r="AH34" s="13">
        <f>VLOOKUP(A:A,[3]TDSheet!$A:$D,4,0)</f>
        <v>345.11099999999999</v>
      </c>
      <c r="AI34" s="13" t="str">
        <f>VLOOKUP(A:A,[1]TDSheet!$A:$AI,35,0)</f>
        <v>ябокт</v>
      </c>
      <c r="AJ34" s="13">
        <f t="shared" si="16"/>
        <v>0</v>
      </c>
      <c r="AK34" s="13">
        <f t="shared" si="17"/>
        <v>450</v>
      </c>
      <c r="AL34" s="13">
        <f t="shared" si="18"/>
        <v>400</v>
      </c>
      <c r="AM34" s="13"/>
      <c r="AN34" s="13"/>
    </row>
    <row r="35" spans="1:40" s="1" customFormat="1" ht="21.95" customHeight="1" outlineLevel="1" x14ac:dyDescent="0.2">
      <c r="A35" s="7" t="s">
        <v>38</v>
      </c>
      <c r="B35" s="7" t="s">
        <v>8</v>
      </c>
      <c r="C35" s="8">
        <v>88.872</v>
      </c>
      <c r="D35" s="8">
        <v>302.19099999999997</v>
      </c>
      <c r="E35" s="8">
        <v>129.643</v>
      </c>
      <c r="F35" s="8">
        <v>257.27100000000002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3">
        <f>VLOOKUP(A:A,[2]TDSheet!$A:$F,6,0)</f>
        <v>129.16200000000001</v>
      </c>
      <c r="K35" s="13">
        <f t="shared" si="12"/>
        <v>0.48099999999999454</v>
      </c>
      <c r="L35" s="13">
        <f>VLOOKUP(A:A,[1]TDSheet!$A:$V,22,0)</f>
        <v>90</v>
      </c>
      <c r="M35" s="13">
        <f>VLOOKUP(A:A,[1]TDSheet!$A:$P,16,0)</f>
        <v>0</v>
      </c>
      <c r="N35" s="13"/>
      <c r="O35" s="13"/>
      <c r="P35" s="13"/>
      <c r="Q35" s="13"/>
      <c r="R35" s="13"/>
      <c r="S35" s="13"/>
      <c r="T35" s="13"/>
      <c r="U35" s="13"/>
      <c r="V35" s="15"/>
      <c r="W35" s="13">
        <f t="shared" si="13"/>
        <v>25.928599999999999</v>
      </c>
      <c r="X35" s="15"/>
      <c r="Y35" s="17">
        <f t="shared" si="14"/>
        <v>13.393357142306181</v>
      </c>
      <c r="Z35" s="13">
        <f t="shared" si="15"/>
        <v>9.9222865870120263</v>
      </c>
      <c r="AA35" s="13"/>
      <c r="AB35" s="13"/>
      <c r="AC35" s="13"/>
      <c r="AD35" s="13">
        <v>0</v>
      </c>
      <c r="AE35" s="13">
        <f>VLOOKUP(A:A,[1]TDSheet!$A:$AF,32,0)</f>
        <v>35.337400000000002</v>
      </c>
      <c r="AF35" s="13">
        <f>VLOOKUP(A:A,[1]TDSheet!$A:$AG,33,0)</f>
        <v>28.633199999999999</v>
      </c>
      <c r="AG35" s="13">
        <f>VLOOKUP(A:A,[1]TDSheet!$A:$W,23,0)</f>
        <v>43.317999999999998</v>
      </c>
      <c r="AH35" s="13">
        <f>VLOOKUP(A:A,[3]TDSheet!$A:$D,4,0)</f>
        <v>27.66</v>
      </c>
      <c r="AI35" s="13" t="str">
        <f>VLOOKUP(A:A,[1]TDSheet!$A:$AI,35,0)</f>
        <v>увел</v>
      </c>
      <c r="AJ35" s="13">
        <f t="shared" si="16"/>
        <v>0</v>
      </c>
      <c r="AK35" s="13">
        <f t="shared" si="17"/>
        <v>0</v>
      </c>
      <c r="AL35" s="13">
        <f t="shared" si="18"/>
        <v>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302.51499999999999</v>
      </c>
      <c r="D36" s="8">
        <v>54.83</v>
      </c>
      <c r="E36" s="8">
        <v>223.636</v>
      </c>
      <c r="F36" s="8">
        <v>128.51300000000001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3">
        <f>VLOOKUP(A:A,[2]TDSheet!$A:$F,6,0)</f>
        <v>217.45400000000001</v>
      </c>
      <c r="K36" s="13">
        <f t="shared" si="12"/>
        <v>6.1819999999999879</v>
      </c>
      <c r="L36" s="13">
        <f>VLOOKUP(A:A,[1]TDSheet!$A:$V,22,0)</f>
        <v>50</v>
      </c>
      <c r="M36" s="13">
        <f>VLOOKUP(A:A,[1]TDSheet!$A:$P,16,0)</f>
        <v>0</v>
      </c>
      <c r="N36" s="13"/>
      <c r="O36" s="13"/>
      <c r="P36" s="13"/>
      <c r="Q36" s="13"/>
      <c r="R36" s="13"/>
      <c r="S36" s="13"/>
      <c r="T36" s="13"/>
      <c r="U36" s="13"/>
      <c r="V36" s="15">
        <v>130</v>
      </c>
      <c r="W36" s="13">
        <f t="shared" si="13"/>
        <v>44.727199999999996</v>
      </c>
      <c r="X36" s="15">
        <v>80</v>
      </c>
      <c r="Y36" s="17">
        <f t="shared" si="14"/>
        <v>8.686280384195749</v>
      </c>
      <c r="Z36" s="13">
        <f t="shared" si="15"/>
        <v>2.8732628020533371</v>
      </c>
      <c r="AA36" s="13"/>
      <c r="AB36" s="13"/>
      <c r="AC36" s="13"/>
      <c r="AD36" s="13">
        <v>0</v>
      </c>
      <c r="AE36" s="13">
        <f>VLOOKUP(A:A,[1]TDSheet!$A:$AF,32,0)</f>
        <v>46.4024</v>
      </c>
      <c r="AF36" s="13">
        <f>VLOOKUP(A:A,[1]TDSheet!$A:$AG,33,0)</f>
        <v>42.263799999999996</v>
      </c>
      <c r="AG36" s="13">
        <f>VLOOKUP(A:A,[1]TDSheet!$A:$W,23,0)</f>
        <v>31.716000000000001</v>
      </c>
      <c r="AH36" s="13">
        <f>VLOOKUP(A:A,[3]TDSheet!$A:$D,4,0)</f>
        <v>9.093</v>
      </c>
      <c r="AI36" s="13" t="str">
        <f>VLOOKUP(A:A,[1]TDSheet!$A:$AI,35,0)</f>
        <v>увел</v>
      </c>
      <c r="AJ36" s="13">
        <f t="shared" si="16"/>
        <v>0</v>
      </c>
      <c r="AK36" s="13">
        <f t="shared" si="17"/>
        <v>130</v>
      </c>
      <c r="AL36" s="13">
        <f t="shared" si="18"/>
        <v>80</v>
      </c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79.353999999999999</v>
      </c>
      <c r="D37" s="8">
        <v>110.923</v>
      </c>
      <c r="E37" s="8">
        <v>99.450999999999993</v>
      </c>
      <c r="F37" s="8">
        <v>89.44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3">
        <f>VLOOKUP(A:A,[2]TDSheet!$A:$F,6,0)</f>
        <v>102.152</v>
      </c>
      <c r="K37" s="13">
        <f t="shared" si="12"/>
        <v>-2.7010000000000076</v>
      </c>
      <c r="L37" s="13">
        <f>VLOOKUP(A:A,[1]TDSheet!$A:$V,22,0)</f>
        <v>0</v>
      </c>
      <c r="M37" s="13">
        <f>VLOOKUP(A:A,[1]TDSheet!$A:$P,16,0)</f>
        <v>0</v>
      </c>
      <c r="N37" s="13"/>
      <c r="O37" s="13"/>
      <c r="P37" s="13"/>
      <c r="Q37" s="13"/>
      <c r="R37" s="13"/>
      <c r="S37" s="13"/>
      <c r="T37" s="13"/>
      <c r="U37" s="13"/>
      <c r="V37" s="15">
        <v>30</v>
      </c>
      <c r="W37" s="13">
        <f t="shared" si="13"/>
        <v>19.8902</v>
      </c>
      <c r="X37" s="15">
        <v>30</v>
      </c>
      <c r="Y37" s="17">
        <f t="shared" si="14"/>
        <v>7.5132477300379081</v>
      </c>
      <c r="Z37" s="13">
        <f t="shared" si="15"/>
        <v>4.4966868105901394</v>
      </c>
      <c r="AA37" s="13"/>
      <c r="AB37" s="13"/>
      <c r="AC37" s="13"/>
      <c r="AD37" s="13">
        <v>0</v>
      </c>
      <c r="AE37" s="13">
        <f>VLOOKUP(A:A,[1]TDSheet!$A:$AF,32,0)</f>
        <v>21.8462</v>
      </c>
      <c r="AF37" s="13">
        <f>VLOOKUP(A:A,[1]TDSheet!$A:$AG,33,0)</f>
        <v>24.215199999999999</v>
      </c>
      <c r="AG37" s="13">
        <f>VLOOKUP(A:A,[1]TDSheet!$A:$W,23,0)</f>
        <v>15.0448</v>
      </c>
      <c r="AH37" s="13">
        <f>VLOOKUP(A:A,[3]TDSheet!$A:$D,4,0)</f>
        <v>24.21</v>
      </c>
      <c r="AI37" s="13">
        <f>VLOOKUP(A:A,[1]TDSheet!$A:$AI,35,0)</f>
        <v>0</v>
      </c>
      <c r="AJ37" s="13">
        <f t="shared" si="16"/>
        <v>0</v>
      </c>
      <c r="AK37" s="13">
        <f t="shared" si="17"/>
        <v>30</v>
      </c>
      <c r="AL37" s="13">
        <f t="shared" si="18"/>
        <v>30</v>
      </c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203.61099999999999</v>
      </c>
      <c r="D38" s="8">
        <v>176.08600000000001</v>
      </c>
      <c r="E38" s="8">
        <v>144.00399999999999</v>
      </c>
      <c r="F38" s="8">
        <v>232.113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144.55799999999999</v>
      </c>
      <c r="K38" s="13">
        <f t="shared" si="12"/>
        <v>-0.55400000000000205</v>
      </c>
      <c r="L38" s="13">
        <f>VLOOKUP(A:A,[1]TDSheet!$A:$V,22,0)</f>
        <v>0</v>
      </c>
      <c r="M38" s="13">
        <f>VLOOKUP(A:A,[1]TDSheet!$A:$P,16,0)</f>
        <v>0</v>
      </c>
      <c r="N38" s="13"/>
      <c r="O38" s="13"/>
      <c r="P38" s="13"/>
      <c r="Q38" s="13"/>
      <c r="R38" s="13"/>
      <c r="S38" s="13"/>
      <c r="T38" s="13"/>
      <c r="U38" s="13"/>
      <c r="V38" s="15"/>
      <c r="W38" s="13">
        <f t="shared" si="13"/>
        <v>28.800799999999999</v>
      </c>
      <c r="X38" s="15">
        <v>20</v>
      </c>
      <c r="Y38" s="17">
        <f t="shared" si="14"/>
        <v>8.753680453320742</v>
      </c>
      <c r="Z38" s="13">
        <f t="shared" si="15"/>
        <v>8.0592552984639312</v>
      </c>
      <c r="AA38" s="13"/>
      <c r="AB38" s="13"/>
      <c r="AC38" s="13"/>
      <c r="AD38" s="13">
        <v>0</v>
      </c>
      <c r="AE38" s="13">
        <f>VLOOKUP(A:A,[1]TDSheet!$A:$AF,32,0)</f>
        <v>46.360399999999998</v>
      </c>
      <c r="AF38" s="13">
        <f>VLOOKUP(A:A,[1]TDSheet!$A:$AG,33,0)</f>
        <v>51.076599999999999</v>
      </c>
      <c r="AG38" s="13">
        <f>VLOOKUP(A:A,[1]TDSheet!$A:$W,23,0)</f>
        <v>30.513999999999999</v>
      </c>
      <c r="AH38" s="13">
        <f>VLOOKUP(A:A,[3]TDSheet!$A:$D,4,0)</f>
        <v>13.585000000000001</v>
      </c>
      <c r="AI38" s="13">
        <f>VLOOKUP(A:A,[1]TDSheet!$A:$AI,35,0)</f>
        <v>0</v>
      </c>
      <c r="AJ38" s="13">
        <f t="shared" si="16"/>
        <v>0</v>
      </c>
      <c r="AK38" s="13">
        <f t="shared" si="17"/>
        <v>0</v>
      </c>
      <c r="AL38" s="13">
        <f t="shared" si="18"/>
        <v>20</v>
      </c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102.721</v>
      </c>
      <c r="D39" s="8">
        <v>234.108</v>
      </c>
      <c r="E39" s="8">
        <v>122.05500000000001</v>
      </c>
      <c r="F39" s="8">
        <v>209.005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3">
        <f>VLOOKUP(A:A,[2]TDSheet!$A:$F,6,0)</f>
        <v>133.34899999999999</v>
      </c>
      <c r="K39" s="13">
        <f t="shared" si="12"/>
        <v>-11.293999999999983</v>
      </c>
      <c r="L39" s="13">
        <f>VLOOKUP(A:A,[1]TDSheet!$A:$V,22,0)</f>
        <v>0</v>
      </c>
      <c r="M39" s="13">
        <f>VLOOKUP(A:A,[1]TDSheet!$A:$P,16,0)</f>
        <v>0</v>
      </c>
      <c r="N39" s="13"/>
      <c r="O39" s="13"/>
      <c r="P39" s="13"/>
      <c r="Q39" s="13"/>
      <c r="R39" s="13"/>
      <c r="S39" s="13"/>
      <c r="T39" s="13"/>
      <c r="U39" s="13"/>
      <c r="V39" s="15"/>
      <c r="W39" s="13">
        <f t="shared" si="13"/>
        <v>24.411000000000001</v>
      </c>
      <c r="X39" s="15"/>
      <c r="Y39" s="17">
        <f t="shared" si="14"/>
        <v>8.5619188070951608</v>
      </c>
      <c r="Z39" s="13">
        <f t="shared" si="15"/>
        <v>8.5619188070951608</v>
      </c>
      <c r="AA39" s="13"/>
      <c r="AB39" s="13"/>
      <c r="AC39" s="13"/>
      <c r="AD39" s="13">
        <v>0</v>
      </c>
      <c r="AE39" s="13">
        <f>VLOOKUP(A:A,[1]TDSheet!$A:$AF,32,0)</f>
        <v>34.487000000000002</v>
      </c>
      <c r="AF39" s="13">
        <f>VLOOKUP(A:A,[1]TDSheet!$A:$AG,33,0)</f>
        <v>40.511800000000001</v>
      </c>
      <c r="AG39" s="13">
        <f>VLOOKUP(A:A,[1]TDSheet!$A:$W,23,0)</f>
        <v>26.4206</v>
      </c>
      <c r="AH39" s="13">
        <f>VLOOKUP(A:A,[3]TDSheet!$A:$D,4,0)</f>
        <v>26.57</v>
      </c>
      <c r="AI39" s="13">
        <f>VLOOKUP(A:A,[1]TDSheet!$A:$AI,35,0)</f>
        <v>0</v>
      </c>
      <c r="AJ39" s="13">
        <f t="shared" si="16"/>
        <v>0</v>
      </c>
      <c r="AK39" s="13">
        <f t="shared" si="17"/>
        <v>0</v>
      </c>
      <c r="AL39" s="13">
        <f t="shared" si="18"/>
        <v>0</v>
      </c>
      <c r="AM39" s="13"/>
      <c r="AN39" s="13"/>
    </row>
    <row r="40" spans="1:40" s="1" customFormat="1" ht="21.95" customHeight="1" outlineLevel="1" x14ac:dyDescent="0.2">
      <c r="A40" s="7" t="s">
        <v>43</v>
      </c>
      <c r="B40" s="7" t="s">
        <v>8</v>
      </c>
      <c r="C40" s="8">
        <v>95.11</v>
      </c>
      <c r="D40" s="8">
        <v>220.71199999999999</v>
      </c>
      <c r="E40" s="8">
        <v>122.99</v>
      </c>
      <c r="F40" s="8">
        <v>189.96799999999999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3">
        <f>VLOOKUP(A:A,[2]TDSheet!$A:$F,6,0)</f>
        <v>122.045</v>
      </c>
      <c r="K40" s="13">
        <f t="shared" si="12"/>
        <v>0.94499999999999318</v>
      </c>
      <c r="L40" s="13">
        <f>VLOOKUP(A:A,[1]TDSheet!$A:$V,22,0)</f>
        <v>0</v>
      </c>
      <c r="M40" s="13">
        <f>VLOOKUP(A:A,[1]TDSheet!$A:$P,16,0)</f>
        <v>0</v>
      </c>
      <c r="N40" s="13"/>
      <c r="O40" s="13"/>
      <c r="P40" s="13"/>
      <c r="Q40" s="13"/>
      <c r="R40" s="13"/>
      <c r="S40" s="13"/>
      <c r="T40" s="13"/>
      <c r="U40" s="13"/>
      <c r="V40" s="15"/>
      <c r="W40" s="13">
        <f t="shared" si="13"/>
        <v>24.597999999999999</v>
      </c>
      <c r="X40" s="15">
        <v>20</v>
      </c>
      <c r="Y40" s="17">
        <f t="shared" si="14"/>
        <v>8.5359785348402308</v>
      </c>
      <c r="Z40" s="13">
        <f t="shared" si="15"/>
        <v>7.7229043011626963</v>
      </c>
      <c r="AA40" s="13"/>
      <c r="AB40" s="13"/>
      <c r="AC40" s="13"/>
      <c r="AD40" s="13">
        <v>0</v>
      </c>
      <c r="AE40" s="13">
        <f>VLOOKUP(A:A,[1]TDSheet!$A:$AF,32,0)</f>
        <v>31.759599999999999</v>
      </c>
      <c r="AF40" s="13">
        <f>VLOOKUP(A:A,[1]TDSheet!$A:$AG,33,0)</f>
        <v>37.055599999999998</v>
      </c>
      <c r="AG40" s="13">
        <f>VLOOKUP(A:A,[1]TDSheet!$A:$W,23,0)</f>
        <v>24.282</v>
      </c>
      <c r="AH40" s="13">
        <f>VLOOKUP(A:A,[3]TDSheet!$A:$D,4,0)</f>
        <v>21.550999999999998</v>
      </c>
      <c r="AI40" s="13">
        <f>VLOOKUP(A:A,[1]TDSheet!$A:$AI,35,0)</f>
        <v>0</v>
      </c>
      <c r="AJ40" s="13">
        <f t="shared" si="16"/>
        <v>0</v>
      </c>
      <c r="AK40" s="13">
        <f t="shared" si="17"/>
        <v>0</v>
      </c>
      <c r="AL40" s="13">
        <f t="shared" si="18"/>
        <v>20</v>
      </c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13</v>
      </c>
      <c r="C41" s="8">
        <v>1675</v>
      </c>
      <c r="D41" s="8">
        <v>4631</v>
      </c>
      <c r="E41" s="19">
        <v>2365</v>
      </c>
      <c r="F41" s="20">
        <v>1722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3">
        <f>VLOOKUP(A:A,[2]TDSheet!$A:$F,6,0)</f>
        <v>1930</v>
      </c>
      <c r="K41" s="13">
        <f t="shared" si="12"/>
        <v>435</v>
      </c>
      <c r="L41" s="13">
        <f>VLOOKUP(A:A,[1]TDSheet!$A:$V,22,0)</f>
        <v>700</v>
      </c>
      <c r="M41" s="13">
        <f>VLOOKUP(A:A,[1]TDSheet!$A:$P,16,0)</f>
        <v>0</v>
      </c>
      <c r="N41" s="13"/>
      <c r="O41" s="13"/>
      <c r="P41" s="13"/>
      <c r="Q41" s="13"/>
      <c r="R41" s="13"/>
      <c r="S41" s="13"/>
      <c r="T41" s="13"/>
      <c r="U41" s="13"/>
      <c r="V41" s="15">
        <v>800</v>
      </c>
      <c r="W41" s="13">
        <f t="shared" si="13"/>
        <v>473</v>
      </c>
      <c r="X41" s="15">
        <v>800</v>
      </c>
      <c r="Y41" s="17">
        <f t="shared" si="14"/>
        <v>8.5031712473572938</v>
      </c>
      <c r="Z41" s="13">
        <f t="shared" si="15"/>
        <v>3.6405919661733614</v>
      </c>
      <c r="AA41" s="13"/>
      <c r="AB41" s="13"/>
      <c r="AC41" s="13"/>
      <c r="AD41" s="13">
        <v>0</v>
      </c>
      <c r="AE41" s="13">
        <f>VLOOKUP(A:A,[1]TDSheet!$A:$AF,32,0)</f>
        <v>473.8</v>
      </c>
      <c r="AF41" s="13">
        <f>VLOOKUP(A:A,[1]TDSheet!$A:$AG,33,0)</f>
        <v>496.2</v>
      </c>
      <c r="AG41" s="13">
        <f>VLOOKUP(A:A,[1]TDSheet!$A:$W,23,0)</f>
        <v>438</v>
      </c>
      <c r="AH41" s="13">
        <f>VLOOKUP(A:A,[3]TDSheet!$A:$D,4,0)</f>
        <v>448</v>
      </c>
      <c r="AI41" s="13" t="str">
        <f>VLOOKUP(A:A,[1]TDSheet!$A:$AI,35,0)</f>
        <v>оконч</v>
      </c>
      <c r="AJ41" s="13">
        <f t="shared" si="16"/>
        <v>0</v>
      </c>
      <c r="AK41" s="13">
        <f t="shared" si="17"/>
        <v>280</v>
      </c>
      <c r="AL41" s="13">
        <f t="shared" si="18"/>
        <v>280</v>
      </c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13</v>
      </c>
      <c r="C42" s="8">
        <v>3397</v>
      </c>
      <c r="D42" s="8">
        <v>8318</v>
      </c>
      <c r="E42" s="19">
        <v>4200</v>
      </c>
      <c r="F42" s="20">
        <v>3305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3">
        <f>VLOOKUP(A:A,[2]TDSheet!$A:$F,6,0)</f>
        <v>3153</v>
      </c>
      <c r="K42" s="13">
        <f t="shared" si="12"/>
        <v>1047</v>
      </c>
      <c r="L42" s="13">
        <f>VLOOKUP(A:A,[1]TDSheet!$A:$V,22,0)</f>
        <v>900</v>
      </c>
      <c r="M42" s="13">
        <f>VLOOKUP(A:A,[1]TDSheet!$A:$P,16,0)</f>
        <v>700</v>
      </c>
      <c r="N42" s="13"/>
      <c r="O42" s="13"/>
      <c r="P42" s="13"/>
      <c r="Q42" s="13"/>
      <c r="R42" s="13"/>
      <c r="S42" s="13"/>
      <c r="T42" s="13">
        <v>612</v>
      </c>
      <c r="U42" s="13"/>
      <c r="V42" s="15">
        <v>500</v>
      </c>
      <c r="W42" s="13">
        <f t="shared" si="13"/>
        <v>675.6</v>
      </c>
      <c r="X42" s="15">
        <v>400</v>
      </c>
      <c r="Y42" s="17">
        <f t="shared" si="14"/>
        <v>8.5923623445825932</v>
      </c>
      <c r="Z42" s="13">
        <f t="shared" si="15"/>
        <v>4.8919478981645943</v>
      </c>
      <c r="AA42" s="13"/>
      <c r="AB42" s="13"/>
      <c r="AC42" s="13"/>
      <c r="AD42" s="13">
        <f>VLOOKUP(A:A,[4]TDSheet!$A:$D,4,0)</f>
        <v>822</v>
      </c>
      <c r="AE42" s="13">
        <f>VLOOKUP(A:A,[1]TDSheet!$A:$AF,32,0)</f>
        <v>798.4</v>
      </c>
      <c r="AF42" s="13">
        <f>VLOOKUP(A:A,[1]TDSheet!$A:$AG,33,0)</f>
        <v>776.4</v>
      </c>
      <c r="AG42" s="13">
        <f>VLOOKUP(A:A,[1]TDSheet!$A:$W,23,0)</f>
        <v>687</v>
      </c>
      <c r="AH42" s="13">
        <f>VLOOKUP(A:A,[3]TDSheet!$A:$D,4,0)</f>
        <v>511</v>
      </c>
      <c r="AI42" s="13">
        <f>VLOOKUP(A:A,[1]TDSheet!$A:$AI,35,0)</f>
        <v>0</v>
      </c>
      <c r="AJ42" s="13">
        <f t="shared" si="16"/>
        <v>244.8</v>
      </c>
      <c r="AK42" s="13">
        <f t="shared" si="17"/>
        <v>200</v>
      </c>
      <c r="AL42" s="13">
        <f t="shared" si="18"/>
        <v>160</v>
      </c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13</v>
      </c>
      <c r="C43" s="8">
        <v>2647</v>
      </c>
      <c r="D43" s="8">
        <v>3566</v>
      </c>
      <c r="E43" s="8">
        <v>4603</v>
      </c>
      <c r="F43" s="8">
        <v>1573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3">
        <f>VLOOKUP(A:A,[2]TDSheet!$A:$F,6,0)</f>
        <v>4688</v>
      </c>
      <c r="K43" s="13">
        <f t="shared" si="12"/>
        <v>-85</v>
      </c>
      <c r="L43" s="13">
        <f>VLOOKUP(A:A,[1]TDSheet!$A:$V,22,0)</f>
        <v>1500</v>
      </c>
      <c r="M43" s="13">
        <f>VLOOKUP(A:A,[1]TDSheet!$A:$P,16,0)</f>
        <v>600</v>
      </c>
      <c r="N43" s="13"/>
      <c r="O43" s="13"/>
      <c r="P43" s="13"/>
      <c r="Q43" s="13"/>
      <c r="R43" s="13"/>
      <c r="S43" s="13"/>
      <c r="T43" s="13">
        <v>2770</v>
      </c>
      <c r="U43" s="13"/>
      <c r="V43" s="15">
        <v>1600</v>
      </c>
      <c r="W43" s="13">
        <f t="shared" si="13"/>
        <v>824.6</v>
      </c>
      <c r="X43" s="15">
        <v>1700</v>
      </c>
      <c r="Y43" s="17">
        <f t="shared" si="14"/>
        <v>8.4562211981566815</v>
      </c>
      <c r="Z43" s="13">
        <f t="shared" si="15"/>
        <v>1.9075915595440214</v>
      </c>
      <c r="AA43" s="13"/>
      <c r="AB43" s="13"/>
      <c r="AC43" s="13"/>
      <c r="AD43" s="13">
        <f>VLOOKUP(A:A,[4]TDSheet!$A:$D,4,0)</f>
        <v>480</v>
      </c>
      <c r="AE43" s="13">
        <f>VLOOKUP(A:A,[1]TDSheet!$A:$AF,32,0)</f>
        <v>860</v>
      </c>
      <c r="AF43" s="13">
        <f>VLOOKUP(A:A,[1]TDSheet!$A:$AG,33,0)</f>
        <v>735.8</v>
      </c>
      <c r="AG43" s="13">
        <f>VLOOKUP(A:A,[1]TDSheet!$A:$W,23,0)</f>
        <v>651.6</v>
      </c>
      <c r="AH43" s="13">
        <f>VLOOKUP(A:A,[3]TDSheet!$A:$D,4,0)</f>
        <v>1044</v>
      </c>
      <c r="AI43" s="13" t="str">
        <f>VLOOKUP(A:A,[1]TDSheet!$A:$AI,35,0)</f>
        <v>продокт</v>
      </c>
      <c r="AJ43" s="13">
        <f t="shared" si="16"/>
        <v>1246.5</v>
      </c>
      <c r="AK43" s="13">
        <f t="shared" si="17"/>
        <v>720</v>
      </c>
      <c r="AL43" s="13">
        <f t="shared" si="18"/>
        <v>765</v>
      </c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285.185</v>
      </c>
      <c r="D44" s="8">
        <v>947.47299999999996</v>
      </c>
      <c r="E44" s="8">
        <v>644.971</v>
      </c>
      <c r="F44" s="8">
        <v>551.21299999999997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619.49400000000003</v>
      </c>
      <c r="K44" s="13">
        <f t="shared" si="12"/>
        <v>25.476999999999975</v>
      </c>
      <c r="L44" s="13">
        <f>VLOOKUP(A:A,[1]TDSheet!$A:$V,22,0)</f>
        <v>300</v>
      </c>
      <c r="M44" s="13">
        <f>VLOOKUP(A:A,[1]TDSheet!$A:$P,16,0)</f>
        <v>0</v>
      </c>
      <c r="N44" s="13"/>
      <c r="O44" s="13"/>
      <c r="P44" s="13"/>
      <c r="Q44" s="13"/>
      <c r="R44" s="13"/>
      <c r="S44" s="13"/>
      <c r="T44" s="13"/>
      <c r="U44" s="13"/>
      <c r="V44" s="15">
        <v>60</v>
      </c>
      <c r="W44" s="13">
        <f t="shared" si="13"/>
        <v>128.99420000000001</v>
      </c>
      <c r="X44" s="15">
        <v>200</v>
      </c>
      <c r="Y44" s="17">
        <f t="shared" si="14"/>
        <v>8.614441579543886</v>
      </c>
      <c r="Z44" s="13">
        <f t="shared" si="15"/>
        <v>4.2731611188720109</v>
      </c>
      <c r="AA44" s="13"/>
      <c r="AB44" s="13"/>
      <c r="AC44" s="13"/>
      <c r="AD44" s="13">
        <v>0</v>
      </c>
      <c r="AE44" s="13">
        <f>VLOOKUP(A:A,[1]TDSheet!$A:$AF,32,0)</f>
        <v>125.52059999999999</v>
      </c>
      <c r="AF44" s="13">
        <f>VLOOKUP(A:A,[1]TDSheet!$A:$AG,33,0)</f>
        <v>134.04000000000002</v>
      </c>
      <c r="AG44" s="13">
        <f>VLOOKUP(A:A,[1]TDSheet!$A:$W,23,0)</f>
        <v>134.10160000000002</v>
      </c>
      <c r="AH44" s="13">
        <f>VLOOKUP(A:A,[3]TDSheet!$A:$D,4,0)</f>
        <v>147.363</v>
      </c>
      <c r="AI44" s="13">
        <f>VLOOKUP(A:A,[1]TDSheet!$A:$AI,35,0)</f>
        <v>0</v>
      </c>
      <c r="AJ44" s="13">
        <f t="shared" si="16"/>
        <v>0</v>
      </c>
      <c r="AK44" s="13">
        <f t="shared" si="17"/>
        <v>60</v>
      </c>
      <c r="AL44" s="13">
        <f t="shared" si="18"/>
        <v>200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13</v>
      </c>
      <c r="C45" s="8">
        <v>2201</v>
      </c>
      <c r="D45" s="8">
        <v>1022</v>
      </c>
      <c r="E45" s="8">
        <v>503</v>
      </c>
      <c r="F45" s="8">
        <v>2707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3">
        <f>VLOOKUP(A:A,[2]TDSheet!$A:$F,6,0)</f>
        <v>515</v>
      </c>
      <c r="K45" s="13">
        <f t="shared" si="12"/>
        <v>-12</v>
      </c>
      <c r="L45" s="13">
        <f>VLOOKUP(A:A,[1]TDSheet!$A:$V,22,0)</f>
        <v>0</v>
      </c>
      <c r="M45" s="13">
        <f>VLOOKUP(A:A,[1]TDSheet!$A:$P,16,0)</f>
        <v>0</v>
      </c>
      <c r="N45" s="13"/>
      <c r="O45" s="13"/>
      <c r="P45" s="13"/>
      <c r="Q45" s="13"/>
      <c r="R45" s="13"/>
      <c r="S45" s="13"/>
      <c r="T45" s="13"/>
      <c r="U45" s="13"/>
      <c r="V45" s="15"/>
      <c r="W45" s="13">
        <f t="shared" si="13"/>
        <v>100.6</v>
      </c>
      <c r="X45" s="15"/>
      <c r="Y45" s="17">
        <f t="shared" si="14"/>
        <v>26.908548707753482</v>
      </c>
      <c r="Z45" s="13">
        <f t="shared" si="15"/>
        <v>26.908548707753482</v>
      </c>
      <c r="AA45" s="13"/>
      <c r="AB45" s="13"/>
      <c r="AC45" s="13"/>
      <c r="AD45" s="13">
        <v>0</v>
      </c>
      <c r="AE45" s="13">
        <f>VLOOKUP(A:A,[1]TDSheet!$A:$AF,32,0)</f>
        <v>137.4</v>
      </c>
      <c r="AF45" s="13">
        <f>VLOOKUP(A:A,[1]TDSheet!$A:$AG,33,0)</f>
        <v>176.6</v>
      </c>
      <c r="AG45" s="13">
        <f>VLOOKUP(A:A,[1]TDSheet!$A:$W,23,0)</f>
        <v>116.2</v>
      </c>
      <c r="AH45" s="13">
        <f>VLOOKUP(A:A,[3]TDSheet!$A:$D,4,0)</f>
        <v>120</v>
      </c>
      <c r="AI45" s="13">
        <f>VLOOKUP(A:A,[1]TDSheet!$A:$AI,35,0)</f>
        <v>0</v>
      </c>
      <c r="AJ45" s="13">
        <f t="shared" si="16"/>
        <v>0</v>
      </c>
      <c r="AK45" s="13">
        <f t="shared" si="17"/>
        <v>0</v>
      </c>
      <c r="AL45" s="13">
        <f t="shared" si="18"/>
        <v>0</v>
      </c>
      <c r="AM45" s="13"/>
      <c r="AN45" s="13"/>
    </row>
    <row r="46" spans="1:40" s="1" customFormat="1" ht="21.95" customHeight="1" outlineLevel="1" x14ac:dyDescent="0.2">
      <c r="A46" s="7" t="s">
        <v>49</v>
      </c>
      <c r="B46" s="7" t="s">
        <v>13</v>
      </c>
      <c r="C46" s="8">
        <v>703</v>
      </c>
      <c r="D46" s="8">
        <v>2074</v>
      </c>
      <c r="E46" s="8">
        <v>1230</v>
      </c>
      <c r="F46" s="8">
        <v>1501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3">
        <f>VLOOKUP(A:A,[2]TDSheet!$A:$F,6,0)</f>
        <v>1271</v>
      </c>
      <c r="K46" s="13">
        <f t="shared" si="12"/>
        <v>-41</v>
      </c>
      <c r="L46" s="13">
        <f>VLOOKUP(A:A,[1]TDSheet!$A:$V,22,0)</f>
        <v>0</v>
      </c>
      <c r="M46" s="13">
        <f>VLOOKUP(A:A,[1]TDSheet!$A:$P,16,0)</f>
        <v>0</v>
      </c>
      <c r="N46" s="13"/>
      <c r="O46" s="13"/>
      <c r="P46" s="13"/>
      <c r="Q46" s="13"/>
      <c r="R46" s="13"/>
      <c r="S46" s="13"/>
      <c r="T46" s="13"/>
      <c r="U46" s="13"/>
      <c r="V46" s="15">
        <v>250</v>
      </c>
      <c r="W46" s="13">
        <f t="shared" si="13"/>
        <v>246</v>
      </c>
      <c r="X46" s="15">
        <v>350</v>
      </c>
      <c r="Y46" s="17">
        <f t="shared" si="14"/>
        <v>8.5406504065040654</v>
      </c>
      <c r="Z46" s="13">
        <f t="shared" si="15"/>
        <v>6.1016260162601625</v>
      </c>
      <c r="AA46" s="13"/>
      <c r="AB46" s="13"/>
      <c r="AC46" s="13"/>
      <c r="AD46" s="13">
        <v>0</v>
      </c>
      <c r="AE46" s="13">
        <f>VLOOKUP(A:A,[1]TDSheet!$A:$AF,32,0)</f>
        <v>267.8</v>
      </c>
      <c r="AF46" s="13">
        <f>VLOOKUP(A:A,[1]TDSheet!$A:$AG,33,0)</f>
        <v>328.4</v>
      </c>
      <c r="AG46" s="13">
        <f>VLOOKUP(A:A,[1]TDSheet!$A:$W,23,0)</f>
        <v>225.4</v>
      </c>
      <c r="AH46" s="13">
        <f>VLOOKUP(A:A,[3]TDSheet!$A:$D,4,0)</f>
        <v>286</v>
      </c>
      <c r="AI46" s="13">
        <f>VLOOKUP(A:A,[1]TDSheet!$A:$AI,35,0)</f>
        <v>0</v>
      </c>
      <c r="AJ46" s="13">
        <f t="shared" si="16"/>
        <v>0</v>
      </c>
      <c r="AK46" s="13">
        <f t="shared" si="17"/>
        <v>87.5</v>
      </c>
      <c r="AL46" s="13">
        <f t="shared" si="18"/>
        <v>122.49999999999999</v>
      </c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199.78899999999999</v>
      </c>
      <c r="D47" s="8">
        <v>1439.9690000000001</v>
      </c>
      <c r="E47" s="8">
        <v>215.40799999999999</v>
      </c>
      <c r="F47" s="8">
        <v>136.00200000000001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213.64599999999999</v>
      </c>
      <c r="K47" s="13">
        <f t="shared" si="12"/>
        <v>1.7620000000000005</v>
      </c>
      <c r="L47" s="13">
        <f>VLOOKUP(A:A,[1]TDSheet!$A:$V,22,0)</f>
        <v>60</v>
      </c>
      <c r="M47" s="13">
        <f>VLOOKUP(A:A,[1]TDSheet!$A:$P,16,0)</f>
        <v>0</v>
      </c>
      <c r="N47" s="13"/>
      <c r="O47" s="13"/>
      <c r="P47" s="13"/>
      <c r="Q47" s="13"/>
      <c r="R47" s="13"/>
      <c r="S47" s="13"/>
      <c r="T47" s="13"/>
      <c r="U47" s="13"/>
      <c r="V47" s="15">
        <v>100</v>
      </c>
      <c r="W47" s="13">
        <f t="shared" si="13"/>
        <v>43.081599999999995</v>
      </c>
      <c r="X47" s="15">
        <v>80</v>
      </c>
      <c r="Y47" s="17">
        <f t="shared" si="14"/>
        <v>8.7276702815122942</v>
      </c>
      <c r="Z47" s="13">
        <f t="shared" si="15"/>
        <v>3.1568465423754</v>
      </c>
      <c r="AA47" s="13"/>
      <c r="AB47" s="13"/>
      <c r="AC47" s="13"/>
      <c r="AD47" s="13">
        <v>0</v>
      </c>
      <c r="AE47" s="13">
        <f>VLOOKUP(A:A,[1]TDSheet!$A:$AF,32,0)</f>
        <v>47.047800000000002</v>
      </c>
      <c r="AF47" s="13">
        <f>VLOOKUP(A:A,[1]TDSheet!$A:$AG,33,0)</f>
        <v>49.6496</v>
      </c>
      <c r="AG47" s="13">
        <f>VLOOKUP(A:A,[1]TDSheet!$A:$W,23,0)</f>
        <v>37.908799999999999</v>
      </c>
      <c r="AH47" s="13">
        <f>VLOOKUP(A:A,[3]TDSheet!$A:$D,4,0)</f>
        <v>41.162999999999997</v>
      </c>
      <c r="AI47" s="13">
        <f>VLOOKUP(A:A,[1]TDSheet!$A:$AI,35,0)</f>
        <v>0</v>
      </c>
      <c r="AJ47" s="13">
        <f t="shared" si="16"/>
        <v>0</v>
      </c>
      <c r="AK47" s="13">
        <f t="shared" si="17"/>
        <v>100</v>
      </c>
      <c r="AL47" s="13">
        <f t="shared" si="18"/>
        <v>80</v>
      </c>
      <c r="AM47" s="13"/>
      <c r="AN47" s="13"/>
    </row>
    <row r="48" spans="1:40" s="1" customFormat="1" ht="11.1" customHeight="1" outlineLevel="1" x14ac:dyDescent="0.2">
      <c r="A48" s="7" t="s">
        <v>51</v>
      </c>
      <c r="B48" s="7" t="s">
        <v>13</v>
      </c>
      <c r="C48" s="8">
        <v>729</v>
      </c>
      <c r="D48" s="8">
        <v>2734</v>
      </c>
      <c r="E48" s="8">
        <v>1683</v>
      </c>
      <c r="F48" s="8">
        <v>1738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3">
        <f>VLOOKUP(A:A,[2]TDSheet!$A:$F,6,0)</f>
        <v>1727</v>
      </c>
      <c r="K48" s="13">
        <f t="shared" si="12"/>
        <v>-44</v>
      </c>
      <c r="L48" s="13">
        <f>VLOOKUP(A:A,[1]TDSheet!$A:$V,22,0)</f>
        <v>300</v>
      </c>
      <c r="M48" s="13">
        <f>VLOOKUP(A:A,[1]TDSheet!$A:$P,16,0)</f>
        <v>0</v>
      </c>
      <c r="N48" s="13"/>
      <c r="O48" s="13"/>
      <c r="P48" s="13"/>
      <c r="Q48" s="13"/>
      <c r="R48" s="13"/>
      <c r="S48" s="13"/>
      <c r="T48" s="13"/>
      <c r="U48" s="13"/>
      <c r="V48" s="15">
        <v>300</v>
      </c>
      <c r="W48" s="13">
        <f t="shared" si="13"/>
        <v>336.6</v>
      </c>
      <c r="X48" s="15">
        <v>550</v>
      </c>
      <c r="Y48" s="17">
        <f t="shared" si="14"/>
        <v>8.5799168152109324</v>
      </c>
      <c r="Z48" s="13">
        <f t="shared" si="15"/>
        <v>5.1633986928104569</v>
      </c>
      <c r="AA48" s="13"/>
      <c r="AB48" s="13"/>
      <c r="AC48" s="13"/>
      <c r="AD48" s="13">
        <v>0</v>
      </c>
      <c r="AE48" s="13">
        <f>VLOOKUP(A:A,[1]TDSheet!$A:$AF,32,0)</f>
        <v>364.8</v>
      </c>
      <c r="AF48" s="13">
        <f>VLOOKUP(A:A,[1]TDSheet!$A:$AG,33,0)</f>
        <v>365.4</v>
      </c>
      <c r="AG48" s="13">
        <f>VLOOKUP(A:A,[1]TDSheet!$A:$W,23,0)</f>
        <v>336.2</v>
      </c>
      <c r="AH48" s="13">
        <f>VLOOKUP(A:A,[3]TDSheet!$A:$D,4,0)</f>
        <v>410</v>
      </c>
      <c r="AI48" s="13" t="e">
        <f>VLOOKUP(A:A,[1]TDSheet!$A:$AI,35,0)</f>
        <v>#N/A</v>
      </c>
      <c r="AJ48" s="13">
        <f t="shared" si="16"/>
        <v>0</v>
      </c>
      <c r="AK48" s="13">
        <f t="shared" si="17"/>
        <v>120</v>
      </c>
      <c r="AL48" s="13">
        <f t="shared" si="18"/>
        <v>220</v>
      </c>
      <c r="AM48" s="13"/>
      <c r="AN48" s="13"/>
    </row>
    <row r="49" spans="1:40" s="1" customFormat="1" ht="11.1" customHeight="1" outlineLevel="1" x14ac:dyDescent="0.2">
      <c r="A49" s="7" t="s">
        <v>52</v>
      </c>
      <c r="B49" s="7" t="s">
        <v>13</v>
      </c>
      <c r="C49" s="8">
        <v>1330</v>
      </c>
      <c r="D49" s="8">
        <v>3974</v>
      </c>
      <c r="E49" s="8">
        <v>2714</v>
      </c>
      <c r="F49" s="8">
        <v>2538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3">
        <f>VLOOKUP(A:A,[2]TDSheet!$A:$F,6,0)</f>
        <v>2759</v>
      </c>
      <c r="K49" s="13">
        <f t="shared" si="12"/>
        <v>-45</v>
      </c>
      <c r="L49" s="13">
        <f>VLOOKUP(A:A,[1]TDSheet!$A:$V,22,0)</f>
        <v>700</v>
      </c>
      <c r="M49" s="13">
        <f>VLOOKUP(A:A,[1]TDSheet!$A:$P,16,0)</f>
        <v>400</v>
      </c>
      <c r="N49" s="13"/>
      <c r="O49" s="13"/>
      <c r="P49" s="13"/>
      <c r="Q49" s="13"/>
      <c r="R49" s="13"/>
      <c r="S49" s="13"/>
      <c r="T49" s="13"/>
      <c r="U49" s="13"/>
      <c r="V49" s="15">
        <v>400</v>
      </c>
      <c r="W49" s="13">
        <f t="shared" si="13"/>
        <v>542.79999999999995</v>
      </c>
      <c r="X49" s="15">
        <v>600</v>
      </c>
      <c r="Y49" s="17">
        <f t="shared" si="14"/>
        <v>8.5445836403831983</v>
      </c>
      <c r="Z49" s="13">
        <f t="shared" si="15"/>
        <v>4.6757553426676495</v>
      </c>
      <c r="AA49" s="13"/>
      <c r="AB49" s="13"/>
      <c r="AC49" s="13"/>
      <c r="AD49" s="13">
        <v>0</v>
      </c>
      <c r="AE49" s="13">
        <f>VLOOKUP(A:A,[1]TDSheet!$A:$AF,32,0)</f>
        <v>582</v>
      </c>
      <c r="AF49" s="13">
        <f>VLOOKUP(A:A,[1]TDSheet!$A:$AG,33,0)</f>
        <v>587.6</v>
      </c>
      <c r="AG49" s="13">
        <f>VLOOKUP(A:A,[1]TDSheet!$A:$W,23,0)</f>
        <v>540.4</v>
      </c>
      <c r="AH49" s="13">
        <f>VLOOKUP(A:A,[3]TDSheet!$A:$D,4,0)</f>
        <v>614</v>
      </c>
      <c r="AI49" s="13" t="e">
        <f>VLOOKUP(A:A,[1]TDSheet!$A:$AI,35,0)</f>
        <v>#N/A</v>
      </c>
      <c r="AJ49" s="13">
        <f t="shared" si="16"/>
        <v>0</v>
      </c>
      <c r="AK49" s="13">
        <f t="shared" si="17"/>
        <v>160</v>
      </c>
      <c r="AL49" s="13">
        <f t="shared" si="18"/>
        <v>240</v>
      </c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8</v>
      </c>
      <c r="C50" s="8">
        <v>77.546999999999997</v>
      </c>
      <c r="D50" s="8">
        <v>515.93700000000001</v>
      </c>
      <c r="E50" s="8">
        <v>86.614999999999995</v>
      </c>
      <c r="F50" s="8">
        <v>81.52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3">
        <f>VLOOKUP(A:A,[2]TDSheet!$A:$F,6,0)</f>
        <v>88.42</v>
      </c>
      <c r="K50" s="13">
        <f t="shared" si="12"/>
        <v>-1.8050000000000068</v>
      </c>
      <c r="L50" s="13">
        <f>VLOOKUP(A:A,[1]TDSheet!$A:$V,22,0)</f>
        <v>20</v>
      </c>
      <c r="M50" s="13">
        <f>VLOOKUP(A:A,[1]TDSheet!$A:$P,16,0)</f>
        <v>0</v>
      </c>
      <c r="N50" s="13"/>
      <c r="O50" s="13"/>
      <c r="P50" s="13"/>
      <c r="Q50" s="13"/>
      <c r="R50" s="13"/>
      <c r="S50" s="13"/>
      <c r="T50" s="13"/>
      <c r="U50" s="13"/>
      <c r="V50" s="15">
        <v>20</v>
      </c>
      <c r="W50" s="13">
        <f t="shared" si="13"/>
        <v>17.323</v>
      </c>
      <c r="X50" s="15">
        <v>30</v>
      </c>
      <c r="Y50" s="17">
        <f t="shared" si="14"/>
        <v>8.7467528719044036</v>
      </c>
      <c r="Z50" s="13">
        <f t="shared" si="15"/>
        <v>4.7058823529411757</v>
      </c>
      <c r="AA50" s="13"/>
      <c r="AB50" s="13"/>
      <c r="AC50" s="13"/>
      <c r="AD50" s="13">
        <v>0</v>
      </c>
      <c r="AE50" s="13">
        <f>VLOOKUP(A:A,[1]TDSheet!$A:$AF,32,0)</f>
        <v>17.146599999999999</v>
      </c>
      <c r="AF50" s="13">
        <f>VLOOKUP(A:A,[1]TDSheet!$A:$AG,33,0)</f>
        <v>18.778200000000002</v>
      </c>
      <c r="AG50" s="13">
        <f>VLOOKUP(A:A,[1]TDSheet!$A:$W,23,0)</f>
        <v>13.768799999999999</v>
      </c>
      <c r="AH50" s="13">
        <f>VLOOKUP(A:A,[3]TDSheet!$A:$D,4,0)</f>
        <v>24.238</v>
      </c>
      <c r="AI50" s="13">
        <f>VLOOKUP(A:A,[1]TDSheet!$A:$AI,35,0)</f>
        <v>0</v>
      </c>
      <c r="AJ50" s="13">
        <f t="shared" si="16"/>
        <v>0</v>
      </c>
      <c r="AK50" s="13">
        <f t="shared" si="17"/>
        <v>20</v>
      </c>
      <c r="AL50" s="13">
        <f t="shared" si="18"/>
        <v>30</v>
      </c>
      <c r="AM50" s="13"/>
      <c r="AN50" s="13"/>
    </row>
    <row r="51" spans="1:40" s="1" customFormat="1" ht="21.95" customHeight="1" outlineLevel="1" x14ac:dyDescent="0.2">
      <c r="A51" s="7" t="s">
        <v>54</v>
      </c>
      <c r="B51" s="7" t="s">
        <v>8</v>
      </c>
      <c r="C51" s="8">
        <v>131.91399999999999</v>
      </c>
      <c r="D51" s="8">
        <v>223.65700000000001</v>
      </c>
      <c r="E51" s="8">
        <v>194.06899999999999</v>
      </c>
      <c r="F51" s="8">
        <v>154.25200000000001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3">
        <f>VLOOKUP(A:A,[2]TDSheet!$A:$F,6,0)</f>
        <v>197.61699999999999</v>
      </c>
      <c r="K51" s="13">
        <f t="shared" si="12"/>
        <v>-3.5480000000000018</v>
      </c>
      <c r="L51" s="13">
        <f>VLOOKUP(A:A,[1]TDSheet!$A:$V,22,0)</f>
        <v>20</v>
      </c>
      <c r="M51" s="13">
        <f>VLOOKUP(A:A,[1]TDSheet!$A:$P,16,0)</f>
        <v>0</v>
      </c>
      <c r="N51" s="13"/>
      <c r="O51" s="13"/>
      <c r="P51" s="13"/>
      <c r="Q51" s="13"/>
      <c r="R51" s="13"/>
      <c r="S51" s="13"/>
      <c r="T51" s="13"/>
      <c r="U51" s="13"/>
      <c r="V51" s="15">
        <v>100</v>
      </c>
      <c r="W51" s="13">
        <f t="shared" si="13"/>
        <v>38.813800000000001</v>
      </c>
      <c r="X51" s="15">
        <v>60</v>
      </c>
      <c r="Y51" s="17">
        <f t="shared" si="14"/>
        <v>8.6116793511586085</v>
      </c>
      <c r="Z51" s="13">
        <f t="shared" si="15"/>
        <v>3.9741535227161475</v>
      </c>
      <c r="AA51" s="13"/>
      <c r="AB51" s="13"/>
      <c r="AC51" s="13"/>
      <c r="AD51" s="13">
        <v>0</v>
      </c>
      <c r="AE51" s="13">
        <f>VLOOKUP(A:A,[1]TDSheet!$A:$AF,32,0)</f>
        <v>37.4572</v>
      </c>
      <c r="AF51" s="13">
        <f>VLOOKUP(A:A,[1]TDSheet!$A:$AG,33,0)</f>
        <v>39.427800000000005</v>
      </c>
      <c r="AG51" s="13">
        <f>VLOOKUP(A:A,[1]TDSheet!$A:$W,23,0)</f>
        <v>31.725999999999999</v>
      </c>
      <c r="AH51" s="13">
        <f>VLOOKUP(A:A,[3]TDSheet!$A:$D,4,0)</f>
        <v>42.040999999999997</v>
      </c>
      <c r="AI51" s="13">
        <f>VLOOKUP(A:A,[1]TDSheet!$A:$AI,35,0)</f>
        <v>0</v>
      </c>
      <c r="AJ51" s="13">
        <f t="shared" si="16"/>
        <v>0</v>
      </c>
      <c r="AK51" s="13">
        <f t="shared" si="17"/>
        <v>100</v>
      </c>
      <c r="AL51" s="13">
        <f t="shared" si="18"/>
        <v>60</v>
      </c>
      <c r="AM51" s="13"/>
      <c r="AN51" s="13"/>
    </row>
    <row r="52" spans="1:40" s="1" customFormat="1" ht="21.95" customHeight="1" outlineLevel="1" x14ac:dyDescent="0.2">
      <c r="A52" s="7" t="s">
        <v>55</v>
      </c>
      <c r="B52" s="7" t="s">
        <v>13</v>
      </c>
      <c r="C52" s="8">
        <v>696</v>
      </c>
      <c r="D52" s="8">
        <v>2111</v>
      </c>
      <c r="E52" s="8">
        <v>1420</v>
      </c>
      <c r="F52" s="8">
        <v>1351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3">
        <f>VLOOKUP(A:A,[2]TDSheet!$A:$F,6,0)</f>
        <v>1459</v>
      </c>
      <c r="K52" s="13">
        <f t="shared" si="12"/>
        <v>-39</v>
      </c>
      <c r="L52" s="13">
        <f>VLOOKUP(A:A,[1]TDSheet!$A:$V,22,0)</f>
        <v>300</v>
      </c>
      <c r="M52" s="13">
        <f>VLOOKUP(A:A,[1]TDSheet!$A:$P,16,0)</f>
        <v>0</v>
      </c>
      <c r="N52" s="13"/>
      <c r="O52" s="13"/>
      <c r="P52" s="13"/>
      <c r="Q52" s="13"/>
      <c r="R52" s="13"/>
      <c r="S52" s="13"/>
      <c r="T52" s="13"/>
      <c r="U52" s="13"/>
      <c r="V52" s="15">
        <v>350</v>
      </c>
      <c r="W52" s="13">
        <f t="shared" si="13"/>
        <v>284</v>
      </c>
      <c r="X52" s="15">
        <v>450</v>
      </c>
      <c r="Y52" s="17">
        <f t="shared" si="14"/>
        <v>8.6302816901408459</v>
      </c>
      <c r="Z52" s="13">
        <f t="shared" si="15"/>
        <v>4.757042253521127</v>
      </c>
      <c r="AA52" s="13"/>
      <c r="AB52" s="13"/>
      <c r="AC52" s="13"/>
      <c r="AD52" s="13">
        <v>0</v>
      </c>
      <c r="AE52" s="13">
        <f>VLOOKUP(A:A,[1]TDSheet!$A:$AF,32,0)</f>
        <v>296.8</v>
      </c>
      <c r="AF52" s="13">
        <f>VLOOKUP(A:A,[1]TDSheet!$A:$AG,33,0)</f>
        <v>313.39999999999998</v>
      </c>
      <c r="AG52" s="13">
        <f>VLOOKUP(A:A,[1]TDSheet!$A:$W,23,0)</f>
        <v>267.39999999999998</v>
      </c>
      <c r="AH52" s="13">
        <f>VLOOKUP(A:A,[3]TDSheet!$A:$D,4,0)</f>
        <v>286</v>
      </c>
      <c r="AI52" s="13">
        <f>VLOOKUP(A:A,[1]TDSheet!$A:$AI,35,0)</f>
        <v>0</v>
      </c>
      <c r="AJ52" s="13">
        <f t="shared" si="16"/>
        <v>0</v>
      </c>
      <c r="AK52" s="13">
        <f t="shared" si="17"/>
        <v>122.49999999999999</v>
      </c>
      <c r="AL52" s="13">
        <f t="shared" si="18"/>
        <v>157.5</v>
      </c>
      <c r="AM52" s="13"/>
      <c r="AN52" s="13"/>
    </row>
    <row r="53" spans="1:40" s="1" customFormat="1" ht="21.95" customHeight="1" outlineLevel="1" x14ac:dyDescent="0.2">
      <c r="A53" s="7" t="s">
        <v>56</v>
      </c>
      <c r="B53" s="7" t="s">
        <v>13</v>
      </c>
      <c r="C53" s="8">
        <v>892</v>
      </c>
      <c r="D53" s="8">
        <v>3243</v>
      </c>
      <c r="E53" s="8">
        <v>1910</v>
      </c>
      <c r="F53" s="8">
        <v>2153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1972</v>
      </c>
      <c r="K53" s="13">
        <f t="shared" si="12"/>
        <v>-62</v>
      </c>
      <c r="L53" s="13">
        <f>VLOOKUP(A:A,[1]TDSheet!$A:$V,22,0)</f>
        <v>250</v>
      </c>
      <c r="M53" s="13">
        <f>VLOOKUP(A:A,[1]TDSheet!$A:$P,16,0)</f>
        <v>0</v>
      </c>
      <c r="N53" s="13"/>
      <c r="O53" s="13"/>
      <c r="P53" s="13"/>
      <c r="Q53" s="13"/>
      <c r="R53" s="13"/>
      <c r="S53" s="13"/>
      <c r="T53" s="13"/>
      <c r="U53" s="13"/>
      <c r="V53" s="15">
        <v>300</v>
      </c>
      <c r="W53" s="13">
        <f t="shared" si="13"/>
        <v>382</v>
      </c>
      <c r="X53" s="15">
        <v>550</v>
      </c>
      <c r="Y53" s="17">
        <f t="shared" si="14"/>
        <v>8.5157068062827221</v>
      </c>
      <c r="Z53" s="13">
        <f t="shared" si="15"/>
        <v>5.6361256544502618</v>
      </c>
      <c r="AA53" s="13"/>
      <c r="AB53" s="13"/>
      <c r="AC53" s="13"/>
      <c r="AD53" s="13">
        <v>0</v>
      </c>
      <c r="AE53" s="13">
        <f>VLOOKUP(A:A,[1]TDSheet!$A:$AF,32,0)</f>
        <v>419</v>
      </c>
      <c r="AF53" s="13">
        <f>VLOOKUP(A:A,[1]TDSheet!$A:$AG,33,0)</f>
        <v>459.6</v>
      </c>
      <c r="AG53" s="13">
        <f>VLOOKUP(A:A,[1]TDSheet!$A:$W,23,0)</f>
        <v>387.6</v>
      </c>
      <c r="AH53" s="13">
        <f>VLOOKUP(A:A,[3]TDSheet!$A:$D,4,0)</f>
        <v>427</v>
      </c>
      <c r="AI53" s="13">
        <f>VLOOKUP(A:A,[1]TDSheet!$A:$AI,35,0)</f>
        <v>0</v>
      </c>
      <c r="AJ53" s="13">
        <f t="shared" si="16"/>
        <v>0</v>
      </c>
      <c r="AK53" s="13">
        <f t="shared" si="17"/>
        <v>105</v>
      </c>
      <c r="AL53" s="13">
        <f t="shared" si="18"/>
        <v>192.5</v>
      </c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13</v>
      </c>
      <c r="C54" s="8">
        <v>586</v>
      </c>
      <c r="D54" s="8">
        <v>1732</v>
      </c>
      <c r="E54" s="8">
        <v>1221</v>
      </c>
      <c r="F54" s="8">
        <v>1042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3">
        <f>VLOOKUP(A:A,[2]TDSheet!$A:$F,6,0)</f>
        <v>1263</v>
      </c>
      <c r="K54" s="13">
        <f t="shared" si="12"/>
        <v>-42</v>
      </c>
      <c r="L54" s="13">
        <f>VLOOKUP(A:A,[1]TDSheet!$A:$V,22,0)</f>
        <v>200</v>
      </c>
      <c r="M54" s="13">
        <f>VLOOKUP(A:A,[1]TDSheet!$A:$P,16,0)</f>
        <v>0</v>
      </c>
      <c r="N54" s="13"/>
      <c r="O54" s="13"/>
      <c r="P54" s="13"/>
      <c r="Q54" s="13"/>
      <c r="R54" s="13"/>
      <c r="S54" s="13"/>
      <c r="T54" s="13"/>
      <c r="U54" s="13"/>
      <c r="V54" s="15">
        <v>400</v>
      </c>
      <c r="W54" s="13">
        <f t="shared" si="13"/>
        <v>244.2</v>
      </c>
      <c r="X54" s="15">
        <v>450</v>
      </c>
      <c r="Y54" s="17">
        <f t="shared" si="14"/>
        <v>8.5667485667485668</v>
      </c>
      <c r="Z54" s="13">
        <f t="shared" si="15"/>
        <v>4.2669942669942671</v>
      </c>
      <c r="AA54" s="13"/>
      <c r="AB54" s="13"/>
      <c r="AC54" s="13"/>
      <c r="AD54" s="13">
        <v>0</v>
      </c>
      <c r="AE54" s="13">
        <f>VLOOKUP(A:A,[1]TDSheet!$A:$AF,32,0)</f>
        <v>258.39999999999998</v>
      </c>
      <c r="AF54" s="13">
        <f>VLOOKUP(A:A,[1]TDSheet!$A:$AG,33,0)</f>
        <v>259.2</v>
      </c>
      <c r="AG54" s="13">
        <f>VLOOKUP(A:A,[1]TDSheet!$A:$W,23,0)</f>
        <v>250</v>
      </c>
      <c r="AH54" s="13">
        <f>VLOOKUP(A:A,[3]TDSheet!$A:$D,4,0)</f>
        <v>290</v>
      </c>
      <c r="AI54" s="13">
        <f>VLOOKUP(A:A,[1]TDSheet!$A:$AI,35,0)</f>
        <v>0</v>
      </c>
      <c r="AJ54" s="13">
        <f t="shared" si="16"/>
        <v>0</v>
      </c>
      <c r="AK54" s="13">
        <f t="shared" si="17"/>
        <v>160</v>
      </c>
      <c r="AL54" s="13">
        <f t="shared" si="18"/>
        <v>180</v>
      </c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232.30699999999999</v>
      </c>
      <c r="D55" s="8">
        <v>457.88</v>
      </c>
      <c r="E55" s="8">
        <v>295.94</v>
      </c>
      <c r="F55" s="8">
        <v>363.45100000000002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320.274</v>
      </c>
      <c r="K55" s="13">
        <f t="shared" si="12"/>
        <v>-24.334000000000003</v>
      </c>
      <c r="L55" s="13">
        <f>VLOOKUP(A:A,[1]TDSheet!$A:$V,22,0)</f>
        <v>150</v>
      </c>
      <c r="M55" s="13">
        <f>VLOOKUP(A:A,[1]TDSheet!$A:$P,16,0)</f>
        <v>0</v>
      </c>
      <c r="N55" s="13"/>
      <c r="O55" s="13"/>
      <c r="P55" s="13"/>
      <c r="Q55" s="13"/>
      <c r="R55" s="13"/>
      <c r="S55" s="13"/>
      <c r="T55" s="13"/>
      <c r="U55" s="13"/>
      <c r="V55" s="15"/>
      <c r="W55" s="13">
        <f t="shared" si="13"/>
        <v>59.188000000000002</v>
      </c>
      <c r="X55" s="15"/>
      <c r="Y55" s="17">
        <f t="shared" si="14"/>
        <v>8.6749172129485714</v>
      </c>
      <c r="Z55" s="13">
        <f t="shared" si="15"/>
        <v>6.1406197202135573</v>
      </c>
      <c r="AA55" s="13"/>
      <c r="AB55" s="13"/>
      <c r="AC55" s="13"/>
      <c r="AD55" s="13">
        <v>0</v>
      </c>
      <c r="AE55" s="13">
        <f>VLOOKUP(A:A,[1]TDSheet!$A:$AF,32,0)</f>
        <v>72.4208</v>
      </c>
      <c r="AF55" s="13">
        <f>VLOOKUP(A:A,[1]TDSheet!$A:$AG,33,0)</f>
        <v>67.297600000000003</v>
      </c>
      <c r="AG55" s="13">
        <f>VLOOKUP(A:A,[1]TDSheet!$A:$W,23,0)</f>
        <v>68.39</v>
      </c>
      <c r="AH55" s="13">
        <f>VLOOKUP(A:A,[3]TDSheet!$A:$D,4,0)</f>
        <v>70.914000000000001</v>
      </c>
      <c r="AI55" s="13">
        <f>VLOOKUP(A:A,[1]TDSheet!$A:$AI,35,0)</f>
        <v>0</v>
      </c>
      <c r="AJ55" s="13">
        <f t="shared" si="16"/>
        <v>0</v>
      </c>
      <c r="AK55" s="13">
        <f t="shared" si="17"/>
        <v>0</v>
      </c>
      <c r="AL55" s="13">
        <f t="shared" si="18"/>
        <v>0</v>
      </c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527.65700000000004</v>
      </c>
      <c r="D56" s="8">
        <v>960.17600000000004</v>
      </c>
      <c r="E56" s="8">
        <v>938.71799999999996</v>
      </c>
      <c r="F56" s="8">
        <v>507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3">
        <f>VLOOKUP(A:A,[2]TDSheet!$A:$F,6,0)</f>
        <v>967.423</v>
      </c>
      <c r="K56" s="13">
        <f t="shared" si="12"/>
        <v>-28.705000000000041</v>
      </c>
      <c r="L56" s="13">
        <f>VLOOKUP(A:A,[1]TDSheet!$A:$V,22,0)</f>
        <v>350</v>
      </c>
      <c r="M56" s="13">
        <f>VLOOKUP(A:A,[1]TDSheet!$A:$P,16,0)</f>
        <v>0</v>
      </c>
      <c r="N56" s="13"/>
      <c r="O56" s="13"/>
      <c r="P56" s="13"/>
      <c r="Q56" s="13"/>
      <c r="R56" s="13"/>
      <c r="S56" s="13"/>
      <c r="T56" s="13"/>
      <c r="U56" s="13"/>
      <c r="V56" s="15">
        <v>400</v>
      </c>
      <c r="W56" s="13">
        <f t="shared" si="13"/>
        <v>187.74359999999999</v>
      </c>
      <c r="X56" s="15">
        <v>350</v>
      </c>
      <c r="Y56" s="17">
        <f t="shared" si="14"/>
        <v>8.5595461043678718</v>
      </c>
      <c r="Z56" s="13">
        <f t="shared" si="15"/>
        <v>2.7004915214153775</v>
      </c>
      <c r="AA56" s="13"/>
      <c r="AB56" s="13"/>
      <c r="AC56" s="13"/>
      <c r="AD56" s="13">
        <v>0</v>
      </c>
      <c r="AE56" s="13">
        <f>VLOOKUP(A:A,[1]TDSheet!$A:$AF,32,0)</f>
        <v>134.589</v>
      </c>
      <c r="AF56" s="13">
        <f>VLOOKUP(A:A,[1]TDSheet!$A:$AG,33,0)</f>
        <v>142.29739999999998</v>
      </c>
      <c r="AG56" s="13">
        <f>VLOOKUP(A:A,[1]TDSheet!$A:$W,23,0)</f>
        <v>155.50839999999999</v>
      </c>
      <c r="AH56" s="13">
        <f>VLOOKUP(A:A,[3]TDSheet!$A:$D,4,0)</f>
        <v>235.57900000000001</v>
      </c>
      <c r="AI56" s="13" t="str">
        <f>VLOOKUP(A:A,[1]TDSheet!$A:$AI,35,0)</f>
        <v>ябокт</v>
      </c>
      <c r="AJ56" s="13">
        <f t="shared" si="16"/>
        <v>0</v>
      </c>
      <c r="AK56" s="13">
        <f t="shared" si="17"/>
        <v>400</v>
      </c>
      <c r="AL56" s="13">
        <f t="shared" si="18"/>
        <v>350</v>
      </c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8</v>
      </c>
      <c r="C57" s="8">
        <v>57.216999999999999</v>
      </c>
      <c r="D57" s="8">
        <v>196.79400000000001</v>
      </c>
      <c r="E57" s="8">
        <v>100.634</v>
      </c>
      <c r="F57" s="8">
        <v>132.38499999999999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3">
        <f>VLOOKUP(A:A,[2]TDSheet!$A:$F,6,0)</f>
        <v>113.806</v>
      </c>
      <c r="K57" s="13">
        <f t="shared" si="12"/>
        <v>-13.171999999999997</v>
      </c>
      <c r="L57" s="13">
        <f>VLOOKUP(A:A,[1]TDSheet!$A:$V,22,0)</f>
        <v>70</v>
      </c>
      <c r="M57" s="13">
        <f>VLOOKUP(A:A,[1]TDSheet!$A:$P,16,0)</f>
        <v>0</v>
      </c>
      <c r="N57" s="13"/>
      <c r="O57" s="13"/>
      <c r="P57" s="13"/>
      <c r="Q57" s="13"/>
      <c r="R57" s="13"/>
      <c r="S57" s="13"/>
      <c r="T57" s="13"/>
      <c r="U57" s="13"/>
      <c r="V57" s="15"/>
      <c r="W57" s="13">
        <f t="shared" si="13"/>
        <v>20.126799999999999</v>
      </c>
      <c r="X57" s="15"/>
      <c r="Y57" s="17">
        <f t="shared" si="14"/>
        <v>10.055498141781108</v>
      </c>
      <c r="Z57" s="13">
        <f t="shared" si="15"/>
        <v>6.5775483435021957</v>
      </c>
      <c r="AA57" s="13"/>
      <c r="AB57" s="13"/>
      <c r="AC57" s="13"/>
      <c r="AD57" s="13">
        <v>0</v>
      </c>
      <c r="AE57" s="13">
        <f>VLOOKUP(A:A,[1]TDSheet!$A:$AF,32,0)</f>
        <v>15.620799999999999</v>
      </c>
      <c r="AF57" s="13">
        <f>VLOOKUP(A:A,[1]TDSheet!$A:$AG,33,0)</f>
        <v>19.2256</v>
      </c>
      <c r="AG57" s="13">
        <f>VLOOKUP(A:A,[1]TDSheet!$A:$W,23,0)</f>
        <v>24.2424</v>
      </c>
      <c r="AH57" s="13">
        <f>VLOOKUP(A:A,[3]TDSheet!$A:$D,4,0)</f>
        <v>12.016</v>
      </c>
      <c r="AI57" s="13">
        <f>VLOOKUP(A:A,[1]TDSheet!$A:$AI,35,0)</f>
        <v>0</v>
      </c>
      <c r="AJ57" s="13">
        <f t="shared" si="16"/>
        <v>0</v>
      </c>
      <c r="AK57" s="13">
        <f t="shared" si="17"/>
        <v>0</v>
      </c>
      <c r="AL57" s="13">
        <f t="shared" si="18"/>
        <v>0</v>
      </c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13.487</v>
      </c>
      <c r="D58" s="8">
        <v>60.143999999999998</v>
      </c>
      <c r="E58" s="8">
        <v>20.628</v>
      </c>
      <c r="F58" s="8">
        <v>53.003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20.292999999999999</v>
      </c>
      <c r="K58" s="13">
        <f t="shared" si="12"/>
        <v>0.33500000000000085</v>
      </c>
      <c r="L58" s="13">
        <f>VLOOKUP(A:A,[1]TDSheet!$A:$V,22,0)</f>
        <v>0</v>
      </c>
      <c r="M58" s="13">
        <f>VLOOKUP(A:A,[1]TDSheet!$A:$P,16,0)</f>
        <v>0</v>
      </c>
      <c r="N58" s="13"/>
      <c r="O58" s="13"/>
      <c r="P58" s="13"/>
      <c r="Q58" s="13"/>
      <c r="R58" s="13"/>
      <c r="S58" s="13"/>
      <c r="T58" s="13"/>
      <c r="U58" s="13"/>
      <c r="V58" s="15"/>
      <c r="W58" s="13">
        <f t="shared" si="13"/>
        <v>4.1256000000000004</v>
      </c>
      <c r="X58" s="15"/>
      <c r="Y58" s="17">
        <f t="shared" si="14"/>
        <v>12.847343416715143</v>
      </c>
      <c r="Z58" s="13">
        <f t="shared" si="15"/>
        <v>12.847343416715143</v>
      </c>
      <c r="AA58" s="13"/>
      <c r="AB58" s="13"/>
      <c r="AC58" s="13"/>
      <c r="AD58" s="13">
        <v>0</v>
      </c>
      <c r="AE58" s="13">
        <f>VLOOKUP(A:A,[1]TDSheet!$A:$AF,32,0)</f>
        <v>6.3609999999999998</v>
      </c>
      <c r="AF58" s="13">
        <f>VLOOKUP(A:A,[1]TDSheet!$A:$AG,33,0)</f>
        <v>4.2783999999999995</v>
      </c>
      <c r="AG58" s="13">
        <f>VLOOKUP(A:A,[1]TDSheet!$A:$W,23,0)</f>
        <v>5.9592000000000001</v>
      </c>
      <c r="AH58" s="13">
        <v>0</v>
      </c>
      <c r="AI58" s="18" t="str">
        <f>VLOOKUP(A:A,[1]TDSheet!$A:$AI,35,0)</f>
        <v>увел</v>
      </c>
      <c r="AJ58" s="13">
        <f t="shared" si="16"/>
        <v>0</v>
      </c>
      <c r="AK58" s="13">
        <f t="shared" si="17"/>
        <v>0</v>
      </c>
      <c r="AL58" s="13">
        <f t="shared" si="18"/>
        <v>0</v>
      </c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8</v>
      </c>
      <c r="C59" s="8">
        <v>1553.4159999999999</v>
      </c>
      <c r="D59" s="8">
        <v>3781.4189999999999</v>
      </c>
      <c r="E59" s="8">
        <v>2855.643</v>
      </c>
      <c r="F59" s="8">
        <v>2466.8580000000002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2784.5320000000002</v>
      </c>
      <c r="K59" s="13">
        <f t="shared" si="12"/>
        <v>71.110999999999876</v>
      </c>
      <c r="L59" s="13">
        <f>VLOOKUP(A:A,[1]TDSheet!$A:$V,22,0)</f>
        <v>820</v>
      </c>
      <c r="M59" s="13">
        <f>VLOOKUP(A:A,[1]TDSheet!$A:$P,16,0)</f>
        <v>0</v>
      </c>
      <c r="N59" s="13"/>
      <c r="O59" s="13"/>
      <c r="P59" s="13"/>
      <c r="Q59" s="13"/>
      <c r="R59" s="13"/>
      <c r="S59" s="13"/>
      <c r="T59" s="13"/>
      <c r="U59" s="13"/>
      <c r="V59" s="15">
        <v>700</v>
      </c>
      <c r="W59" s="13">
        <f t="shared" si="13"/>
        <v>571.12860000000001</v>
      </c>
      <c r="X59" s="15">
        <v>850</v>
      </c>
      <c r="Y59" s="17">
        <f t="shared" si="14"/>
        <v>8.4689472738714198</v>
      </c>
      <c r="Z59" s="13">
        <f t="shared" si="15"/>
        <v>4.3192689002091651</v>
      </c>
      <c r="AA59" s="13"/>
      <c r="AB59" s="13"/>
      <c r="AC59" s="13"/>
      <c r="AD59" s="13">
        <v>0</v>
      </c>
      <c r="AE59" s="13">
        <f>VLOOKUP(A:A,[1]TDSheet!$A:$AF,32,0)</f>
        <v>643.798</v>
      </c>
      <c r="AF59" s="13">
        <f>VLOOKUP(A:A,[1]TDSheet!$A:$AG,33,0)</f>
        <v>646.14480000000003</v>
      </c>
      <c r="AG59" s="13">
        <f>VLOOKUP(A:A,[1]TDSheet!$A:$W,23,0)</f>
        <v>578.5376</v>
      </c>
      <c r="AH59" s="13">
        <f>VLOOKUP(A:A,[3]TDSheet!$A:$D,4,0)</f>
        <v>669.38</v>
      </c>
      <c r="AI59" s="13" t="str">
        <f>VLOOKUP(A:A,[1]TDSheet!$A:$AI,35,0)</f>
        <v>оконч</v>
      </c>
      <c r="AJ59" s="13">
        <f t="shared" si="16"/>
        <v>0</v>
      </c>
      <c r="AK59" s="13">
        <f t="shared" si="17"/>
        <v>700</v>
      </c>
      <c r="AL59" s="13">
        <f t="shared" si="18"/>
        <v>850</v>
      </c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13</v>
      </c>
      <c r="C60" s="8">
        <v>1792</v>
      </c>
      <c r="D60" s="8">
        <v>5147</v>
      </c>
      <c r="E60" s="8">
        <v>3686</v>
      </c>
      <c r="F60" s="8">
        <v>3137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3">
        <f>VLOOKUP(A:A,[2]TDSheet!$A:$F,6,0)</f>
        <v>3816</v>
      </c>
      <c r="K60" s="13">
        <f t="shared" si="12"/>
        <v>-130</v>
      </c>
      <c r="L60" s="13">
        <f>VLOOKUP(A:A,[1]TDSheet!$A:$V,22,0)</f>
        <v>500</v>
      </c>
      <c r="M60" s="13">
        <f>VLOOKUP(A:A,[1]TDSheet!$A:$P,16,0)</f>
        <v>0</v>
      </c>
      <c r="N60" s="13"/>
      <c r="O60" s="13"/>
      <c r="P60" s="13"/>
      <c r="Q60" s="13"/>
      <c r="R60" s="13"/>
      <c r="S60" s="13"/>
      <c r="T60" s="13">
        <v>1000</v>
      </c>
      <c r="U60" s="13"/>
      <c r="V60" s="15">
        <v>700</v>
      </c>
      <c r="W60" s="13">
        <f t="shared" si="13"/>
        <v>617.20000000000005</v>
      </c>
      <c r="X60" s="15">
        <v>1000</v>
      </c>
      <c r="Y60" s="17">
        <f t="shared" si="14"/>
        <v>8.6471160077770577</v>
      </c>
      <c r="Z60" s="13">
        <f t="shared" si="15"/>
        <v>5.0826312378483474</v>
      </c>
      <c r="AA60" s="13"/>
      <c r="AB60" s="13"/>
      <c r="AC60" s="13"/>
      <c r="AD60" s="13">
        <f>VLOOKUP(A:A,[4]TDSheet!$A:$D,4,0)</f>
        <v>600</v>
      </c>
      <c r="AE60" s="13">
        <f>VLOOKUP(A:A,[1]TDSheet!$A:$AF,32,0)</f>
        <v>711.4</v>
      </c>
      <c r="AF60" s="13">
        <f>VLOOKUP(A:A,[1]TDSheet!$A:$AG,33,0)</f>
        <v>703.8</v>
      </c>
      <c r="AG60" s="13">
        <f>VLOOKUP(A:A,[1]TDSheet!$A:$W,23,0)</f>
        <v>614.79999999999995</v>
      </c>
      <c r="AH60" s="13">
        <f>VLOOKUP(A:A,[3]TDSheet!$A:$D,4,0)</f>
        <v>647</v>
      </c>
      <c r="AI60" s="13" t="str">
        <f>VLOOKUP(A:A,[1]TDSheet!$A:$AI,35,0)</f>
        <v>оконч</v>
      </c>
      <c r="AJ60" s="13">
        <f t="shared" si="16"/>
        <v>450</v>
      </c>
      <c r="AK60" s="13">
        <f t="shared" si="17"/>
        <v>315</v>
      </c>
      <c r="AL60" s="13">
        <f t="shared" si="18"/>
        <v>450</v>
      </c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46.88</v>
      </c>
      <c r="D61" s="8"/>
      <c r="E61" s="8">
        <v>0</v>
      </c>
      <c r="F61" s="8">
        <v>45.09</v>
      </c>
      <c r="G61" s="1" t="str">
        <f>VLOOKUP(A:A,[1]TDSheet!$A:$G,7,0)</f>
        <v>нов</v>
      </c>
      <c r="H61" s="1">
        <f>VLOOKUP(A:A,[1]TDSheet!$A:$H,8,0)</f>
        <v>0</v>
      </c>
      <c r="I61" s="1" t="e">
        <f>VLOOKUP(A:A,[1]TDSheet!$A:$I,9,0)</f>
        <v>#N/A</v>
      </c>
      <c r="J61" s="13">
        <f>VLOOKUP(A:A,[2]TDSheet!$A:$F,6,0)</f>
        <v>2.8</v>
      </c>
      <c r="K61" s="13">
        <f t="shared" si="12"/>
        <v>-2.8</v>
      </c>
      <c r="L61" s="13">
        <f>VLOOKUP(A:A,[1]TDSheet!$A:$V,22,0)</f>
        <v>0</v>
      </c>
      <c r="M61" s="13">
        <f>VLOOKUP(A:A,[1]TDSheet!$A:$P,16,0)</f>
        <v>0</v>
      </c>
      <c r="N61" s="13"/>
      <c r="O61" s="13"/>
      <c r="P61" s="13"/>
      <c r="Q61" s="13"/>
      <c r="R61" s="13"/>
      <c r="S61" s="13"/>
      <c r="T61" s="13"/>
      <c r="U61" s="13"/>
      <c r="V61" s="15"/>
      <c r="W61" s="13">
        <f t="shared" si="13"/>
        <v>0</v>
      </c>
      <c r="X61" s="15"/>
      <c r="Y61" s="17" t="e">
        <f t="shared" si="14"/>
        <v>#DIV/0!</v>
      </c>
      <c r="Z61" s="13" t="e">
        <f t="shared" si="15"/>
        <v>#DIV/0!</v>
      </c>
      <c r="AA61" s="13"/>
      <c r="AB61" s="13"/>
      <c r="AC61" s="13"/>
      <c r="AD61" s="13">
        <v>0</v>
      </c>
      <c r="AE61" s="13">
        <f>VLOOKUP(A:A,[1]TDSheet!$A:$AF,32,0)</f>
        <v>0</v>
      </c>
      <c r="AF61" s="13">
        <f>VLOOKUP(A:A,[1]TDSheet!$A:$AG,33,0)</f>
        <v>0</v>
      </c>
      <c r="AG61" s="13">
        <f>VLOOKUP(A:A,[1]TDSheet!$A:$W,23,0)</f>
        <v>0.72399999999999998</v>
      </c>
      <c r="AH61" s="13">
        <v>0</v>
      </c>
      <c r="AI61" s="18" t="str">
        <f>VLOOKUP(A:A,[1]TDSheet!$A:$AI,35,0)</f>
        <v>выв0609</v>
      </c>
      <c r="AJ61" s="13">
        <f t="shared" si="16"/>
        <v>0</v>
      </c>
      <c r="AK61" s="13">
        <f t="shared" si="17"/>
        <v>0</v>
      </c>
      <c r="AL61" s="13">
        <f t="shared" si="18"/>
        <v>0</v>
      </c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13</v>
      </c>
      <c r="C62" s="8">
        <v>1115</v>
      </c>
      <c r="D62" s="8">
        <v>4123</v>
      </c>
      <c r="E62" s="8">
        <v>2832</v>
      </c>
      <c r="F62" s="8">
        <v>2352</v>
      </c>
      <c r="G62" s="1" t="str">
        <f>VLOOKUP(A:A,[1]TDSheet!$A:$G,7,0)</f>
        <v>акяб</v>
      </c>
      <c r="H62" s="1">
        <f>VLOOKUP(A:A,[1]TDSheet!$A:$H,8,0)</f>
        <v>0.45</v>
      </c>
      <c r="I62" s="1">
        <f>VLOOKUP(A:A,[1]TDSheet!$A:$I,9,0)</f>
        <v>50</v>
      </c>
      <c r="J62" s="13">
        <f>VLOOKUP(A:A,[2]TDSheet!$A:$F,6,0)</f>
        <v>2888</v>
      </c>
      <c r="K62" s="13">
        <f t="shared" si="12"/>
        <v>-56</v>
      </c>
      <c r="L62" s="13">
        <f>VLOOKUP(A:A,[1]TDSheet!$A:$V,22,0)</f>
        <v>320</v>
      </c>
      <c r="M62" s="13">
        <f>VLOOKUP(A:A,[1]TDSheet!$A:$P,16,0)</f>
        <v>0</v>
      </c>
      <c r="N62" s="13"/>
      <c r="O62" s="13"/>
      <c r="P62" s="13"/>
      <c r="Q62" s="13"/>
      <c r="R62" s="13"/>
      <c r="S62" s="13"/>
      <c r="T62" s="13">
        <v>1030</v>
      </c>
      <c r="U62" s="13"/>
      <c r="V62" s="15">
        <v>300</v>
      </c>
      <c r="W62" s="13">
        <f t="shared" si="13"/>
        <v>420.4</v>
      </c>
      <c r="X62" s="15">
        <v>600</v>
      </c>
      <c r="Y62" s="17">
        <f t="shared" si="14"/>
        <v>8.4966698382492876</v>
      </c>
      <c r="Z62" s="13">
        <f t="shared" si="15"/>
        <v>5.5946717411988587</v>
      </c>
      <c r="AA62" s="13"/>
      <c r="AB62" s="13"/>
      <c r="AC62" s="13"/>
      <c r="AD62" s="13">
        <f>VLOOKUP(A:A,[4]TDSheet!$A:$D,4,0)</f>
        <v>730</v>
      </c>
      <c r="AE62" s="13">
        <f>VLOOKUP(A:A,[1]TDSheet!$A:$AF,32,0)</f>
        <v>473.2</v>
      </c>
      <c r="AF62" s="13">
        <f>VLOOKUP(A:A,[1]TDSheet!$A:$AG,33,0)</f>
        <v>476.4</v>
      </c>
      <c r="AG62" s="13">
        <f>VLOOKUP(A:A,[1]TDSheet!$A:$W,23,0)</f>
        <v>432</v>
      </c>
      <c r="AH62" s="13">
        <f>VLOOKUP(A:A,[3]TDSheet!$A:$D,4,0)</f>
        <v>561</v>
      </c>
      <c r="AI62" s="13">
        <f>VLOOKUP(A:A,[1]TDSheet!$A:$AI,35,0)</f>
        <v>0</v>
      </c>
      <c r="AJ62" s="13">
        <f t="shared" si="16"/>
        <v>463.5</v>
      </c>
      <c r="AK62" s="13">
        <f t="shared" si="17"/>
        <v>135</v>
      </c>
      <c r="AL62" s="13">
        <f t="shared" si="18"/>
        <v>270</v>
      </c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13</v>
      </c>
      <c r="C63" s="8">
        <v>1088</v>
      </c>
      <c r="D63" s="8">
        <v>1147</v>
      </c>
      <c r="E63" s="8">
        <v>1193</v>
      </c>
      <c r="F63" s="8">
        <v>1013</v>
      </c>
      <c r="G63" s="1">
        <f>VLOOKUP(A:A,[1]TDSheet!$A:$G,7,0)</f>
        <v>0</v>
      </c>
      <c r="H63" s="1">
        <f>VLOOKUP(A:A,[1]TDSheet!$A:$H,8,0)</f>
        <v>0.45</v>
      </c>
      <c r="I63" s="1">
        <f>VLOOKUP(A:A,[1]TDSheet!$A:$I,9,0)</f>
        <v>50</v>
      </c>
      <c r="J63" s="13">
        <f>VLOOKUP(A:A,[2]TDSheet!$A:$F,6,0)</f>
        <v>1225</v>
      </c>
      <c r="K63" s="13">
        <f t="shared" si="12"/>
        <v>-32</v>
      </c>
      <c r="L63" s="13">
        <f>VLOOKUP(A:A,[1]TDSheet!$A:$V,22,0)</f>
        <v>210</v>
      </c>
      <c r="M63" s="13">
        <f>VLOOKUP(A:A,[1]TDSheet!$A:$P,16,0)</f>
        <v>0</v>
      </c>
      <c r="N63" s="13"/>
      <c r="O63" s="13"/>
      <c r="P63" s="13"/>
      <c r="Q63" s="13"/>
      <c r="R63" s="13"/>
      <c r="S63" s="13"/>
      <c r="T63" s="13"/>
      <c r="U63" s="13"/>
      <c r="V63" s="15">
        <v>450</v>
      </c>
      <c r="W63" s="13">
        <f t="shared" si="13"/>
        <v>238.6</v>
      </c>
      <c r="X63" s="15">
        <v>400</v>
      </c>
      <c r="Y63" s="17">
        <f t="shared" si="14"/>
        <v>8.6881810561609392</v>
      </c>
      <c r="Z63" s="13">
        <f t="shared" si="15"/>
        <v>4.2455993294216263</v>
      </c>
      <c r="AA63" s="13"/>
      <c r="AB63" s="13"/>
      <c r="AC63" s="13"/>
      <c r="AD63" s="13">
        <v>0</v>
      </c>
      <c r="AE63" s="13">
        <f>VLOOKUP(A:A,[1]TDSheet!$A:$AF,32,0)</f>
        <v>259.2</v>
      </c>
      <c r="AF63" s="13">
        <f>VLOOKUP(A:A,[1]TDSheet!$A:$AG,33,0)</f>
        <v>253.8</v>
      </c>
      <c r="AG63" s="13">
        <f>VLOOKUP(A:A,[1]TDSheet!$A:$W,23,0)</f>
        <v>218</v>
      </c>
      <c r="AH63" s="13">
        <f>VLOOKUP(A:A,[3]TDSheet!$A:$D,4,0)</f>
        <v>230</v>
      </c>
      <c r="AI63" s="13" t="str">
        <f>VLOOKUP(A:A,[1]TDSheet!$A:$AI,35,0)</f>
        <v>ябокт</v>
      </c>
      <c r="AJ63" s="13">
        <f t="shared" si="16"/>
        <v>0</v>
      </c>
      <c r="AK63" s="13">
        <f t="shared" si="17"/>
        <v>202.5</v>
      </c>
      <c r="AL63" s="13">
        <f t="shared" si="18"/>
        <v>180</v>
      </c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13</v>
      </c>
      <c r="C64" s="8">
        <v>187</v>
      </c>
      <c r="D64" s="8">
        <v>1141</v>
      </c>
      <c r="E64" s="8">
        <v>593</v>
      </c>
      <c r="F64" s="8">
        <v>718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617</v>
      </c>
      <c r="K64" s="13">
        <f t="shared" si="12"/>
        <v>-24</v>
      </c>
      <c r="L64" s="13">
        <f>VLOOKUP(A:A,[1]TDSheet!$A:$V,22,0)</f>
        <v>0</v>
      </c>
      <c r="M64" s="13">
        <f>VLOOKUP(A:A,[1]TDSheet!$A:$P,16,0)</f>
        <v>0</v>
      </c>
      <c r="N64" s="13"/>
      <c r="O64" s="13"/>
      <c r="P64" s="13"/>
      <c r="Q64" s="13"/>
      <c r="R64" s="13"/>
      <c r="S64" s="13"/>
      <c r="T64" s="13"/>
      <c r="U64" s="13"/>
      <c r="V64" s="15">
        <v>120</v>
      </c>
      <c r="W64" s="13">
        <f t="shared" si="13"/>
        <v>118.6</v>
      </c>
      <c r="X64" s="15">
        <v>170</v>
      </c>
      <c r="Y64" s="17">
        <f t="shared" si="14"/>
        <v>8.4991568296795954</v>
      </c>
      <c r="Z64" s="13">
        <f t="shared" si="15"/>
        <v>6.0539629005059021</v>
      </c>
      <c r="AA64" s="13"/>
      <c r="AB64" s="13"/>
      <c r="AC64" s="13"/>
      <c r="AD64" s="13">
        <v>0</v>
      </c>
      <c r="AE64" s="13">
        <f>VLOOKUP(A:A,[1]TDSheet!$A:$AF,32,0)</f>
        <v>107.8</v>
      </c>
      <c r="AF64" s="13">
        <f>VLOOKUP(A:A,[1]TDSheet!$A:$AG,33,0)</f>
        <v>125</v>
      </c>
      <c r="AG64" s="13">
        <f>VLOOKUP(A:A,[1]TDSheet!$A:$W,23,0)</f>
        <v>117.8</v>
      </c>
      <c r="AH64" s="13">
        <f>VLOOKUP(A:A,[3]TDSheet!$A:$D,4,0)</f>
        <v>131</v>
      </c>
      <c r="AI64" s="13" t="e">
        <f>VLOOKUP(A:A,[1]TDSheet!$A:$AI,35,0)</f>
        <v>#N/A</v>
      </c>
      <c r="AJ64" s="13">
        <f t="shared" si="16"/>
        <v>0</v>
      </c>
      <c r="AK64" s="13">
        <f t="shared" si="17"/>
        <v>48</v>
      </c>
      <c r="AL64" s="13">
        <f t="shared" si="18"/>
        <v>68</v>
      </c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13</v>
      </c>
      <c r="C65" s="8">
        <v>151</v>
      </c>
      <c r="D65" s="8">
        <v>1051</v>
      </c>
      <c r="E65" s="8">
        <v>519</v>
      </c>
      <c r="F65" s="8">
        <v>654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545</v>
      </c>
      <c r="K65" s="13">
        <f t="shared" si="12"/>
        <v>-26</v>
      </c>
      <c r="L65" s="13">
        <f>VLOOKUP(A:A,[1]TDSheet!$A:$V,22,0)</f>
        <v>0</v>
      </c>
      <c r="M65" s="13">
        <f>VLOOKUP(A:A,[1]TDSheet!$A:$P,16,0)</f>
        <v>0</v>
      </c>
      <c r="N65" s="13"/>
      <c r="O65" s="13"/>
      <c r="P65" s="13"/>
      <c r="Q65" s="13"/>
      <c r="R65" s="13"/>
      <c r="S65" s="13"/>
      <c r="T65" s="13"/>
      <c r="U65" s="13"/>
      <c r="V65" s="15">
        <v>80</v>
      </c>
      <c r="W65" s="13">
        <f t="shared" si="13"/>
        <v>103.8</v>
      </c>
      <c r="X65" s="15">
        <v>150</v>
      </c>
      <c r="Y65" s="17">
        <f t="shared" si="14"/>
        <v>8.5163776493256265</v>
      </c>
      <c r="Z65" s="13">
        <f t="shared" si="15"/>
        <v>6.300578034682081</v>
      </c>
      <c r="AA65" s="13"/>
      <c r="AB65" s="13"/>
      <c r="AC65" s="13"/>
      <c r="AD65" s="13">
        <v>0</v>
      </c>
      <c r="AE65" s="13">
        <f>VLOOKUP(A:A,[1]TDSheet!$A:$AF,32,0)</f>
        <v>99.8</v>
      </c>
      <c r="AF65" s="13">
        <f>VLOOKUP(A:A,[1]TDSheet!$A:$AG,33,0)</f>
        <v>112.6</v>
      </c>
      <c r="AG65" s="13">
        <f>VLOOKUP(A:A,[1]TDSheet!$A:$W,23,0)</f>
        <v>96.4</v>
      </c>
      <c r="AH65" s="13">
        <f>VLOOKUP(A:A,[3]TDSheet!$A:$D,4,0)</f>
        <v>148</v>
      </c>
      <c r="AI65" s="13" t="e">
        <f>VLOOKUP(A:A,[1]TDSheet!$A:$AI,35,0)</f>
        <v>#N/A</v>
      </c>
      <c r="AJ65" s="13">
        <f t="shared" si="16"/>
        <v>0</v>
      </c>
      <c r="AK65" s="13">
        <f t="shared" si="17"/>
        <v>32</v>
      </c>
      <c r="AL65" s="13">
        <f t="shared" si="18"/>
        <v>60</v>
      </c>
      <c r="AM65" s="13"/>
      <c r="AN65" s="13"/>
    </row>
    <row r="66" spans="1:40" s="1" customFormat="1" ht="11.1" customHeight="1" outlineLevel="1" x14ac:dyDescent="0.2">
      <c r="A66" s="7" t="s">
        <v>69</v>
      </c>
      <c r="B66" s="7" t="s">
        <v>8</v>
      </c>
      <c r="C66" s="8">
        <v>780.50599999999997</v>
      </c>
      <c r="D66" s="8">
        <v>2216.65</v>
      </c>
      <c r="E66" s="19">
        <v>1016</v>
      </c>
      <c r="F66" s="20">
        <v>1015</v>
      </c>
      <c r="G66" s="1" t="str">
        <f>VLOOKUP(A:A,[1]TDSheet!$A:$G,7,0)</f>
        <v>ак апр</v>
      </c>
      <c r="H66" s="1">
        <f>VLOOKUP(A:A,[1]TDSheet!$A:$H,8,0)</f>
        <v>1</v>
      </c>
      <c r="I66" s="1">
        <f>VLOOKUP(A:A,[1]TDSheet!$A:$I,9,0)</f>
        <v>50</v>
      </c>
      <c r="J66" s="13">
        <f>VLOOKUP(A:A,[2]TDSheet!$A:$F,6,0)</f>
        <v>688.61699999999996</v>
      </c>
      <c r="K66" s="13">
        <f t="shared" si="12"/>
        <v>327.38300000000004</v>
      </c>
      <c r="L66" s="13">
        <f>VLOOKUP(A:A,[1]TDSheet!$A:$V,22,0)</f>
        <v>400</v>
      </c>
      <c r="M66" s="13">
        <f>VLOOKUP(A:A,[1]TDSheet!$A:$P,16,0)</f>
        <v>0</v>
      </c>
      <c r="N66" s="13"/>
      <c r="O66" s="13"/>
      <c r="P66" s="13"/>
      <c r="Q66" s="13"/>
      <c r="R66" s="13"/>
      <c r="S66" s="13"/>
      <c r="T66" s="13"/>
      <c r="U66" s="13"/>
      <c r="V66" s="15">
        <v>100</v>
      </c>
      <c r="W66" s="13">
        <f t="shared" si="13"/>
        <v>203.2</v>
      </c>
      <c r="X66" s="15">
        <v>300</v>
      </c>
      <c r="Y66" s="17">
        <f t="shared" si="14"/>
        <v>8.9320866141732296</v>
      </c>
      <c r="Z66" s="13">
        <f t="shared" si="15"/>
        <v>4.9950787401574805</v>
      </c>
      <c r="AA66" s="13"/>
      <c r="AB66" s="13"/>
      <c r="AC66" s="13"/>
      <c r="AD66" s="13">
        <v>0</v>
      </c>
      <c r="AE66" s="13">
        <f>VLOOKUP(A:A,[1]TDSheet!$A:$AF,32,0)</f>
        <v>194.2</v>
      </c>
      <c r="AF66" s="13">
        <f>VLOOKUP(A:A,[1]TDSheet!$A:$AG,33,0)</f>
        <v>205.4</v>
      </c>
      <c r="AG66" s="13">
        <f>VLOOKUP(A:A,[1]TDSheet!$A:$W,23,0)</f>
        <v>214</v>
      </c>
      <c r="AH66" s="13">
        <f>VLOOKUP(A:A,[3]TDSheet!$A:$D,4,0)</f>
        <v>138.148</v>
      </c>
      <c r="AI66" s="13">
        <f>VLOOKUP(A:A,[1]TDSheet!$A:$AI,35,0)</f>
        <v>0</v>
      </c>
      <c r="AJ66" s="13">
        <f t="shared" si="16"/>
        <v>0</v>
      </c>
      <c r="AK66" s="13">
        <f t="shared" si="17"/>
        <v>100</v>
      </c>
      <c r="AL66" s="13">
        <f t="shared" si="18"/>
        <v>300</v>
      </c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13</v>
      </c>
      <c r="C67" s="8">
        <v>1240</v>
      </c>
      <c r="D67" s="8">
        <v>513</v>
      </c>
      <c r="E67" s="8">
        <v>269</v>
      </c>
      <c r="F67" s="8">
        <v>1475</v>
      </c>
      <c r="G67" s="1">
        <f>VLOOKUP(A:A,[1]TDSheet!$A:$G,7,0)</f>
        <v>0</v>
      </c>
      <c r="H67" s="1">
        <f>VLOOKUP(A:A,[1]TDSheet!$A:$H,8,0)</f>
        <v>0.1</v>
      </c>
      <c r="I67" s="1">
        <f>VLOOKUP(A:A,[1]TDSheet!$A:$I,9,0)</f>
        <v>730</v>
      </c>
      <c r="J67" s="13">
        <f>VLOOKUP(A:A,[2]TDSheet!$A:$F,6,0)</f>
        <v>277</v>
      </c>
      <c r="K67" s="13">
        <f t="shared" si="12"/>
        <v>-8</v>
      </c>
      <c r="L67" s="13">
        <f>VLOOKUP(A:A,[1]TDSheet!$A:$V,22,0)</f>
        <v>0</v>
      </c>
      <c r="M67" s="13">
        <f>VLOOKUP(A:A,[1]TDSheet!$A:$P,16,0)</f>
        <v>0</v>
      </c>
      <c r="N67" s="13"/>
      <c r="O67" s="13"/>
      <c r="P67" s="13"/>
      <c r="Q67" s="13"/>
      <c r="R67" s="13"/>
      <c r="S67" s="13"/>
      <c r="T67" s="13"/>
      <c r="U67" s="13"/>
      <c r="V67" s="15"/>
      <c r="W67" s="13">
        <f t="shared" si="13"/>
        <v>53.8</v>
      </c>
      <c r="X67" s="15"/>
      <c r="Y67" s="17">
        <f t="shared" si="14"/>
        <v>27.416356877323423</v>
      </c>
      <c r="Z67" s="13">
        <f t="shared" si="15"/>
        <v>27.416356877323423</v>
      </c>
      <c r="AA67" s="13"/>
      <c r="AB67" s="13"/>
      <c r="AC67" s="13"/>
      <c r="AD67" s="13">
        <v>0</v>
      </c>
      <c r="AE67" s="13">
        <f>VLOOKUP(A:A,[1]TDSheet!$A:$AF,32,0)</f>
        <v>83</v>
      </c>
      <c r="AF67" s="13">
        <f>VLOOKUP(A:A,[1]TDSheet!$A:$AG,33,0)</f>
        <v>101.4</v>
      </c>
      <c r="AG67" s="13">
        <f>VLOOKUP(A:A,[1]TDSheet!$A:$W,23,0)</f>
        <v>69</v>
      </c>
      <c r="AH67" s="13">
        <f>VLOOKUP(A:A,[3]TDSheet!$A:$D,4,0)</f>
        <v>74</v>
      </c>
      <c r="AI67" s="13" t="e">
        <f>VLOOKUP(A:A,[1]TDSheet!$A:$AI,35,0)</f>
        <v>#N/A</v>
      </c>
      <c r="AJ67" s="13">
        <f t="shared" si="16"/>
        <v>0</v>
      </c>
      <c r="AK67" s="13">
        <f t="shared" si="17"/>
        <v>0</v>
      </c>
      <c r="AL67" s="13">
        <f t="shared" si="18"/>
        <v>0</v>
      </c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190.262</v>
      </c>
      <c r="D68" s="8">
        <v>261.59199999999998</v>
      </c>
      <c r="E68" s="8">
        <v>208.22</v>
      </c>
      <c r="F68" s="8">
        <v>232.74600000000001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50</v>
      </c>
      <c r="J68" s="13">
        <f>VLOOKUP(A:A,[2]TDSheet!$A:$F,6,0)</f>
        <v>213.91</v>
      </c>
      <c r="K68" s="13">
        <f t="shared" si="12"/>
        <v>-5.6899999999999977</v>
      </c>
      <c r="L68" s="13">
        <f>VLOOKUP(A:A,[1]TDSheet!$A:$V,22,0)</f>
        <v>50</v>
      </c>
      <c r="M68" s="13">
        <f>VLOOKUP(A:A,[1]TDSheet!$A:$P,16,0)</f>
        <v>0</v>
      </c>
      <c r="N68" s="13"/>
      <c r="O68" s="13"/>
      <c r="P68" s="13"/>
      <c r="Q68" s="13"/>
      <c r="R68" s="13"/>
      <c r="S68" s="13"/>
      <c r="T68" s="13"/>
      <c r="U68" s="13"/>
      <c r="V68" s="15"/>
      <c r="W68" s="13">
        <f t="shared" si="13"/>
        <v>41.643999999999998</v>
      </c>
      <c r="X68" s="15">
        <v>80</v>
      </c>
      <c r="Y68" s="17">
        <f t="shared" si="14"/>
        <v>8.7106425895687245</v>
      </c>
      <c r="Z68" s="13">
        <f t="shared" si="15"/>
        <v>5.5889443857458465</v>
      </c>
      <c r="AA68" s="13"/>
      <c r="AB68" s="13"/>
      <c r="AC68" s="13"/>
      <c r="AD68" s="13">
        <v>0</v>
      </c>
      <c r="AE68" s="13">
        <f>VLOOKUP(A:A,[1]TDSheet!$A:$AF,32,0)</f>
        <v>47.409399999999998</v>
      </c>
      <c r="AF68" s="13">
        <f>VLOOKUP(A:A,[1]TDSheet!$A:$AG,33,0)</f>
        <v>48.317</v>
      </c>
      <c r="AG68" s="13">
        <f>VLOOKUP(A:A,[1]TDSheet!$A:$W,23,0)</f>
        <v>41.967599999999997</v>
      </c>
      <c r="AH68" s="13">
        <f>VLOOKUP(A:A,[3]TDSheet!$A:$D,4,0)</f>
        <v>47.622</v>
      </c>
      <c r="AI68" s="13" t="e">
        <f>VLOOKUP(A:A,[1]TDSheet!$A:$AI,35,0)</f>
        <v>#N/A</v>
      </c>
      <c r="AJ68" s="13">
        <f t="shared" si="16"/>
        <v>0</v>
      </c>
      <c r="AK68" s="13">
        <f t="shared" si="17"/>
        <v>0</v>
      </c>
      <c r="AL68" s="13">
        <f t="shared" si="18"/>
        <v>80</v>
      </c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13</v>
      </c>
      <c r="C69" s="8">
        <v>1337</v>
      </c>
      <c r="D69" s="8">
        <v>5502</v>
      </c>
      <c r="E69" s="8">
        <v>4412</v>
      </c>
      <c r="F69" s="8">
        <v>2370</v>
      </c>
      <c r="G69" s="1">
        <f>VLOOKUP(A:A,[1]TDSheet!$A:$G,7,0)</f>
        <v>0</v>
      </c>
      <c r="H69" s="1">
        <f>VLOOKUP(A:A,[1]TDSheet!$A:$H,8,0)</f>
        <v>0.4</v>
      </c>
      <c r="I69" s="1">
        <f>VLOOKUP(A:A,[1]TDSheet!$A:$I,9,0)</f>
        <v>40</v>
      </c>
      <c r="J69" s="13">
        <f>VLOOKUP(A:A,[2]TDSheet!$A:$F,6,0)</f>
        <v>4452</v>
      </c>
      <c r="K69" s="13">
        <f t="shared" si="12"/>
        <v>-40</v>
      </c>
      <c r="L69" s="13">
        <f>VLOOKUP(A:A,[1]TDSheet!$A:$V,22,0)</f>
        <v>850</v>
      </c>
      <c r="M69" s="13">
        <f>VLOOKUP(A:A,[1]TDSheet!$A:$P,16,0)</f>
        <v>0</v>
      </c>
      <c r="N69" s="13"/>
      <c r="O69" s="13"/>
      <c r="P69" s="13"/>
      <c r="Q69" s="13"/>
      <c r="R69" s="13"/>
      <c r="S69" s="13"/>
      <c r="T69" s="13">
        <v>1800</v>
      </c>
      <c r="U69" s="13"/>
      <c r="V69" s="15">
        <v>400</v>
      </c>
      <c r="W69" s="13">
        <f t="shared" si="13"/>
        <v>522.4</v>
      </c>
      <c r="X69" s="15">
        <v>800</v>
      </c>
      <c r="Y69" s="17">
        <f t="shared" si="14"/>
        <v>8.460949464012252</v>
      </c>
      <c r="Z69" s="13">
        <f t="shared" si="15"/>
        <v>4.5367534456355285</v>
      </c>
      <c r="AA69" s="13"/>
      <c r="AB69" s="13"/>
      <c r="AC69" s="13"/>
      <c r="AD69" s="13">
        <f>VLOOKUP(A:A,[4]TDSheet!$A:$D,4,0)</f>
        <v>1800</v>
      </c>
      <c r="AE69" s="13">
        <f>VLOOKUP(A:A,[1]TDSheet!$A:$AF,32,0)</f>
        <v>549.20000000000005</v>
      </c>
      <c r="AF69" s="13">
        <f>VLOOKUP(A:A,[1]TDSheet!$A:$AG,33,0)</f>
        <v>579.79999999999995</v>
      </c>
      <c r="AG69" s="13">
        <f>VLOOKUP(A:A,[1]TDSheet!$A:$W,23,0)</f>
        <v>534</v>
      </c>
      <c r="AH69" s="13">
        <f>VLOOKUP(A:A,[3]TDSheet!$A:$D,4,0)</f>
        <v>640</v>
      </c>
      <c r="AI69" s="13">
        <f>VLOOKUP(A:A,[1]TDSheet!$A:$AI,35,0)</f>
        <v>0</v>
      </c>
      <c r="AJ69" s="13">
        <f t="shared" si="16"/>
        <v>720</v>
      </c>
      <c r="AK69" s="13">
        <f t="shared" si="17"/>
        <v>160</v>
      </c>
      <c r="AL69" s="13">
        <f t="shared" si="18"/>
        <v>320</v>
      </c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13</v>
      </c>
      <c r="C70" s="8">
        <v>874</v>
      </c>
      <c r="D70" s="8">
        <v>3754</v>
      </c>
      <c r="E70" s="8">
        <v>2359</v>
      </c>
      <c r="F70" s="8">
        <v>2192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3">
        <f>VLOOKUP(A:A,[2]TDSheet!$A:$F,6,0)</f>
        <v>2442</v>
      </c>
      <c r="K70" s="13">
        <f t="shared" si="12"/>
        <v>-83</v>
      </c>
      <c r="L70" s="13">
        <f>VLOOKUP(A:A,[1]TDSheet!$A:$V,22,0)</f>
        <v>600</v>
      </c>
      <c r="M70" s="13">
        <f>VLOOKUP(A:A,[1]TDSheet!$A:$P,16,0)</f>
        <v>0</v>
      </c>
      <c r="N70" s="13"/>
      <c r="O70" s="13"/>
      <c r="P70" s="13"/>
      <c r="Q70" s="13"/>
      <c r="R70" s="13"/>
      <c r="S70" s="13"/>
      <c r="T70" s="13"/>
      <c r="U70" s="13"/>
      <c r="V70" s="15">
        <v>500</v>
      </c>
      <c r="W70" s="13">
        <f t="shared" si="13"/>
        <v>471.8</v>
      </c>
      <c r="X70" s="15">
        <v>700</v>
      </c>
      <c r="Y70" s="17">
        <f t="shared" si="14"/>
        <v>8.4612123781263247</v>
      </c>
      <c r="Z70" s="13">
        <f t="shared" si="15"/>
        <v>4.6460364561254766</v>
      </c>
      <c r="AA70" s="13"/>
      <c r="AB70" s="13"/>
      <c r="AC70" s="13"/>
      <c r="AD70" s="13">
        <v>0</v>
      </c>
      <c r="AE70" s="13">
        <f>VLOOKUP(A:A,[1]TDSheet!$A:$AF,32,0)</f>
        <v>454.8</v>
      </c>
      <c r="AF70" s="13">
        <f>VLOOKUP(A:A,[1]TDSheet!$A:$AG,33,0)</f>
        <v>484.2</v>
      </c>
      <c r="AG70" s="13">
        <f>VLOOKUP(A:A,[1]TDSheet!$A:$W,23,0)</f>
        <v>475.2</v>
      </c>
      <c r="AH70" s="13">
        <f>VLOOKUP(A:A,[3]TDSheet!$A:$D,4,0)</f>
        <v>602</v>
      </c>
      <c r="AI70" s="13">
        <f>VLOOKUP(A:A,[1]TDSheet!$A:$AI,35,0)</f>
        <v>0</v>
      </c>
      <c r="AJ70" s="13">
        <f t="shared" si="16"/>
        <v>0</v>
      </c>
      <c r="AK70" s="13">
        <f t="shared" si="17"/>
        <v>200</v>
      </c>
      <c r="AL70" s="13">
        <f t="shared" si="18"/>
        <v>280</v>
      </c>
      <c r="AM70" s="13"/>
      <c r="AN70" s="13"/>
    </row>
    <row r="71" spans="1:40" s="1" customFormat="1" ht="21.95" customHeight="1" outlineLevel="1" x14ac:dyDescent="0.2">
      <c r="A71" s="7" t="s">
        <v>74</v>
      </c>
      <c r="B71" s="7" t="s">
        <v>8</v>
      </c>
      <c r="C71" s="8">
        <v>217.71299999999999</v>
      </c>
      <c r="D71" s="8">
        <v>620.029</v>
      </c>
      <c r="E71" s="8">
        <v>449.53800000000001</v>
      </c>
      <c r="F71" s="8">
        <v>376.005</v>
      </c>
      <c r="G71" s="1" t="str">
        <f>VLOOKUP(A:A,[1]TDSheet!$A:$G,7,0)</f>
        <v>ябл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449.30200000000002</v>
      </c>
      <c r="K71" s="13">
        <f t="shared" si="12"/>
        <v>0.23599999999999</v>
      </c>
      <c r="L71" s="13">
        <f>VLOOKUP(A:A,[1]TDSheet!$A:$V,22,0)</f>
        <v>100</v>
      </c>
      <c r="M71" s="13">
        <f>VLOOKUP(A:A,[1]TDSheet!$A:$P,16,0)</f>
        <v>0</v>
      </c>
      <c r="N71" s="13"/>
      <c r="O71" s="13"/>
      <c r="P71" s="13"/>
      <c r="Q71" s="13"/>
      <c r="R71" s="13"/>
      <c r="S71" s="13"/>
      <c r="T71" s="13"/>
      <c r="U71" s="13"/>
      <c r="V71" s="15">
        <v>140</v>
      </c>
      <c r="W71" s="13">
        <f t="shared" si="13"/>
        <v>89.907600000000002</v>
      </c>
      <c r="X71" s="15">
        <v>150</v>
      </c>
      <c r="Y71" s="17">
        <f t="shared" si="14"/>
        <v>8.5199137781455629</v>
      </c>
      <c r="Z71" s="13">
        <f t="shared" si="15"/>
        <v>4.1821269837032684</v>
      </c>
      <c r="AA71" s="13"/>
      <c r="AB71" s="13"/>
      <c r="AC71" s="13"/>
      <c r="AD71" s="13">
        <v>0</v>
      </c>
      <c r="AE71" s="13">
        <f>VLOOKUP(A:A,[1]TDSheet!$A:$AF,32,0)</f>
        <v>82.938199999999995</v>
      </c>
      <c r="AF71" s="13">
        <f>VLOOKUP(A:A,[1]TDSheet!$A:$AG,33,0)</f>
        <v>91.796999999999997</v>
      </c>
      <c r="AG71" s="13">
        <f>VLOOKUP(A:A,[1]TDSheet!$A:$W,23,0)</f>
        <v>81.1434</v>
      </c>
      <c r="AH71" s="13">
        <f>VLOOKUP(A:A,[3]TDSheet!$A:$D,4,0)</f>
        <v>86.965999999999994</v>
      </c>
      <c r="AI71" s="13" t="e">
        <f>VLOOKUP(A:A,[1]TDSheet!$A:$AI,35,0)</f>
        <v>#N/A</v>
      </c>
      <c r="AJ71" s="13">
        <f t="shared" si="16"/>
        <v>0</v>
      </c>
      <c r="AK71" s="13">
        <f t="shared" si="17"/>
        <v>140</v>
      </c>
      <c r="AL71" s="13">
        <f t="shared" si="18"/>
        <v>150</v>
      </c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8</v>
      </c>
      <c r="C72" s="8">
        <v>212.83699999999999</v>
      </c>
      <c r="D72" s="8">
        <v>827.88599999999997</v>
      </c>
      <c r="E72" s="8">
        <v>332.71300000000002</v>
      </c>
      <c r="F72" s="8">
        <v>272.27300000000002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40</v>
      </c>
      <c r="J72" s="13">
        <f>VLOOKUP(A:A,[2]TDSheet!$A:$F,6,0)</f>
        <v>334.94200000000001</v>
      </c>
      <c r="K72" s="13">
        <f t="shared" ref="K72:K135" si="19">E72-J72</f>
        <v>-2.228999999999985</v>
      </c>
      <c r="L72" s="13">
        <f>VLOOKUP(A:A,[1]TDSheet!$A:$V,22,0)</f>
        <v>70</v>
      </c>
      <c r="M72" s="13">
        <f>VLOOKUP(A:A,[1]TDSheet!$A:$P,16,0)</f>
        <v>0</v>
      </c>
      <c r="N72" s="13"/>
      <c r="O72" s="13"/>
      <c r="P72" s="13"/>
      <c r="Q72" s="13"/>
      <c r="R72" s="13"/>
      <c r="S72" s="13"/>
      <c r="T72" s="13"/>
      <c r="U72" s="13"/>
      <c r="V72" s="15">
        <v>110</v>
      </c>
      <c r="W72" s="13">
        <f t="shared" ref="W72:W135" si="20">(E72-AD72)/5</f>
        <v>66.542600000000007</v>
      </c>
      <c r="X72" s="15">
        <v>120</v>
      </c>
      <c r="Y72" s="17">
        <f t="shared" ref="Y72:Y135" si="21">(F72+L72+M72+V72+X72)/W72</f>
        <v>8.6000997857011896</v>
      </c>
      <c r="Z72" s="13">
        <f t="shared" ref="Z72:Z135" si="22">F72/W72</f>
        <v>4.0917096716990322</v>
      </c>
      <c r="AA72" s="13"/>
      <c r="AB72" s="13"/>
      <c r="AC72" s="13"/>
      <c r="AD72" s="13">
        <v>0</v>
      </c>
      <c r="AE72" s="13">
        <f>VLOOKUP(A:A,[1]TDSheet!$A:$AF,32,0)</f>
        <v>65.914000000000001</v>
      </c>
      <c r="AF72" s="13">
        <f>VLOOKUP(A:A,[1]TDSheet!$A:$AG,33,0)</f>
        <v>68.701999999999998</v>
      </c>
      <c r="AG72" s="13">
        <f>VLOOKUP(A:A,[1]TDSheet!$A:$W,23,0)</f>
        <v>59.220399999999998</v>
      </c>
      <c r="AH72" s="13">
        <f>VLOOKUP(A:A,[3]TDSheet!$A:$D,4,0)</f>
        <v>70.897999999999996</v>
      </c>
      <c r="AI72" s="13" t="e">
        <f>VLOOKUP(A:A,[1]TDSheet!$A:$AI,35,0)</f>
        <v>#N/A</v>
      </c>
      <c r="AJ72" s="13">
        <f t="shared" ref="AJ72:AJ135" si="23">T72*H72</f>
        <v>0</v>
      </c>
      <c r="AK72" s="13">
        <f t="shared" ref="AK72:AK135" si="24">V72*H72</f>
        <v>110</v>
      </c>
      <c r="AL72" s="13">
        <f t="shared" ref="AL72:AL135" si="25">X72*H72</f>
        <v>120</v>
      </c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463.73200000000003</v>
      </c>
      <c r="D73" s="8">
        <v>4927.9629999999997</v>
      </c>
      <c r="E73" s="8">
        <v>594.66800000000001</v>
      </c>
      <c r="F73" s="8">
        <v>363.74700000000001</v>
      </c>
      <c r="G73" s="1" t="str">
        <f>VLOOKUP(A:A,[1]TDSheet!$A:$G,7,0)</f>
        <v>ябл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594.48599999999999</v>
      </c>
      <c r="K73" s="13">
        <f t="shared" si="19"/>
        <v>0.18200000000001637</v>
      </c>
      <c r="L73" s="13">
        <f>VLOOKUP(A:A,[1]TDSheet!$A:$V,22,0)</f>
        <v>340</v>
      </c>
      <c r="M73" s="13">
        <f>VLOOKUP(A:A,[1]TDSheet!$A:$P,16,0)</f>
        <v>0</v>
      </c>
      <c r="N73" s="13"/>
      <c r="O73" s="13"/>
      <c r="P73" s="13"/>
      <c r="Q73" s="13"/>
      <c r="R73" s="13"/>
      <c r="S73" s="13"/>
      <c r="T73" s="13"/>
      <c r="U73" s="13"/>
      <c r="V73" s="15">
        <v>110</v>
      </c>
      <c r="W73" s="13">
        <f t="shared" si="20"/>
        <v>118.9336</v>
      </c>
      <c r="X73" s="15">
        <v>200</v>
      </c>
      <c r="Y73" s="17">
        <f t="shared" si="21"/>
        <v>8.5236383999139029</v>
      </c>
      <c r="Z73" s="13">
        <f t="shared" si="22"/>
        <v>3.0584040170313522</v>
      </c>
      <c r="AA73" s="13"/>
      <c r="AB73" s="13"/>
      <c r="AC73" s="13"/>
      <c r="AD73" s="13">
        <v>0</v>
      </c>
      <c r="AE73" s="13">
        <f>VLOOKUP(A:A,[1]TDSheet!$A:$AF,32,0)</f>
        <v>129.21379999999999</v>
      </c>
      <c r="AF73" s="13">
        <f>VLOOKUP(A:A,[1]TDSheet!$A:$AG,33,0)</f>
        <v>129.273</v>
      </c>
      <c r="AG73" s="13">
        <f>VLOOKUP(A:A,[1]TDSheet!$A:$W,23,0)</f>
        <v>114.78740000000001</v>
      </c>
      <c r="AH73" s="13">
        <f>VLOOKUP(A:A,[3]TDSheet!$A:$D,4,0)</f>
        <v>120.03100000000001</v>
      </c>
      <c r="AI73" s="13" t="e">
        <f>VLOOKUP(A:A,[1]TDSheet!$A:$AI,35,0)</f>
        <v>#N/A</v>
      </c>
      <c r="AJ73" s="13">
        <f t="shared" si="23"/>
        <v>0</v>
      </c>
      <c r="AK73" s="13">
        <f t="shared" si="24"/>
        <v>110</v>
      </c>
      <c r="AL73" s="13">
        <f t="shared" si="25"/>
        <v>200</v>
      </c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8</v>
      </c>
      <c r="C74" s="8">
        <v>264.96199999999999</v>
      </c>
      <c r="D74" s="8">
        <v>1102.0740000000001</v>
      </c>
      <c r="E74" s="8">
        <v>492.40600000000001</v>
      </c>
      <c r="F74" s="8">
        <v>337.72399999999999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489.06400000000002</v>
      </c>
      <c r="K74" s="13">
        <f t="shared" si="19"/>
        <v>3.3419999999999845</v>
      </c>
      <c r="L74" s="13">
        <f>VLOOKUP(A:A,[1]TDSheet!$A:$V,22,0)</f>
        <v>180</v>
      </c>
      <c r="M74" s="13">
        <f>VLOOKUP(A:A,[1]TDSheet!$A:$P,16,0)</f>
        <v>0</v>
      </c>
      <c r="N74" s="13"/>
      <c r="O74" s="13"/>
      <c r="P74" s="13"/>
      <c r="Q74" s="13"/>
      <c r="R74" s="13"/>
      <c r="S74" s="13"/>
      <c r="T74" s="13"/>
      <c r="U74" s="13"/>
      <c r="V74" s="15">
        <v>160</v>
      </c>
      <c r="W74" s="13">
        <f t="shared" si="20"/>
        <v>98.481200000000001</v>
      </c>
      <c r="X74" s="15">
        <v>160</v>
      </c>
      <c r="Y74" s="17">
        <f t="shared" si="21"/>
        <v>8.5064357461119471</v>
      </c>
      <c r="Z74" s="13">
        <f t="shared" si="22"/>
        <v>3.4293245817475819</v>
      </c>
      <c r="AA74" s="13"/>
      <c r="AB74" s="13"/>
      <c r="AC74" s="13"/>
      <c r="AD74" s="13">
        <v>0</v>
      </c>
      <c r="AE74" s="13">
        <f>VLOOKUP(A:A,[1]TDSheet!$A:$AF,32,0)</f>
        <v>86.437600000000003</v>
      </c>
      <c r="AF74" s="13">
        <f>VLOOKUP(A:A,[1]TDSheet!$A:$AG,33,0)</f>
        <v>95.101399999999998</v>
      </c>
      <c r="AG74" s="13">
        <f>VLOOKUP(A:A,[1]TDSheet!$A:$W,23,0)</f>
        <v>87.158600000000007</v>
      </c>
      <c r="AH74" s="13">
        <f>VLOOKUP(A:A,[3]TDSheet!$A:$D,4,0)</f>
        <v>104.099</v>
      </c>
      <c r="AI74" s="13" t="e">
        <f>VLOOKUP(A:A,[1]TDSheet!$A:$AI,35,0)</f>
        <v>#N/A</v>
      </c>
      <c r="AJ74" s="13">
        <f t="shared" si="23"/>
        <v>0</v>
      </c>
      <c r="AK74" s="13">
        <f t="shared" si="24"/>
        <v>160</v>
      </c>
      <c r="AL74" s="13">
        <f t="shared" si="25"/>
        <v>160</v>
      </c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13</v>
      </c>
      <c r="C75" s="8">
        <v>73</v>
      </c>
      <c r="D75" s="8">
        <v>110</v>
      </c>
      <c r="E75" s="8">
        <v>100</v>
      </c>
      <c r="F75" s="8">
        <v>81</v>
      </c>
      <c r="G75" s="1" t="str">
        <f>VLOOKUP(A:A,[1]TDSheet!$A:$G,7,0)</f>
        <v>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126</v>
      </c>
      <c r="K75" s="13">
        <f t="shared" si="19"/>
        <v>-26</v>
      </c>
      <c r="L75" s="13">
        <f>VLOOKUP(A:A,[1]TDSheet!$A:$V,22,0)</f>
        <v>80</v>
      </c>
      <c r="M75" s="13">
        <f>VLOOKUP(A:A,[1]TDSheet!$A:$P,16,0)</f>
        <v>0</v>
      </c>
      <c r="N75" s="13"/>
      <c r="O75" s="13"/>
      <c r="P75" s="13"/>
      <c r="Q75" s="13"/>
      <c r="R75" s="13"/>
      <c r="S75" s="13"/>
      <c r="T75" s="13"/>
      <c r="U75" s="13"/>
      <c r="V75" s="15"/>
      <c r="W75" s="13">
        <f t="shared" si="20"/>
        <v>20</v>
      </c>
      <c r="X75" s="15">
        <v>20</v>
      </c>
      <c r="Y75" s="17">
        <f t="shared" si="21"/>
        <v>9.0500000000000007</v>
      </c>
      <c r="Z75" s="13">
        <f t="shared" si="22"/>
        <v>4.05</v>
      </c>
      <c r="AA75" s="13"/>
      <c r="AB75" s="13"/>
      <c r="AC75" s="13"/>
      <c r="AD75" s="13">
        <v>0</v>
      </c>
      <c r="AE75" s="13">
        <f>VLOOKUP(A:A,[1]TDSheet!$A:$AF,32,0)</f>
        <v>12</v>
      </c>
      <c r="AF75" s="13">
        <f>VLOOKUP(A:A,[1]TDSheet!$A:$AG,33,0)</f>
        <v>16.8</v>
      </c>
      <c r="AG75" s="13">
        <f>VLOOKUP(A:A,[1]TDSheet!$A:$W,23,0)</f>
        <v>23</v>
      </c>
      <c r="AH75" s="13">
        <f>VLOOKUP(A:A,[3]TDSheet!$A:$D,4,0)</f>
        <v>31</v>
      </c>
      <c r="AI75" s="13" t="str">
        <f>VLOOKUP(A:A,[1]TDSheet!$A:$AI,35,0)</f>
        <v>склад</v>
      </c>
      <c r="AJ75" s="13">
        <f t="shared" si="23"/>
        <v>0</v>
      </c>
      <c r="AK75" s="13">
        <f t="shared" si="24"/>
        <v>0</v>
      </c>
      <c r="AL75" s="13">
        <f t="shared" si="25"/>
        <v>12</v>
      </c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13</v>
      </c>
      <c r="C76" s="8">
        <v>236</v>
      </c>
      <c r="D76" s="8">
        <v>220</v>
      </c>
      <c r="E76" s="8">
        <v>214</v>
      </c>
      <c r="F76" s="8">
        <v>238</v>
      </c>
      <c r="G76" s="1" t="str">
        <f>VLOOKUP(A:A,[1]TDSheet!$A:$G,7,0)</f>
        <v>ябл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225</v>
      </c>
      <c r="K76" s="13">
        <f t="shared" si="19"/>
        <v>-11</v>
      </c>
      <c r="L76" s="13">
        <f>VLOOKUP(A:A,[1]TDSheet!$A:$V,22,0)</f>
        <v>30</v>
      </c>
      <c r="M76" s="13">
        <f>VLOOKUP(A:A,[1]TDSheet!$A:$P,16,0)</f>
        <v>0</v>
      </c>
      <c r="N76" s="13"/>
      <c r="O76" s="13"/>
      <c r="P76" s="13"/>
      <c r="Q76" s="13"/>
      <c r="R76" s="13"/>
      <c r="S76" s="13"/>
      <c r="T76" s="13"/>
      <c r="U76" s="13"/>
      <c r="V76" s="15">
        <v>30</v>
      </c>
      <c r="W76" s="13">
        <f t="shared" si="20"/>
        <v>42.8</v>
      </c>
      <c r="X76" s="15">
        <v>70</v>
      </c>
      <c r="Y76" s="17">
        <f t="shared" si="21"/>
        <v>8.5981308411214954</v>
      </c>
      <c r="Z76" s="13">
        <f t="shared" si="22"/>
        <v>5.5607476635514024</v>
      </c>
      <c r="AA76" s="13"/>
      <c r="AB76" s="13"/>
      <c r="AC76" s="13"/>
      <c r="AD76" s="13">
        <v>0</v>
      </c>
      <c r="AE76" s="13">
        <f>VLOOKUP(A:A,[1]TDSheet!$A:$AF,32,0)</f>
        <v>67</v>
      </c>
      <c r="AF76" s="13">
        <f>VLOOKUP(A:A,[1]TDSheet!$A:$AG,33,0)</f>
        <v>56.2</v>
      </c>
      <c r="AG76" s="13">
        <f>VLOOKUP(A:A,[1]TDSheet!$A:$W,23,0)</f>
        <v>46</v>
      </c>
      <c r="AH76" s="13">
        <f>VLOOKUP(A:A,[3]TDSheet!$A:$D,4,0)</f>
        <v>51</v>
      </c>
      <c r="AI76" s="13" t="str">
        <f>VLOOKUP(A:A,[1]TDSheet!$A:$AI,35,0)</f>
        <v>оконч</v>
      </c>
      <c r="AJ76" s="13">
        <f t="shared" si="23"/>
        <v>0</v>
      </c>
      <c r="AK76" s="13">
        <f t="shared" si="24"/>
        <v>18</v>
      </c>
      <c r="AL76" s="13">
        <f t="shared" si="25"/>
        <v>42</v>
      </c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13</v>
      </c>
      <c r="C77" s="8">
        <v>329</v>
      </c>
      <c r="D77" s="8">
        <v>282</v>
      </c>
      <c r="E77" s="8">
        <v>451</v>
      </c>
      <c r="F77" s="8">
        <v>155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462</v>
      </c>
      <c r="K77" s="13">
        <f t="shared" si="19"/>
        <v>-11</v>
      </c>
      <c r="L77" s="13">
        <f>VLOOKUP(A:A,[1]TDSheet!$A:$V,22,0)</f>
        <v>240</v>
      </c>
      <c r="M77" s="13">
        <f>VLOOKUP(A:A,[1]TDSheet!$A:$P,16,0)</f>
        <v>0</v>
      </c>
      <c r="N77" s="13"/>
      <c r="O77" s="13"/>
      <c r="P77" s="13"/>
      <c r="Q77" s="13"/>
      <c r="R77" s="13"/>
      <c r="S77" s="13"/>
      <c r="T77" s="13"/>
      <c r="U77" s="13"/>
      <c r="V77" s="15">
        <v>200</v>
      </c>
      <c r="W77" s="13">
        <f t="shared" si="20"/>
        <v>90.2</v>
      </c>
      <c r="X77" s="15">
        <v>180</v>
      </c>
      <c r="Y77" s="17">
        <f t="shared" si="21"/>
        <v>8.5920177383592016</v>
      </c>
      <c r="Z77" s="13">
        <f t="shared" si="22"/>
        <v>1.7184035476718402</v>
      </c>
      <c r="AA77" s="13"/>
      <c r="AB77" s="13"/>
      <c r="AC77" s="13"/>
      <c r="AD77" s="13">
        <v>0</v>
      </c>
      <c r="AE77" s="13">
        <f>VLOOKUP(A:A,[1]TDSheet!$A:$AF,32,0)</f>
        <v>73</v>
      </c>
      <c r="AF77" s="13">
        <f>VLOOKUP(A:A,[1]TDSheet!$A:$AG,33,0)</f>
        <v>81</v>
      </c>
      <c r="AG77" s="13">
        <f>VLOOKUP(A:A,[1]TDSheet!$A:$W,23,0)</f>
        <v>74</v>
      </c>
      <c r="AH77" s="13">
        <f>VLOOKUP(A:A,[3]TDSheet!$A:$D,4,0)</f>
        <v>93</v>
      </c>
      <c r="AI77" s="13" t="str">
        <f>VLOOKUP(A:A,[1]TDSheet!$A:$AI,35,0)</f>
        <v>ябокт</v>
      </c>
      <c r="AJ77" s="13">
        <f t="shared" si="23"/>
        <v>0</v>
      </c>
      <c r="AK77" s="13">
        <f t="shared" si="24"/>
        <v>120</v>
      </c>
      <c r="AL77" s="13">
        <f t="shared" si="25"/>
        <v>108</v>
      </c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8</v>
      </c>
      <c r="C78" s="8">
        <v>130.06100000000001</v>
      </c>
      <c r="D78" s="8">
        <v>294.83999999999997</v>
      </c>
      <c r="E78" s="8">
        <v>173.999</v>
      </c>
      <c r="F78" s="8">
        <v>236.69499999999999</v>
      </c>
      <c r="G78" s="1">
        <f>VLOOKUP(A:A,[1]TDSheet!$A:$G,7,0)</f>
        <v>0</v>
      </c>
      <c r="H78" s="1">
        <f>VLOOKUP(A:A,[1]TDSheet!$A:$H,8,0)</f>
        <v>1</v>
      </c>
      <c r="I78" s="1">
        <f>VLOOKUP(A:A,[1]TDSheet!$A:$I,9,0)</f>
        <v>30</v>
      </c>
      <c r="J78" s="13">
        <f>VLOOKUP(A:A,[2]TDSheet!$A:$F,6,0)</f>
        <v>176.249</v>
      </c>
      <c r="K78" s="13">
        <f t="shared" si="19"/>
        <v>-2.25</v>
      </c>
      <c r="L78" s="13">
        <f>VLOOKUP(A:A,[1]TDSheet!$A:$V,22,0)</f>
        <v>0</v>
      </c>
      <c r="M78" s="13">
        <f>VLOOKUP(A:A,[1]TDSheet!$A:$P,16,0)</f>
        <v>0</v>
      </c>
      <c r="N78" s="13"/>
      <c r="O78" s="13"/>
      <c r="P78" s="13"/>
      <c r="Q78" s="13"/>
      <c r="R78" s="13"/>
      <c r="S78" s="13"/>
      <c r="T78" s="13"/>
      <c r="U78" s="13"/>
      <c r="V78" s="15"/>
      <c r="W78" s="13">
        <f t="shared" si="20"/>
        <v>34.799799999999998</v>
      </c>
      <c r="X78" s="15">
        <v>30</v>
      </c>
      <c r="Y78" s="17">
        <f t="shared" si="21"/>
        <v>7.6636934695026984</v>
      </c>
      <c r="Z78" s="13">
        <f t="shared" si="22"/>
        <v>6.8016195495376417</v>
      </c>
      <c r="AA78" s="13"/>
      <c r="AB78" s="13"/>
      <c r="AC78" s="13"/>
      <c r="AD78" s="13">
        <v>0</v>
      </c>
      <c r="AE78" s="13">
        <f>VLOOKUP(A:A,[1]TDSheet!$A:$AF,32,0)</f>
        <v>40.720800000000004</v>
      </c>
      <c r="AF78" s="13">
        <f>VLOOKUP(A:A,[1]TDSheet!$A:$AG,33,0)</f>
        <v>57.241</v>
      </c>
      <c r="AG78" s="13">
        <f>VLOOKUP(A:A,[1]TDSheet!$A:$W,23,0)</f>
        <v>34.912400000000005</v>
      </c>
      <c r="AH78" s="13">
        <f>VLOOKUP(A:A,[3]TDSheet!$A:$D,4,0)</f>
        <v>42.345999999999997</v>
      </c>
      <c r="AI78" s="13">
        <f>VLOOKUP(A:A,[1]TDSheet!$A:$AI,35,0)</f>
        <v>0</v>
      </c>
      <c r="AJ78" s="13">
        <f t="shared" si="23"/>
        <v>0</v>
      </c>
      <c r="AK78" s="13">
        <f t="shared" si="24"/>
        <v>0</v>
      </c>
      <c r="AL78" s="13">
        <f t="shared" si="25"/>
        <v>30</v>
      </c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13</v>
      </c>
      <c r="C79" s="8">
        <v>248</v>
      </c>
      <c r="D79" s="8">
        <v>796</v>
      </c>
      <c r="E79" s="8">
        <v>558</v>
      </c>
      <c r="F79" s="8">
        <v>475</v>
      </c>
      <c r="G79" s="1" t="str">
        <f>VLOOKUP(A:A,[1]TDSheet!$A:$G,7,0)</f>
        <v>ябл,дк</v>
      </c>
      <c r="H79" s="1">
        <f>VLOOKUP(A:A,[1]TDSheet!$A:$H,8,0)</f>
        <v>0.6</v>
      </c>
      <c r="I79" s="1">
        <f>VLOOKUP(A:A,[1]TDSheet!$A:$I,9,0)</f>
        <v>60</v>
      </c>
      <c r="J79" s="13">
        <f>VLOOKUP(A:A,[2]TDSheet!$A:$F,6,0)</f>
        <v>575</v>
      </c>
      <c r="K79" s="13">
        <f t="shared" si="19"/>
        <v>-17</v>
      </c>
      <c r="L79" s="13">
        <f>VLOOKUP(A:A,[1]TDSheet!$A:$V,22,0)</f>
        <v>190</v>
      </c>
      <c r="M79" s="13">
        <f>VLOOKUP(A:A,[1]TDSheet!$A:$P,16,0)</f>
        <v>0</v>
      </c>
      <c r="N79" s="13"/>
      <c r="O79" s="13"/>
      <c r="P79" s="13"/>
      <c r="Q79" s="13"/>
      <c r="R79" s="13"/>
      <c r="S79" s="13"/>
      <c r="T79" s="13"/>
      <c r="U79" s="13"/>
      <c r="V79" s="15">
        <v>110</v>
      </c>
      <c r="W79" s="13">
        <f t="shared" si="20"/>
        <v>111.6</v>
      </c>
      <c r="X79" s="15">
        <v>180</v>
      </c>
      <c r="Y79" s="17">
        <f t="shared" si="21"/>
        <v>8.5573476702508966</v>
      </c>
      <c r="Z79" s="13">
        <f t="shared" si="22"/>
        <v>4.2562724014336917</v>
      </c>
      <c r="AA79" s="13"/>
      <c r="AB79" s="13"/>
      <c r="AC79" s="13"/>
      <c r="AD79" s="13">
        <v>0</v>
      </c>
      <c r="AE79" s="13">
        <f>VLOOKUP(A:A,[1]TDSheet!$A:$AF,32,0)</f>
        <v>103.2</v>
      </c>
      <c r="AF79" s="13">
        <f>VLOOKUP(A:A,[1]TDSheet!$A:$AG,33,0)</f>
        <v>123</v>
      </c>
      <c r="AG79" s="13">
        <f>VLOOKUP(A:A,[1]TDSheet!$A:$W,23,0)</f>
        <v>112.2</v>
      </c>
      <c r="AH79" s="13">
        <f>VLOOKUP(A:A,[3]TDSheet!$A:$D,4,0)</f>
        <v>105</v>
      </c>
      <c r="AI79" s="13">
        <f>VLOOKUP(A:A,[1]TDSheet!$A:$AI,35,0)</f>
        <v>0</v>
      </c>
      <c r="AJ79" s="13">
        <f t="shared" si="23"/>
        <v>0</v>
      </c>
      <c r="AK79" s="13">
        <f t="shared" si="24"/>
        <v>66</v>
      </c>
      <c r="AL79" s="13">
        <f t="shared" si="25"/>
        <v>108</v>
      </c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13</v>
      </c>
      <c r="C80" s="8">
        <v>575</v>
      </c>
      <c r="D80" s="8">
        <v>653</v>
      </c>
      <c r="E80" s="8">
        <v>629</v>
      </c>
      <c r="F80" s="8">
        <v>588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638</v>
      </c>
      <c r="K80" s="13">
        <f t="shared" si="19"/>
        <v>-9</v>
      </c>
      <c r="L80" s="13">
        <f>VLOOKUP(A:A,[1]TDSheet!$A:$V,22,0)</f>
        <v>240</v>
      </c>
      <c r="M80" s="13">
        <f>VLOOKUP(A:A,[1]TDSheet!$A:$P,16,0)</f>
        <v>0</v>
      </c>
      <c r="N80" s="13"/>
      <c r="O80" s="13"/>
      <c r="P80" s="13"/>
      <c r="Q80" s="13"/>
      <c r="R80" s="13"/>
      <c r="S80" s="13"/>
      <c r="T80" s="13"/>
      <c r="U80" s="13"/>
      <c r="V80" s="15">
        <v>50</v>
      </c>
      <c r="W80" s="13">
        <f t="shared" si="20"/>
        <v>125.8</v>
      </c>
      <c r="X80" s="15">
        <v>190</v>
      </c>
      <c r="Y80" s="17">
        <f t="shared" si="21"/>
        <v>8.48966613672496</v>
      </c>
      <c r="Z80" s="13">
        <f t="shared" si="22"/>
        <v>4.6740858505564393</v>
      </c>
      <c r="AA80" s="13"/>
      <c r="AB80" s="13"/>
      <c r="AC80" s="13"/>
      <c r="AD80" s="13">
        <v>0</v>
      </c>
      <c r="AE80" s="13">
        <f>VLOOKUP(A:A,[1]TDSheet!$A:$AF,32,0)</f>
        <v>158.4</v>
      </c>
      <c r="AF80" s="13">
        <f>VLOOKUP(A:A,[1]TDSheet!$A:$AG,33,0)</f>
        <v>167.2</v>
      </c>
      <c r="AG80" s="13">
        <f>VLOOKUP(A:A,[1]TDSheet!$A:$W,23,0)</f>
        <v>134.4</v>
      </c>
      <c r="AH80" s="13">
        <f>VLOOKUP(A:A,[3]TDSheet!$A:$D,4,0)</f>
        <v>122</v>
      </c>
      <c r="AI80" s="13" t="str">
        <f>VLOOKUP(A:A,[1]TDSheet!$A:$AI,35,0)</f>
        <v>оконч</v>
      </c>
      <c r="AJ80" s="13">
        <f t="shared" si="23"/>
        <v>0</v>
      </c>
      <c r="AK80" s="13">
        <f t="shared" si="24"/>
        <v>30</v>
      </c>
      <c r="AL80" s="13">
        <f t="shared" si="25"/>
        <v>114</v>
      </c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13</v>
      </c>
      <c r="C81" s="8">
        <v>841</v>
      </c>
      <c r="D81" s="8">
        <v>1071</v>
      </c>
      <c r="E81" s="8">
        <v>1359</v>
      </c>
      <c r="F81" s="8">
        <v>495</v>
      </c>
      <c r="G81" s="1">
        <f>VLOOKUP(A:A,[1]TDSheet!$A:$G,7,0)</f>
        <v>0</v>
      </c>
      <c r="H81" s="1">
        <f>VLOOKUP(A:A,[1]TDSheet!$A:$H,8,0)</f>
        <v>0.28000000000000003</v>
      </c>
      <c r="I81" s="1">
        <f>VLOOKUP(A:A,[1]TDSheet!$A:$I,9,0)</f>
        <v>35</v>
      </c>
      <c r="J81" s="13">
        <f>VLOOKUP(A:A,[2]TDSheet!$A:$F,6,0)</f>
        <v>1405</v>
      </c>
      <c r="K81" s="13">
        <f t="shared" si="19"/>
        <v>-46</v>
      </c>
      <c r="L81" s="13">
        <f>VLOOKUP(A:A,[1]TDSheet!$A:$V,22,0)</f>
        <v>300</v>
      </c>
      <c r="M81" s="13">
        <f>VLOOKUP(A:A,[1]TDSheet!$A:$P,16,0)</f>
        <v>0</v>
      </c>
      <c r="N81" s="13"/>
      <c r="O81" s="13"/>
      <c r="P81" s="13"/>
      <c r="Q81" s="13"/>
      <c r="R81" s="13"/>
      <c r="S81" s="13"/>
      <c r="T81" s="13"/>
      <c r="U81" s="13"/>
      <c r="V81" s="15">
        <v>600</v>
      </c>
      <c r="W81" s="13">
        <f t="shared" si="20"/>
        <v>271.8</v>
      </c>
      <c r="X81" s="15">
        <v>800</v>
      </c>
      <c r="Y81" s="17">
        <f t="shared" si="21"/>
        <v>8.0757910228108898</v>
      </c>
      <c r="Z81" s="13">
        <f t="shared" si="22"/>
        <v>1.8211920529801324</v>
      </c>
      <c r="AA81" s="13"/>
      <c r="AB81" s="13"/>
      <c r="AC81" s="13"/>
      <c r="AD81" s="13">
        <v>0</v>
      </c>
      <c r="AE81" s="13">
        <f>VLOOKUP(A:A,[1]TDSheet!$A:$AF,32,0)</f>
        <v>286.2</v>
      </c>
      <c r="AF81" s="13">
        <f>VLOOKUP(A:A,[1]TDSheet!$A:$AG,33,0)</f>
        <v>316</v>
      </c>
      <c r="AG81" s="13">
        <f>VLOOKUP(A:A,[1]TDSheet!$A:$W,23,0)</f>
        <v>258</v>
      </c>
      <c r="AH81" s="13">
        <f>VLOOKUP(A:A,[3]TDSheet!$A:$D,4,0)</f>
        <v>282</v>
      </c>
      <c r="AI81" s="13">
        <f>VLOOKUP(A:A,[1]TDSheet!$A:$AI,35,0)</f>
        <v>0</v>
      </c>
      <c r="AJ81" s="13">
        <f t="shared" si="23"/>
        <v>0</v>
      </c>
      <c r="AK81" s="13">
        <f t="shared" si="24"/>
        <v>168.00000000000003</v>
      </c>
      <c r="AL81" s="13">
        <f t="shared" si="25"/>
        <v>224.00000000000003</v>
      </c>
      <c r="AM81" s="13"/>
      <c r="AN81" s="13"/>
    </row>
    <row r="82" spans="1:40" s="1" customFormat="1" ht="11.1" customHeight="1" outlineLevel="1" x14ac:dyDescent="0.2">
      <c r="A82" s="7" t="s">
        <v>85</v>
      </c>
      <c r="B82" s="7" t="s">
        <v>13</v>
      </c>
      <c r="C82" s="8">
        <v>48</v>
      </c>
      <c r="D82" s="8">
        <v>553</v>
      </c>
      <c r="E82" s="8">
        <v>432</v>
      </c>
      <c r="F82" s="8">
        <v>148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652</v>
      </c>
      <c r="K82" s="13">
        <f t="shared" si="19"/>
        <v>-220</v>
      </c>
      <c r="L82" s="13">
        <f>VLOOKUP(A:A,[1]TDSheet!$A:$V,22,0)</f>
        <v>300</v>
      </c>
      <c r="M82" s="13">
        <f>VLOOKUP(A:A,[1]TDSheet!$A:$P,16,0)</f>
        <v>0</v>
      </c>
      <c r="N82" s="13"/>
      <c r="O82" s="13"/>
      <c r="P82" s="13"/>
      <c r="Q82" s="13"/>
      <c r="R82" s="13"/>
      <c r="S82" s="13"/>
      <c r="T82" s="13"/>
      <c r="U82" s="13"/>
      <c r="V82" s="15">
        <v>250</v>
      </c>
      <c r="W82" s="13">
        <f t="shared" si="20"/>
        <v>86.4</v>
      </c>
      <c r="X82" s="15">
        <v>400</v>
      </c>
      <c r="Y82" s="17">
        <f t="shared" si="21"/>
        <v>12.708333333333332</v>
      </c>
      <c r="Z82" s="13">
        <f t="shared" si="22"/>
        <v>1.7129629629629628</v>
      </c>
      <c r="AA82" s="13"/>
      <c r="AB82" s="13"/>
      <c r="AC82" s="13"/>
      <c r="AD82" s="13">
        <v>0</v>
      </c>
      <c r="AE82" s="13">
        <f>VLOOKUP(A:A,[1]TDSheet!$A:$AF,32,0)</f>
        <v>40</v>
      </c>
      <c r="AF82" s="13">
        <f>VLOOKUP(A:A,[1]TDSheet!$A:$AG,33,0)</f>
        <v>69.2</v>
      </c>
      <c r="AG82" s="13">
        <f>VLOOKUP(A:A,[1]TDSheet!$A:$W,23,0)</f>
        <v>58</v>
      </c>
      <c r="AH82" s="13">
        <f>VLOOKUP(A:A,[3]TDSheet!$A:$D,4,0)</f>
        <v>197</v>
      </c>
      <c r="AI82" s="13">
        <f>VLOOKUP(A:A,[1]TDSheet!$A:$AI,35,0)</f>
        <v>0</v>
      </c>
      <c r="AJ82" s="13">
        <f t="shared" si="23"/>
        <v>0</v>
      </c>
      <c r="AK82" s="13">
        <f t="shared" si="24"/>
        <v>100</v>
      </c>
      <c r="AL82" s="13">
        <f t="shared" si="25"/>
        <v>160</v>
      </c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13</v>
      </c>
      <c r="C83" s="8"/>
      <c r="D83" s="8">
        <v>299</v>
      </c>
      <c r="E83" s="8">
        <v>269</v>
      </c>
      <c r="F83" s="8">
        <v>9</v>
      </c>
      <c r="G83" s="1">
        <f>VLOOKUP(A:A,[1]TDSheet!$A:$G,7,0)</f>
        <v>0</v>
      </c>
      <c r="H83" s="1">
        <f>VLOOKUP(A:A,[1]TDSheet!$A:$H,8,0)</f>
        <v>0.33</v>
      </c>
      <c r="I83" s="1">
        <f>VLOOKUP(A:A,[1]TDSheet!$A:$I,9,0)</f>
        <v>60</v>
      </c>
      <c r="J83" s="13">
        <f>VLOOKUP(A:A,[2]TDSheet!$A:$F,6,0)</f>
        <v>617</v>
      </c>
      <c r="K83" s="13">
        <f t="shared" si="19"/>
        <v>-348</v>
      </c>
      <c r="L83" s="13">
        <f>VLOOKUP(A:A,[1]TDSheet!$A:$V,22,0)</f>
        <v>150</v>
      </c>
      <c r="M83" s="13">
        <f>VLOOKUP(A:A,[1]TDSheet!$A:$P,16,0)</f>
        <v>0</v>
      </c>
      <c r="N83" s="13"/>
      <c r="O83" s="13"/>
      <c r="P83" s="13"/>
      <c r="Q83" s="13"/>
      <c r="R83" s="13"/>
      <c r="S83" s="13"/>
      <c r="T83" s="13"/>
      <c r="U83" s="13"/>
      <c r="V83" s="15">
        <v>150</v>
      </c>
      <c r="W83" s="13">
        <f t="shared" si="20"/>
        <v>53.8</v>
      </c>
      <c r="X83" s="15">
        <v>200</v>
      </c>
      <c r="Y83" s="17">
        <f t="shared" si="21"/>
        <v>9.4609665427509295</v>
      </c>
      <c r="Z83" s="13">
        <f t="shared" si="22"/>
        <v>0.16728624535315986</v>
      </c>
      <c r="AA83" s="13"/>
      <c r="AB83" s="13"/>
      <c r="AC83" s="13"/>
      <c r="AD83" s="13">
        <v>0</v>
      </c>
      <c r="AE83" s="13">
        <f>VLOOKUP(A:A,[1]TDSheet!$A:$AF,32,0)</f>
        <v>32.799999999999997</v>
      </c>
      <c r="AF83" s="13">
        <f>VLOOKUP(A:A,[1]TDSheet!$A:$AG,33,0)</f>
        <v>40</v>
      </c>
      <c r="AG83" s="13">
        <f>VLOOKUP(A:A,[1]TDSheet!$A:$W,23,0)</f>
        <v>25</v>
      </c>
      <c r="AH83" s="13">
        <f>VLOOKUP(A:A,[3]TDSheet!$A:$D,4,0)</f>
        <v>108</v>
      </c>
      <c r="AI83" s="13">
        <f>VLOOKUP(A:A,[1]TDSheet!$A:$AI,35,0)</f>
        <v>0</v>
      </c>
      <c r="AJ83" s="13">
        <f t="shared" si="23"/>
        <v>0</v>
      </c>
      <c r="AK83" s="13">
        <f t="shared" si="24"/>
        <v>49.5</v>
      </c>
      <c r="AL83" s="13">
        <f t="shared" si="25"/>
        <v>66</v>
      </c>
      <c r="AM83" s="13"/>
      <c r="AN83" s="13"/>
    </row>
    <row r="84" spans="1:40" s="1" customFormat="1" ht="21.95" customHeight="1" outlineLevel="1" x14ac:dyDescent="0.2">
      <c r="A84" s="7" t="s">
        <v>87</v>
      </c>
      <c r="B84" s="7" t="s">
        <v>13</v>
      </c>
      <c r="C84" s="8">
        <v>15</v>
      </c>
      <c r="D84" s="8">
        <v>292</v>
      </c>
      <c r="E84" s="8">
        <v>274</v>
      </c>
      <c r="F84" s="8">
        <v>17</v>
      </c>
      <c r="G84" s="1">
        <f>VLOOKUP(A:A,[1]TDSheet!$A:$G,7,0)</f>
        <v>0</v>
      </c>
      <c r="H84" s="1">
        <f>VLOOKUP(A:A,[1]TDSheet!$A:$H,8,0)</f>
        <v>0.35</v>
      </c>
      <c r="I84" s="1" t="e">
        <f>VLOOKUP(A:A,[1]TDSheet!$A:$I,9,0)</f>
        <v>#N/A</v>
      </c>
      <c r="J84" s="13">
        <f>VLOOKUP(A:A,[2]TDSheet!$A:$F,6,0)</f>
        <v>510</v>
      </c>
      <c r="K84" s="13">
        <f t="shared" si="19"/>
        <v>-236</v>
      </c>
      <c r="L84" s="13">
        <f>VLOOKUP(A:A,[1]TDSheet!$A:$V,22,0)</f>
        <v>150</v>
      </c>
      <c r="M84" s="13">
        <f>VLOOKUP(A:A,[1]TDSheet!$A:$P,16,0)</f>
        <v>0</v>
      </c>
      <c r="N84" s="13"/>
      <c r="O84" s="13"/>
      <c r="P84" s="13"/>
      <c r="Q84" s="13"/>
      <c r="R84" s="13"/>
      <c r="S84" s="13"/>
      <c r="T84" s="13"/>
      <c r="U84" s="13"/>
      <c r="V84" s="15">
        <v>150</v>
      </c>
      <c r="W84" s="13">
        <f t="shared" si="20"/>
        <v>54.8</v>
      </c>
      <c r="X84" s="15">
        <v>200</v>
      </c>
      <c r="Y84" s="17">
        <f t="shared" si="21"/>
        <v>9.4343065693430663</v>
      </c>
      <c r="Z84" s="13">
        <f t="shared" si="22"/>
        <v>0.31021897810218979</v>
      </c>
      <c r="AA84" s="13"/>
      <c r="AB84" s="13"/>
      <c r="AC84" s="13"/>
      <c r="AD84" s="13">
        <v>0</v>
      </c>
      <c r="AE84" s="13">
        <f>VLOOKUP(A:A,[1]TDSheet!$A:$AF,32,0)</f>
        <v>20.8</v>
      </c>
      <c r="AF84" s="13">
        <f>VLOOKUP(A:A,[1]TDSheet!$A:$AG,33,0)</f>
        <v>37.799999999999997</v>
      </c>
      <c r="AG84" s="13">
        <f>VLOOKUP(A:A,[1]TDSheet!$A:$W,23,0)</f>
        <v>24.4</v>
      </c>
      <c r="AH84" s="13">
        <f>VLOOKUP(A:A,[3]TDSheet!$A:$D,4,0)</f>
        <v>121</v>
      </c>
      <c r="AI84" s="13">
        <f>VLOOKUP(A:A,[1]TDSheet!$A:$AI,35,0)</f>
        <v>0</v>
      </c>
      <c r="AJ84" s="13">
        <f t="shared" si="23"/>
        <v>0</v>
      </c>
      <c r="AK84" s="13">
        <f t="shared" si="24"/>
        <v>52.5</v>
      </c>
      <c r="AL84" s="13">
        <f t="shared" si="25"/>
        <v>70</v>
      </c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13</v>
      </c>
      <c r="C85" s="8">
        <v>359</v>
      </c>
      <c r="D85" s="8">
        <v>85</v>
      </c>
      <c r="E85" s="8">
        <v>459</v>
      </c>
      <c r="F85" s="8">
        <v>-25</v>
      </c>
      <c r="G85" s="1" t="str">
        <f>VLOOKUP(A:A,[1]TDSheet!$A:$G,7,0)</f>
        <v>ябл</v>
      </c>
      <c r="H85" s="1">
        <f>VLOOKUP(A:A,[1]TDSheet!$A:$H,8,0)</f>
        <v>0.33</v>
      </c>
      <c r="I85" s="1" t="e">
        <f>VLOOKUP(A:A,[1]TDSheet!$A:$I,9,0)</f>
        <v>#N/A</v>
      </c>
      <c r="J85" s="13">
        <f>VLOOKUP(A:A,[2]TDSheet!$A:$F,6,0)</f>
        <v>496</v>
      </c>
      <c r="K85" s="13">
        <f t="shared" si="19"/>
        <v>-37</v>
      </c>
      <c r="L85" s="13">
        <f>VLOOKUP(A:A,[1]TDSheet!$A:$V,22,0)</f>
        <v>300</v>
      </c>
      <c r="M85" s="13">
        <f>VLOOKUP(A:A,[1]TDSheet!$A:$P,16,0)</f>
        <v>0</v>
      </c>
      <c r="N85" s="13"/>
      <c r="O85" s="13"/>
      <c r="P85" s="13"/>
      <c r="Q85" s="13"/>
      <c r="R85" s="13"/>
      <c r="S85" s="13"/>
      <c r="T85" s="13"/>
      <c r="U85" s="13"/>
      <c r="V85" s="15">
        <v>250</v>
      </c>
      <c r="W85" s="13">
        <f t="shared" si="20"/>
        <v>91.8</v>
      </c>
      <c r="X85" s="15">
        <v>250</v>
      </c>
      <c r="Y85" s="17">
        <f t="shared" si="21"/>
        <v>8.4422657952069713</v>
      </c>
      <c r="Z85" s="13">
        <f t="shared" si="22"/>
        <v>-0.27233115468409586</v>
      </c>
      <c r="AA85" s="13"/>
      <c r="AB85" s="13"/>
      <c r="AC85" s="13"/>
      <c r="AD85" s="13">
        <v>0</v>
      </c>
      <c r="AE85" s="13">
        <f>VLOOKUP(A:A,[1]TDSheet!$A:$AF,32,0)</f>
        <v>54.2</v>
      </c>
      <c r="AF85" s="13">
        <f>VLOOKUP(A:A,[1]TDSheet!$A:$AG,33,0)</f>
        <v>45.4</v>
      </c>
      <c r="AG85" s="13">
        <f>VLOOKUP(A:A,[1]TDSheet!$A:$W,23,0)</f>
        <v>63.2</v>
      </c>
      <c r="AH85" s="13">
        <f>VLOOKUP(A:A,[3]TDSheet!$A:$D,4,0)</f>
        <v>87</v>
      </c>
      <c r="AI85" s="13" t="str">
        <f>VLOOKUP(A:A,[1]TDSheet!$A:$AI,35,0)</f>
        <v>ябокт</v>
      </c>
      <c r="AJ85" s="13">
        <f t="shared" si="23"/>
        <v>0</v>
      </c>
      <c r="AK85" s="13">
        <f t="shared" si="24"/>
        <v>82.5</v>
      </c>
      <c r="AL85" s="13">
        <f t="shared" si="25"/>
        <v>82.5</v>
      </c>
      <c r="AM85" s="13"/>
      <c r="AN85" s="13"/>
    </row>
    <row r="86" spans="1:40" s="1" customFormat="1" ht="11.1" customHeight="1" outlineLevel="1" x14ac:dyDescent="0.2">
      <c r="A86" s="7" t="s">
        <v>130</v>
      </c>
      <c r="B86" s="7" t="s">
        <v>13</v>
      </c>
      <c r="C86" s="8">
        <v>274</v>
      </c>
      <c r="D86" s="8"/>
      <c r="E86" s="8">
        <v>2</v>
      </c>
      <c r="F86" s="8">
        <v>269</v>
      </c>
      <c r="G86" s="1" t="str">
        <f>VLOOKUP(A:A,[1]TDSheet!$A:$G,7,0)</f>
        <v>н</v>
      </c>
      <c r="H86" s="1">
        <f>VLOOKUP(A:A,[1]TDSheet!$A:$H,8,0)</f>
        <v>0.4</v>
      </c>
      <c r="I86" s="1" t="e">
        <f>VLOOKUP(A:A,[1]TDSheet!$A:$I,9,0)</f>
        <v>#N/A</v>
      </c>
      <c r="J86" s="13">
        <f>VLOOKUP(A:A,[2]TDSheet!$A:$F,6,0)</f>
        <v>100</v>
      </c>
      <c r="K86" s="13">
        <f t="shared" si="19"/>
        <v>-98</v>
      </c>
      <c r="L86" s="13">
        <f>VLOOKUP(A:A,[1]TDSheet!$A:$V,22,0)</f>
        <v>0</v>
      </c>
      <c r="M86" s="13">
        <f>VLOOKUP(A:A,[1]TDSheet!$A:$P,16,0)</f>
        <v>0</v>
      </c>
      <c r="N86" s="13"/>
      <c r="O86" s="13"/>
      <c r="P86" s="13"/>
      <c r="Q86" s="13"/>
      <c r="R86" s="13"/>
      <c r="S86" s="13"/>
      <c r="T86" s="13"/>
      <c r="U86" s="13"/>
      <c r="V86" s="15"/>
      <c r="W86" s="13">
        <f t="shared" si="20"/>
        <v>0.4</v>
      </c>
      <c r="X86" s="15"/>
      <c r="Y86" s="17">
        <f t="shared" si="21"/>
        <v>672.5</v>
      </c>
      <c r="Z86" s="13">
        <f t="shared" si="22"/>
        <v>672.5</v>
      </c>
      <c r="AA86" s="13"/>
      <c r="AB86" s="13"/>
      <c r="AC86" s="13"/>
      <c r="AD86" s="13">
        <v>0</v>
      </c>
      <c r="AE86" s="13">
        <f>VLOOKUP(A:A,[1]TDSheet!$A:$AF,32,0)</f>
        <v>12.8</v>
      </c>
      <c r="AF86" s="13">
        <f>VLOOKUP(A:A,[1]TDSheet!$A:$AG,33,0)</f>
        <v>16.399999999999999</v>
      </c>
      <c r="AG86" s="13">
        <f>VLOOKUP(A:A,[1]TDSheet!$A:$W,23,0)</f>
        <v>0.8</v>
      </c>
      <c r="AH86" s="13">
        <f>VLOOKUP(A:A,[3]TDSheet!$A:$D,4,0)</f>
        <v>2</v>
      </c>
      <c r="AI86" s="18" t="str">
        <f>VLOOKUP(A:A,[1]TDSheet!$A:$AI,35,0)</f>
        <v>склад</v>
      </c>
      <c r="AJ86" s="13">
        <f t="shared" si="23"/>
        <v>0</v>
      </c>
      <c r="AK86" s="13">
        <f t="shared" si="24"/>
        <v>0</v>
      </c>
      <c r="AL86" s="13">
        <f t="shared" si="25"/>
        <v>0</v>
      </c>
      <c r="AM86" s="13"/>
      <c r="AN86" s="13"/>
    </row>
    <row r="87" spans="1:40" s="1" customFormat="1" ht="11.1" customHeight="1" outlineLevel="1" x14ac:dyDescent="0.2">
      <c r="A87" s="7" t="s">
        <v>89</v>
      </c>
      <c r="B87" s="7" t="s">
        <v>13</v>
      </c>
      <c r="C87" s="8">
        <v>3196</v>
      </c>
      <c r="D87" s="8">
        <v>4761</v>
      </c>
      <c r="E87" s="8">
        <v>4534</v>
      </c>
      <c r="F87" s="8">
        <v>3329</v>
      </c>
      <c r="G87" s="1">
        <f>VLOOKUP(A:A,[1]TDSheet!$A:$G,7,0)</f>
        <v>0</v>
      </c>
      <c r="H87" s="1">
        <f>VLOOKUP(A:A,[1]TDSheet!$A:$H,8,0)</f>
        <v>0.35</v>
      </c>
      <c r="I87" s="1">
        <f>VLOOKUP(A:A,[1]TDSheet!$A:$I,9,0)</f>
        <v>40</v>
      </c>
      <c r="J87" s="13">
        <f>VLOOKUP(A:A,[2]TDSheet!$A:$F,6,0)</f>
        <v>4625</v>
      </c>
      <c r="K87" s="13">
        <f t="shared" si="19"/>
        <v>-91</v>
      </c>
      <c r="L87" s="13">
        <f>VLOOKUP(A:A,[1]TDSheet!$A:$V,22,0)</f>
        <v>500</v>
      </c>
      <c r="M87" s="13">
        <f>VLOOKUP(A:A,[1]TDSheet!$A:$P,16,0)</f>
        <v>500</v>
      </c>
      <c r="N87" s="13"/>
      <c r="O87" s="13"/>
      <c r="P87" s="13"/>
      <c r="Q87" s="13"/>
      <c r="R87" s="13"/>
      <c r="S87" s="13"/>
      <c r="T87" s="13">
        <v>108</v>
      </c>
      <c r="U87" s="13"/>
      <c r="V87" s="15">
        <v>500</v>
      </c>
      <c r="W87" s="13">
        <f t="shared" si="20"/>
        <v>624.79999999999995</v>
      </c>
      <c r="X87" s="15">
        <v>500</v>
      </c>
      <c r="Y87" s="17">
        <f t="shared" si="21"/>
        <v>8.5291293213828432</v>
      </c>
      <c r="Z87" s="13">
        <f t="shared" si="22"/>
        <v>5.3281049935979521</v>
      </c>
      <c r="AA87" s="13"/>
      <c r="AB87" s="13"/>
      <c r="AC87" s="13"/>
      <c r="AD87" s="13">
        <f>VLOOKUP(A:A,[4]TDSheet!$A:$D,4,0)</f>
        <v>1410</v>
      </c>
      <c r="AE87" s="13">
        <f>VLOOKUP(A:A,[1]TDSheet!$A:$AF,32,0)</f>
        <v>977.6</v>
      </c>
      <c r="AF87" s="13">
        <f>VLOOKUP(A:A,[1]TDSheet!$A:$AG,33,0)</f>
        <v>856.8</v>
      </c>
      <c r="AG87" s="13">
        <f>VLOOKUP(A:A,[1]TDSheet!$A:$W,23,0)</f>
        <v>617.6</v>
      </c>
      <c r="AH87" s="13">
        <f>VLOOKUP(A:A,[3]TDSheet!$A:$D,4,0)</f>
        <v>636</v>
      </c>
      <c r="AI87" s="13" t="str">
        <f>VLOOKUP(A:A,[1]TDSheet!$A:$AI,35,0)</f>
        <v>оконч</v>
      </c>
      <c r="AJ87" s="13">
        <f t="shared" si="23"/>
        <v>37.799999999999997</v>
      </c>
      <c r="AK87" s="13">
        <f t="shared" si="24"/>
        <v>175</v>
      </c>
      <c r="AL87" s="13">
        <f t="shared" si="25"/>
        <v>175</v>
      </c>
      <c r="AM87" s="13"/>
      <c r="AN87" s="13"/>
    </row>
    <row r="88" spans="1:40" s="1" customFormat="1" ht="11.1" customHeight="1" outlineLevel="1" x14ac:dyDescent="0.2">
      <c r="A88" s="7" t="s">
        <v>90</v>
      </c>
      <c r="B88" s="7" t="s">
        <v>8</v>
      </c>
      <c r="C88" s="8">
        <v>41.807000000000002</v>
      </c>
      <c r="D88" s="8"/>
      <c r="E88" s="8">
        <v>0</v>
      </c>
      <c r="F88" s="8">
        <v>41.807000000000002</v>
      </c>
      <c r="G88" s="1" t="str">
        <f>VLOOKUP(A:A,[1]TDSheet!$A:$G,7,0)</f>
        <v>нов</v>
      </c>
      <c r="H88" s="1">
        <f>VLOOKUP(A:A,[1]TDSheet!$A:$H,8,0)</f>
        <v>0</v>
      </c>
      <c r="I88" s="1" t="e">
        <f>VLOOKUP(A:A,[1]TDSheet!$A:$I,9,0)</f>
        <v>#N/A</v>
      </c>
      <c r="J88" s="13">
        <f>VLOOKUP(A:A,[2]TDSheet!$A:$F,6,0)</f>
        <v>1.3</v>
      </c>
      <c r="K88" s="13">
        <f t="shared" si="19"/>
        <v>-1.3</v>
      </c>
      <c r="L88" s="13">
        <f>VLOOKUP(A:A,[1]TDSheet!$A:$V,22,0)</f>
        <v>0</v>
      </c>
      <c r="M88" s="13">
        <f>VLOOKUP(A:A,[1]TDSheet!$A:$P,16,0)</f>
        <v>0</v>
      </c>
      <c r="N88" s="13"/>
      <c r="O88" s="13"/>
      <c r="P88" s="13"/>
      <c r="Q88" s="13"/>
      <c r="R88" s="13"/>
      <c r="S88" s="13"/>
      <c r="T88" s="13"/>
      <c r="U88" s="13"/>
      <c r="V88" s="15"/>
      <c r="W88" s="13">
        <f t="shared" si="20"/>
        <v>0</v>
      </c>
      <c r="X88" s="15"/>
      <c r="Y88" s="17" t="e">
        <f t="shared" si="21"/>
        <v>#DIV/0!</v>
      </c>
      <c r="Z88" s="13" t="e">
        <f t="shared" si="22"/>
        <v>#DIV/0!</v>
      </c>
      <c r="AA88" s="13"/>
      <c r="AB88" s="13"/>
      <c r="AC88" s="13"/>
      <c r="AD88" s="13">
        <v>0</v>
      </c>
      <c r="AE88" s="13">
        <f>VLOOKUP(A:A,[1]TDSheet!$A:$AF,32,0)</f>
        <v>0</v>
      </c>
      <c r="AF88" s="13">
        <f>VLOOKUP(A:A,[1]TDSheet!$A:$AG,33,0)</f>
        <v>0</v>
      </c>
      <c r="AG88" s="13">
        <f>VLOOKUP(A:A,[1]TDSheet!$A:$W,23,0)</f>
        <v>0</v>
      </c>
      <c r="AH88" s="13">
        <v>0</v>
      </c>
      <c r="AI88" s="18" t="str">
        <f>VLOOKUP(A:A,[1]TDSheet!$A:$AI,35,0)</f>
        <v>выв0609</v>
      </c>
      <c r="AJ88" s="13">
        <f t="shared" si="23"/>
        <v>0</v>
      </c>
      <c r="AK88" s="13">
        <f t="shared" si="24"/>
        <v>0</v>
      </c>
      <c r="AL88" s="13">
        <f t="shared" si="25"/>
        <v>0</v>
      </c>
      <c r="AM88" s="13"/>
      <c r="AN88" s="13"/>
    </row>
    <row r="89" spans="1:40" s="1" customFormat="1" ht="11.1" customHeight="1" outlineLevel="1" x14ac:dyDescent="0.2">
      <c r="A89" s="7" t="s">
        <v>91</v>
      </c>
      <c r="B89" s="7" t="s">
        <v>13</v>
      </c>
      <c r="C89" s="8">
        <v>3777</v>
      </c>
      <c r="D89" s="8">
        <v>11706</v>
      </c>
      <c r="E89" s="8">
        <v>9578</v>
      </c>
      <c r="F89" s="8">
        <v>5760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45</v>
      </c>
      <c r="J89" s="13">
        <f>VLOOKUP(A:A,[2]TDSheet!$A:$F,6,0)</f>
        <v>9725</v>
      </c>
      <c r="K89" s="13">
        <f t="shared" si="19"/>
        <v>-147</v>
      </c>
      <c r="L89" s="13">
        <f>VLOOKUP(A:A,[1]TDSheet!$A:$V,22,0)</f>
        <v>1500</v>
      </c>
      <c r="M89" s="13">
        <f>VLOOKUP(A:A,[1]TDSheet!$A:$P,16,0)</f>
        <v>1000</v>
      </c>
      <c r="N89" s="13"/>
      <c r="O89" s="13"/>
      <c r="P89" s="13"/>
      <c r="Q89" s="13"/>
      <c r="R89" s="13"/>
      <c r="S89" s="13"/>
      <c r="T89" s="13">
        <v>3000</v>
      </c>
      <c r="U89" s="13"/>
      <c r="V89" s="15">
        <v>1500</v>
      </c>
      <c r="W89" s="13">
        <f t="shared" si="20"/>
        <v>1315.6</v>
      </c>
      <c r="X89" s="15">
        <v>1500</v>
      </c>
      <c r="Y89" s="17">
        <f t="shared" si="21"/>
        <v>8.5588324718759505</v>
      </c>
      <c r="Z89" s="13">
        <f t="shared" si="22"/>
        <v>4.378230465186987</v>
      </c>
      <c r="AA89" s="13"/>
      <c r="AB89" s="13"/>
      <c r="AC89" s="13"/>
      <c r="AD89" s="13">
        <f>VLOOKUP(A:A,[4]TDSheet!$A:$D,4,0)</f>
        <v>3000</v>
      </c>
      <c r="AE89" s="13">
        <f>VLOOKUP(A:A,[1]TDSheet!$A:$AF,32,0)</f>
        <v>1187.8</v>
      </c>
      <c r="AF89" s="13">
        <f>VLOOKUP(A:A,[1]TDSheet!$A:$AG,33,0)</f>
        <v>1295</v>
      </c>
      <c r="AG89" s="13">
        <f>VLOOKUP(A:A,[1]TDSheet!$A:$W,23,0)</f>
        <v>1246.5999999999999</v>
      </c>
      <c r="AH89" s="13">
        <f>VLOOKUP(A:A,[3]TDSheet!$A:$D,4,0)</f>
        <v>1403</v>
      </c>
      <c r="AI89" s="13" t="str">
        <f>VLOOKUP(A:A,[1]TDSheet!$A:$AI,35,0)</f>
        <v>ябокт</v>
      </c>
      <c r="AJ89" s="13">
        <f t="shared" si="23"/>
        <v>1050</v>
      </c>
      <c r="AK89" s="13">
        <f t="shared" si="24"/>
        <v>525</v>
      </c>
      <c r="AL89" s="13">
        <f t="shared" si="25"/>
        <v>525</v>
      </c>
      <c r="AM89" s="13"/>
      <c r="AN89" s="13"/>
    </row>
    <row r="90" spans="1:40" s="1" customFormat="1" ht="11.1" customHeight="1" outlineLevel="1" x14ac:dyDescent="0.2">
      <c r="A90" s="7" t="s">
        <v>92</v>
      </c>
      <c r="B90" s="7" t="s">
        <v>13</v>
      </c>
      <c r="C90" s="8"/>
      <c r="D90" s="8">
        <v>5</v>
      </c>
      <c r="E90" s="8">
        <v>0</v>
      </c>
      <c r="F90" s="8">
        <v>-2</v>
      </c>
      <c r="G90" s="1">
        <f>VLOOKUP(A:A,[1]TDSheet!$A:$G,7,0)</f>
        <v>0</v>
      </c>
      <c r="H90" s="1">
        <f>VLOOKUP(A:A,[1]TDSheet!$A:$H,8,0)</f>
        <v>0.11</v>
      </c>
      <c r="I90" s="1" t="e">
        <f>VLOOKUP(A:A,[1]TDSheet!$A:$I,9,0)</f>
        <v>#N/A</v>
      </c>
      <c r="J90" s="13">
        <f>VLOOKUP(A:A,[2]TDSheet!$A:$F,6,0)</f>
        <v>20</v>
      </c>
      <c r="K90" s="13">
        <f t="shared" si="19"/>
        <v>-20</v>
      </c>
      <c r="L90" s="13">
        <f>VLOOKUP(A:A,[1]TDSheet!$A:$V,22,0)</f>
        <v>30</v>
      </c>
      <c r="M90" s="13">
        <f>VLOOKUP(A:A,[1]TDSheet!$A:$P,16,0)</f>
        <v>0</v>
      </c>
      <c r="N90" s="13"/>
      <c r="O90" s="13"/>
      <c r="P90" s="13"/>
      <c r="Q90" s="13"/>
      <c r="R90" s="13"/>
      <c r="S90" s="13"/>
      <c r="T90" s="13"/>
      <c r="U90" s="13"/>
      <c r="V90" s="15">
        <v>30</v>
      </c>
      <c r="W90" s="13">
        <f t="shared" si="20"/>
        <v>0</v>
      </c>
      <c r="X90" s="15">
        <v>30</v>
      </c>
      <c r="Y90" s="17" t="e">
        <f t="shared" si="21"/>
        <v>#DIV/0!</v>
      </c>
      <c r="Z90" s="13" t="e">
        <f t="shared" si="22"/>
        <v>#DIV/0!</v>
      </c>
      <c r="AA90" s="13"/>
      <c r="AB90" s="13"/>
      <c r="AC90" s="13"/>
      <c r="AD90" s="13">
        <v>0</v>
      </c>
      <c r="AE90" s="13">
        <f>VLOOKUP(A:A,[1]TDSheet!$A:$AF,32,0)</f>
        <v>0</v>
      </c>
      <c r="AF90" s="13">
        <f>VLOOKUP(A:A,[1]TDSheet!$A:$AG,33,0)</f>
        <v>0</v>
      </c>
      <c r="AG90" s="13">
        <f>VLOOKUP(A:A,[1]TDSheet!$A:$W,23,0)</f>
        <v>0</v>
      </c>
      <c r="AH90" s="13">
        <v>0</v>
      </c>
      <c r="AI90" s="13" t="e">
        <f>VLOOKUP(A:A,[1]TDSheet!$A:$AI,35,0)</f>
        <v>#N/A</v>
      </c>
      <c r="AJ90" s="13">
        <f t="shared" si="23"/>
        <v>0</v>
      </c>
      <c r="AK90" s="13">
        <f t="shared" si="24"/>
        <v>3.3</v>
      </c>
      <c r="AL90" s="13">
        <f t="shared" si="25"/>
        <v>3.3</v>
      </c>
      <c r="AM90" s="13"/>
      <c r="AN90" s="13"/>
    </row>
    <row r="91" spans="1:40" s="1" customFormat="1" ht="11.1" customHeight="1" outlineLevel="1" x14ac:dyDescent="0.2">
      <c r="A91" s="7" t="s">
        <v>93</v>
      </c>
      <c r="B91" s="7" t="s">
        <v>13</v>
      </c>
      <c r="C91" s="8">
        <v>60</v>
      </c>
      <c r="D91" s="8">
        <v>121</v>
      </c>
      <c r="E91" s="8">
        <v>89</v>
      </c>
      <c r="F91" s="8">
        <v>73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3">
        <f>VLOOKUP(A:A,[2]TDSheet!$A:$F,6,0)</f>
        <v>118</v>
      </c>
      <c r="K91" s="13">
        <f t="shared" si="19"/>
        <v>-29</v>
      </c>
      <c r="L91" s="13">
        <f>VLOOKUP(A:A,[1]TDSheet!$A:$V,22,0)</f>
        <v>0</v>
      </c>
      <c r="M91" s="13">
        <f>VLOOKUP(A:A,[1]TDSheet!$A:$P,16,0)</f>
        <v>0</v>
      </c>
      <c r="N91" s="13"/>
      <c r="O91" s="13"/>
      <c r="P91" s="13"/>
      <c r="Q91" s="13"/>
      <c r="R91" s="13"/>
      <c r="S91" s="13"/>
      <c r="T91" s="13"/>
      <c r="U91" s="13"/>
      <c r="V91" s="15">
        <v>50</v>
      </c>
      <c r="W91" s="13">
        <f t="shared" si="20"/>
        <v>17.8</v>
      </c>
      <c r="X91" s="15">
        <v>30</v>
      </c>
      <c r="Y91" s="17">
        <f t="shared" si="21"/>
        <v>8.595505617977528</v>
      </c>
      <c r="Z91" s="13">
        <f t="shared" si="22"/>
        <v>4.1011235955056176</v>
      </c>
      <c r="AA91" s="13"/>
      <c r="AB91" s="13"/>
      <c r="AC91" s="13"/>
      <c r="AD91" s="13">
        <v>0</v>
      </c>
      <c r="AE91" s="13">
        <f>VLOOKUP(A:A,[1]TDSheet!$A:$AF,32,0)</f>
        <v>1.8</v>
      </c>
      <c r="AF91" s="13">
        <f>VLOOKUP(A:A,[1]TDSheet!$A:$AG,33,0)</f>
        <v>7</v>
      </c>
      <c r="AG91" s="13">
        <f>VLOOKUP(A:A,[1]TDSheet!$A:$W,23,0)</f>
        <v>11.4</v>
      </c>
      <c r="AH91" s="13">
        <f>VLOOKUP(A:A,[3]TDSheet!$A:$D,4,0)</f>
        <v>14</v>
      </c>
      <c r="AI91" s="13">
        <f>VLOOKUP(A:A,[1]TDSheet!$A:$AI,35,0)</f>
        <v>0</v>
      </c>
      <c r="AJ91" s="13">
        <f t="shared" si="23"/>
        <v>0</v>
      </c>
      <c r="AK91" s="13">
        <f t="shared" si="24"/>
        <v>5.5</v>
      </c>
      <c r="AL91" s="13">
        <f t="shared" si="25"/>
        <v>3.3</v>
      </c>
      <c r="AM91" s="13"/>
      <c r="AN91" s="13"/>
    </row>
    <row r="92" spans="1:40" s="1" customFormat="1" ht="21.95" customHeight="1" outlineLevel="1" x14ac:dyDescent="0.2">
      <c r="A92" s="7" t="s">
        <v>94</v>
      </c>
      <c r="B92" s="7" t="s">
        <v>13</v>
      </c>
      <c r="C92" s="8"/>
      <c r="D92" s="8"/>
      <c r="E92" s="8">
        <v>4</v>
      </c>
      <c r="F92" s="8">
        <v>-4</v>
      </c>
      <c r="G92" s="1">
        <v>0</v>
      </c>
      <c r="H92" s="16">
        <v>0.06</v>
      </c>
      <c r="I92" s="1" t="e">
        <f>VLOOKUP(A:A,[1]TDSheet!$A:$I,9,0)</f>
        <v>#N/A</v>
      </c>
      <c r="J92" s="13">
        <f>VLOOKUP(A:A,[2]TDSheet!$A:$F,6,0)</f>
        <v>21</v>
      </c>
      <c r="K92" s="13">
        <f t="shared" si="19"/>
        <v>-17</v>
      </c>
      <c r="L92" s="13">
        <v>0</v>
      </c>
      <c r="M92" s="13">
        <v>0</v>
      </c>
      <c r="N92" s="13"/>
      <c r="O92" s="13"/>
      <c r="P92" s="13"/>
      <c r="Q92" s="13"/>
      <c r="R92" s="13"/>
      <c r="S92" s="13"/>
      <c r="T92" s="13"/>
      <c r="U92" s="13"/>
      <c r="V92" s="15">
        <v>30</v>
      </c>
      <c r="W92" s="13">
        <f t="shared" si="20"/>
        <v>0.8</v>
      </c>
      <c r="X92" s="15">
        <v>30</v>
      </c>
      <c r="Y92" s="17">
        <f t="shared" si="21"/>
        <v>70</v>
      </c>
      <c r="Z92" s="13">
        <f t="shared" si="22"/>
        <v>-5</v>
      </c>
      <c r="AA92" s="13"/>
      <c r="AB92" s="13"/>
      <c r="AC92" s="13"/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 t="e">
        <f>VLOOKUP(A:A,[1]TDSheet!$A:$AI,35,0)</f>
        <v>#N/A</v>
      </c>
      <c r="AJ92" s="13">
        <f t="shared" si="23"/>
        <v>0</v>
      </c>
      <c r="AK92" s="13">
        <f t="shared" si="24"/>
        <v>1.7999999999999998</v>
      </c>
      <c r="AL92" s="13">
        <f t="shared" si="25"/>
        <v>1.7999999999999998</v>
      </c>
      <c r="AM92" s="13"/>
      <c r="AN92" s="13"/>
    </row>
    <row r="93" spans="1:40" s="1" customFormat="1" ht="11.1" customHeight="1" outlineLevel="1" x14ac:dyDescent="0.2">
      <c r="A93" s="7" t="s">
        <v>95</v>
      </c>
      <c r="B93" s="7" t="s">
        <v>13</v>
      </c>
      <c r="C93" s="8">
        <v>97</v>
      </c>
      <c r="D93" s="8">
        <v>5</v>
      </c>
      <c r="E93" s="8">
        <v>0</v>
      </c>
      <c r="F93" s="8">
        <v>102</v>
      </c>
      <c r="G93" s="1">
        <f>VLOOKUP(A:A,[1]TDSheet!$A:$G,7,0)</f>
        <v>0</v>
      </c>
      <c r="H93" s="1">
        <f>VLOOKUP(A:A,[1]TDSheet!$A:$H,8,0)</f>
        <v>0.15</v>
      </c>
      <c r="I93" s="1" t="e">
        <f>VLOOKUP(A:A,[1]TDSheet!$A:$I,9,0)</f>
        <v>#N/A</v>
      </c>
      <c r="J93" s="13">
        <f>VLOOKUP(A:A,[2]TDSheet!$A:$F,6,0)</f>
        <v>146</v>
      </c>
      <c r="K93" s="13">
        <f t="shared" si="19"/>
        <v>-146</v>
      </c>
      <c r="L93" s="13">
        <f>VLOOKUP(A:A,[1]TDSheet!$A:$V,22,0)</f>
        <v>30</v>
      </c>
      <c r="M93" s="13">
        <f>VLOOKUP(A:A,[1]TDSheet!$A:$P,16,0)</f>
        <v>0</v>
      </c>
      <c r="N93" s="13"/>
      <c r="O93" s="13"/>
      <c r="P93" s="13"/>
      <c r="Q93" s="13"/>
      <c r="R93" s="13"/>
      <c r="S93" s="13"/>
      <c r="T93" s="13"/>
      <c r="U93" s="13"/>
      <c r="V93" s="15">
        <v>30</v>
      </c>
      <c r="W93" s="13">
        <f t="shared" si="20"/>
        <v>0</v>
      </c>
      <c r="X93" s="15">
        <v>30</v>
      </c>
      <c r="Y93" s="17" t="e">
        <f t="shared" si="21"/>
        <v>#DIV/0!</v>
      </c>
      <c r="Z93" s="13" t="e">
        <f t="shared" si="22"/>
        <v>#DIV/0!</v>
      </c>
      <c r="AA93" s="13"/>
      <c r="AB93" s="13"/>
      <c r="AC93" s="13"/>
      <c r="AD93" s="13">
        <v>0</v>
      </c>
      <c r="AE93" s="13">
        <f>VLOOKUP(A:A,[1]TDSheet!$A:$AF,32,0)</f>
        <v>0.2</v>
      </c>
      <c r="AF93" s="13">
        <f>VLOOKUP(A:A,[1]TDSheet!$A:$AG,33,0)</f>
        <v>0</v>
      </c>
      <c r="AG93" s="13">
        <f>VLOOKUP(A:A,[1]TDSheet!$A:$W,23,0)</f>
        <v>0.2</v>
      </c>
      <c r="AH93" s="13">
        <v>0</v>
      </c>
      <c r="AI93" s="18" t="s">
        <v>164</v>
      </c>
      <c r="AJ93" s="13">
        <f t="shared" si="23"/>
        <v>0</v>
      </c>
      <c r="AK93" s="13">
        <f t="shared" si="24"/>
        <v>4.5</v>
      </c>
      <c r="AL93" s="13">
        <f t="shared" si="25"/>
        <v>4.5</v>
      </c>
      <c r="AM93" s="13"/>
      <c r="AN93" s="13"/>
    </row>
    <row r="94" spans="1:40" s="1" customFormat="1" ht="21.95" customHeight="1" outlineLevel="1" x14ac:dyDescent="0.2">
      <c r="A94" s="7" t="s">
        <v>96</v>
      </c>
      <c r="B94" s="7" t="s">
        <v>13</v>
      </c>
      <c r="C94" s="8">
        <v>12</v>
      </c>
      <c r="D94" s="8">
        <v>25</v>
      </c>
      <c r="E94" s="8">
        <v>1</v>
      </c>
      <c r="F94" s="8">
        <v>33</v>
      </c>
      <c r="G94" s="1" t="str">
        <f>VLOOKUP(A:A,[1]TDSheet!$A:$G,7,0)</f>
        <v>нов</v>
      </c>
      <c r="H94" s="1">
        <f>VLOOKUP(A:A,[1]TDSheet!$A:$H,8,0)</f>
        <v>0</v>
      </c>
      <c r="I94" s="1" t="e">
        <f>VLOOKUP(A:A,[1]TDSheet!$A:$I,9,0)</f>
        <v>#N/A</v>
      </c>
      <c r="J94" s="13">
        <f>VLOOKUP(A:A,[2]TDSheet!$A:$F,6,0)</f>
        <v>1</v>
      </c>
      <c r="K94" s="13">
        <f t="shared" si="19"/>
        <v>0</v>
      </c>
      <c r="L94" s="13">
        <f>VLOOKUP(A:A,[1]TDSheet!$A:$V,22,0)</f>
        <v>0</v>
      </c>
      <c r="M94" s="13">
        <f>VLOOKUP(A:A,[1]TDSheet!$A:$P,16,0)</f>
        <v>0</v>
      </c>
      <c r="N94" s="13"/>
      <c r="O94" s="13"/>
      <c r="P94" s="13"/>
      <c r="Q94" s="13"/>
      <c r="R94" s="13"/>
      <c r="S94" s="13"/>
      <c r="T94" s="13"/>
      <c r="U94" s="13"/>
      <c r="V94" s="15"/>
      <c r="W94" s="13">
        <f t="shared" si="20"/>
        <v>0.2</v>
      </c>
      <c r="X94" s="15"/>
      <c r="Y94" s="17">
        <f t="shared" si="21"/>
        <v>165</v>
      </c>
      <c r="Z94" s="13">
        <f t="shared" si="22"/>
        <v>165</v>
      </c>
      <c r="AA94" s="13"/>
      <c r="AB94" s="13"/>
      <c r="AC94" s="13"/>
      <c r="AD94" s="13">
        <v>0</v>
      </c>
      <c r="AE94" s="13">
        <f>VLOOKUP(A:A,[1]TDSheet!$A:$AF,32,0)</f>
        <v>0</v>
      </c>
      <c r="AF94" s="13">
        <f>VLOOKUP(A:A,[1]TDSheet!$A:$AG,33,0)</f>
        <v>3.4</v>
      </c>
      <c r="AG94" s="13">
        <f>VLOOKUP(A:A,[1]TDSheet!$A:$W,23,0)</f>
        <v>0</v>
      </c>
      <c r="AH94" s="13">
        <f>VLOOKUP(A:A,[3]TDSheet!$A:$D,4,0)</f>
        <v>1</v>
      </c>
      <c r="AI94" s="18" t="str">
        <f>VLOOKUP(A:A,[1]TDSheet!$A:$AI,35,0)</f>
        <v>увел</v>
      </c>
      <c r="AJ94" s="13">
        <f t="shared" si="23"/>
        <v>0</v>
      </c>
      <c r="AK94" s="13">
        <f t="shared" si="24"/>
        <v>0</v>
      </c>
      <c r="AL94" s="13">
        <f t="shared" si="25"/>
        <v>0</v>
      </c>
      <c r="AM94" s="13"/>
      <c r="AN94" s="13"/>
    </row>
    <row r="95" spans="1:40" s="1" customFormat="1" ht="11.1" customHeight="1" outlineLevel="1" x14ac:dyDescent="0.2">
      <c r="A95" s="7" t="s">
        <v>97</v>
      </c>
      <c r="B95" s="7" t="s">
        <v>8</v>
      </c>
      <c r="C95" s="8">
        <v>171.16900000000001</v>
      </c>
      <c r="D95" s="8">
        <v>57.768000000000001</v>
      </c>
      <c r="E95" s="8">
        <v>122.455</v>
      </c>
      <c r="F95" s="8">
        <v>55.09</v>
      </c>
      <c r="G95" s="1" t="str">
        <f>VLOOKUP(A:A,[1]TDSheet!$A:$G,7,0)</f>
        <v>н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158.25</v>
      </c>
      <c r="K95" s="13">
        <f t="shared" si="19"/>
        <v>-35.795000000000002</v>
      </c>
      <c r="L95" s="13">
        <f>VLOOKUP(A:A,[1]TDSheet!$A:$V,22,0)</f>
        <v>120</v>
      </c>
      <c r="M95" s="13">
        <f>VLOOKUP(A:A,[1]TDSheet!$A:$P,16,0)</f>
        <v>0</v>
      </c>
      <c r="N95" s="13"/>
      <c r="O95" s="13"/>
      <c r="P95" s="13"/>
      <c r="Q95" s="13"/>
      <c r="R95" s="13"/>
      <c r="S95" s="13"/>
      <c r="T95" s="13"/>
      <c r="U95" s="13"/>
      <c r="V95" s="15"/>
      <c r="W95" s="13">
        <f t="shared" si="20"/>
        <v>24.491</v>
      </c>
      <c r="X95" s="15">
        <v>20</v>
      </c>
      <c r="Y95" s="17">
        <f t="shared" si="21"/>
        <v>7.965783348985342</v>
      </c>
      <c r="Z95" s="13">
        <f t="shared" si="22"/>
        <v>2.2493977379445513</v>
      </c>
      <c r="AA95" s="13"/>
      <c r="AB95" s="13"/>
      <c r="AC95" s="13"/>
      <c r="AD95" s="13">
        <v>0</v>
      </c>
      <c r="AE95" s="13">
        <f>VLOOKUP(A:A,[1]TDSheet!$A:$AF,32,0)</f>
        <v>30.064600000000002</v>
      </c>
      <c r="AF95" s="13">
        <f>VLOOKUP(A:A,[1]TDSheet!$A:$AG,33,0)</f>
        <v>22.9636</v>
      </c>
      <c r="AG95" s="13">
        <f>VLOOKUP(A:A,[1]TDSheet!$A:$W,23,0)</f>
        <v>33.678600000000003</v>
      </c>
      <c r="AH95" s="13">
        <f>VLOOKUP(A:A,[3]TDSheet!$A:$D,4,0)</f>
        <v>2.698</v>
      </c>
      <c r="AI95" s="13" t="str">
        <f>VLOOKUP(A:A,[1]TDSheet!$A:$AI,35,0)</f>
        <v>увел</v>
      </c>
      <c r="AJ95" s="13">
        <f t="shared" si="23"/>
        <v>0</v>
      </c>
      <c r="AK95" s="13">
        <f t="shared" si="24"/>
        <v>0</v>
      </c>
      <c r="AL95" s="13">
        <f t="shared" si="25"/>
        <v>20</v>
      </c>
      <c r="AM95" s="13"/>
      <c r="AN95" s="13"/>
    </row>
    <row r="96" spans="1:40" s="1" customFormat="1" ht="21.95" customHeight="1" outlineLevel="1" x14ac:dyDescent="0.2">
      <c r="A96" s="7" t="s">
        <v>98</v>
      </c>
      <c r="B96" s="7" t="s">
        <v>8</v>
      </c>
      <c r="C96" s="8">
        <v>60.536000000000001</v>
      </c>
      <c r="D96" s="8"/>
      <c r="E96" s="8">
        <v>4.056</v>
      </c>
      <c r="F96" s="8">
        <v>56.48</v>
      </c>
      <c r="G96" s="1" t="str">
        <f>VLOOKUP(A:A,[1]TDSheet!$A:$G,7,0)</f>
        <v>нов</v>
      </c>
      <c r="H96" s="1">
        <f>VLOOKUP(A:A,[1]TDSheet!$A:$H,8,0)</f>
        <v>0</v>
      </c>
      <c r="I96" s="1" t="e">
        <f>VLOOKUP(A:A,[1]TDSheet!$A:$I,9,0)</f>
        <v>#N/A</v>
      </c>
      <c r="J96" s="13">
        <f>VLOOKUP(A:A,[2]TDSheet!$A:$F,6,0)</f>
        <v>6.9</v>
      </c>
      <c r="K96" s="13">
        <f t="shared" si="19"/>
        <v>-2.8440000000000003</v>
      </c>
      <c r="L96" s="13">
        <f>VLOOKUP(A:A,[1]TDSheet!$A:$V,22,0)</f>
        <v>0</v>
      </c>
      <c r="M96" s="13">
        <f>VLOOKUP(A:A,[1]TDSheet!$A:$P,16,0)</f>
        <v>0</v>
      </c>
      <c r="N96" s="13"/>
      <c r="O96" s="13"/>
      <c r="P96" s="13"/>
      <c r="Q96" s="13"/>
      <c r="R96" s="13"/>
      <c r="S96" s="13"/>
      <c r="T96" s="13"/>
      <c r="U96" s="13"/>
      <c r="V96" s="15"/>
      <c r="W96" s="13">
        <f t="shared" si="20"/>
        <v>0.81120000000000003</v>
      </c>
      <c r="X96" s="15"/>
      <c r="Y96" s="17">
        <f t="shared" si="21"/>
        <v>69.62524654832346</v>
      </c>
      <c r="Z96" s="13">
        <f t="shared" si="22"/>
        <v>69.62524654832346</v>
      </c>
      <c r="AA96" s="13"/>
      <c r="AB96" s="13"/>
      <c r="AC96" s="13"/>
      <c r="AD96" s="13">
        <v>0</v>
      </c>
      <c r="AE96" s="13">
        <f>VLOOKUP(A:A,[1]TDSheet!$A:$AF,32,0)</f>
        <v>1.0816000000000001</v>
      </c>
      <c r="AF96" s="13">
        <f>VLOOKUP(A:A,[1]TDSheet!$A:$AG,33,0)</f>
        <v>0</v>
      </c>
      <c r="AG96" s="13">
        <f>VLOOKUP(A:A,[1]TDSheet!$A:$W,23,0)</f>
        <v>0.81120000000000003</v>
      </c>
      <c r="AH96" s="13">
        <f>VLOOKUP(A:A,[3]TDSheet!$A:$D,4,0)</f>
        <v>1.3520000000000001</v>
      </c>
      <c r="AI96" s="18" t="str">
        <f>VLOOKUP(A:A,[1]TDSheet!$A:$AI,35,0)</f>
        <v>выв0609</v>
      </c>
      <c r="AJ96" s="13">
        <f t="shared" si="23"/>
        <v>0</v>
      </c>
      <c r="AK96" s="13">
        <f t="shared" si="24"/>
        <v>0</v>
      </c>
      <c r="AL96" s="13">
        <f t="shared" si="25"/>
        <v>0</v>
      </c>
      <c r="AM96" s="13"/>
      <c r="AN96" s="13"/>
    </row>
    <row r="97" spans="1:40" s="1" customFormat="1" ht="21.95" customHeight="1" outlineLevel="1" x14ac:dyDescent="0.2">
      <c r="A97" s="7" t="s">
        <v>99</v>
      </c>
      <c r="B97" s="7" t="s">
        <v>13</v>
      </c>
      <c r="C97" s="8">
        <v>195</v>
      </c>
      <c r="D97" s="8">
        <v>892</v>
      </c>
      <c r="E97" s="8">
        <v>601</v>
      </c>
      <c r="F97" s="8">
        <v>473</v>
      </c>
      <c r="G97" s="1">
        <f>VLOOKUP(A:A,[1]TDSheet!$A:$G,7,0)</f>
        <v>0</v>
      </c>
      <c r="H97" s="1">
        <f>VLOOKUP(A:A,[1]TDSheet!$A:$H,8,0)</f>
        <v>0.4</v>
      </c>
      <c r="I97" s="1" t="e">
        <f>VLOOKUP(A:A,[1]TDSheet!$A:$I,9,0)</f>
        <v>#N/A</v>
      </c>
      <c r="J97" s="13">
        <f>VLOOKUP(A:A,[2]TDSheet!$A:$F,6,0)</f>
        <v>633</v>
      </c>
      <c r="K97" s="13">
        <f t="shared" si="19"/>
        <v>-32</v>
      </c>
      <c r="L97" s="13">
        <f>VLOOKUP(A:A,[1]TDSheet!$A:$V,22,0)</f>
        <v>250</v>
      </c>
      <c r="M97" s="13">
        <f>VLOOKUP(A:A,[1]TDSheet!$A:$P,16,0)</f>
        <v>0</v>
      </c>
      <c r="N97" s="13"/>
      <c r="O97" s="13"/>
      <c r="P97" s="13"/>
      <c r="Q97" s="13"/>
      <c r="R97" s="13"/>
      <c r="S97" s="13"/>
      <c r="T97" s="13"/>
      <c r="U97" s="13"/>
      <c r="V97" s="15">
        <v>120</v>
      </c>
      <c r="W97" s="13">
        <f t="shared" si="20"/>
        <v>120.2</v>
      </c>
      <c r="X97" s="15">
        <v>180</v>
      </c>
      <c r="Y97" s="17">
        <f t="shared" si="21"/>
        <v>8.5108153078202999</v>
      </c>
      <c r="Z97" s="13">
        <f t="shared" si="22"/>
        <v>3.9351081530782031</v>
      </c>
      <c r="AA97" s="13"/>
      <c r="AB97" s="13"/>
      <c r="AC97" s="13"/>
      <c r="AD97" s="13">
        <v>0</v>
      </c>
      <c r="AE97" s="13">
        <f>VLOOKUP(A:A,[1]TDSheet!$A:$AF,32,0)</f>
        <v>100.6</v>
      </c>
      <c r="AF97" s="13">
        <f>VLOOKUP(A:A,[1]TDSheet!$A:$AG,33,0)</f>
        <v>116.4</v>
      </c>
      <c r="AG97" s="13">
        <f>VLOOKUP(A:A,[1]TDSheet!$A:$W,23,0)</f>
        <v>121.4</v>
      </c>
      <c r="AH97" s="13">
        <f>VLOOKUP(A:A,[3]TDSheet!$A:$D,4,0)</f>
        <v>118</v>
      </c>
      <c r="AI97" s="13" t="str">
        <f>VLOOKUP(A:A,[1]TDSheet!$A:$AI,35,0)</f>
        <v>Паша</v>
      </c>
      <c r="AJ97" s="13">
        <f t="shared" si="23"/>
        <v>0</v>
      </c>
      <c r="AK97" s="13">
        <f t="shared" si="24"/>
        <v>48</v>
      </c>
      <c r="AL97" s="13">
        <f t="shared" si="25"/>
        <v>72</v>
      </c>
      <c r="AM97" s="13"/>
      <c r="AN97" s="13"/>
    </row>
    <row r="98" spans="1:40" s="1" customFormat="1" ht="21.95" customHeight="1" outlineLevel="1" x14ac:dyDescent="0.2">
      <c r="A98" s="7" t="s">
        <v>100</v>
      </c>
      <c r="B98" s="7" t="s">
        <v>8</v>
      </c>
      <c r="C98" s="8">
        <v>204.84299999999999</v>
      </c>
      <c r="D98" s="8">
        <v>159.87299999999999</v>
      </c>
      <c r="E98" s="8">
        <v>173.92400000000001</v>
      </c>
      <c r="F98" s="8">
        <v>177.78200000000001</v>
      </c>
      <c r="G98" s="1" t="str">
        <f>VLOOKUP(A:A,[1]TDSheet!$A:$G,7,0)</f>
        <v>н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174.45599999999999</v>
      </c>
      <c r="K98" s="13">
        <f t="shared" si="19"/>
        <v>-0.53199999999998226</v>
      </c>
      <c r="L98" s="13">
        <f>VLOOKUP(A:A,[1]TDSheet!$A:$V,22,0)</f>
        <v>0</v>
      </c>
      <c r="M98" s="13">
        <f>VLOOKUP(A:A,[1]TDSheet!$A:$P,16,0)</f>
        <v>0</v>
      </c>
      <c r="N98" s="13"/>
      <c r="O98" s="13"/>
      <c r="P98" s="13"/>
      <c r="Q98" s="13"/>
      <c r="R98" s="13"/>
      <c r="S98" s="13"/>
      <c r="T98" s="13"/>
      <c r="U98" s="13"/>
      <c r="V98" s="15">
        <v>70</v>
      </c>
      <c r="W98" s="13">
        <f t="shared" si="20"/>
        <v>34.784800000000004</v>
      </c>
      <c r="X98" s="15">
        <v>50</v>
      </c>
      <c r="Y98" s="17">
        <f t="shared" si="21"/>
        <v>8.5606931763298917</v>
      </c>
      <c r="Z98" s="13">
        <f t="shared" si="22"/>
        <v>5.1109105126377035</v>
      </c>
      <c r="AA98" s="13"/>
      <c r="AB98" s="13"/>
      <c r="AC98" s="13"/>
      <c r="AD98" s="13">
        <v>0</v>
      </c>
      <c r="AE98" s="13">
        <f>VLOOKUP(A:A,[1]TDSheet!$A:$AF,32,0)</f>
        <v>36.233999999999995</v>
      </c>
      <c r="AF98" s="13">
        <f>VLOOKUP(A:A,[1]TDSheet!$A:$AG,33,0)</f>
        <v>41.18</v>
      </c>
      <c r="AG98" s="13">
        <f>VLOOKUP(A:A,[1]TDSheet!$A:$W,23,0)</f>
        <v>27.256</v>
      </c>
      <c r="AH98" s="13">
        <f>VLOOKUP(A:A,[3]TDSheet!$A:$D,4,0)</f>
        <v>42.015999999999998</v>
      </c>
      <c r="AI98" s="13" t="str">
        <f>VLOOKUP(A:A,[1]TDSheet!$A:$AI,35,0)</f>
        <v>увел</v>
      </c>
      <c r="AJ98" s="13">
        <f t="shared" si="23"/>
        <v>0</v>
      </c>
      <c r="AK98" s="13">
        <f t="shared" si="24"/>
        <v>70</v>
      </c>
      <c r="AL98" s="13">
        <f t="shared" si="25"/>
        <v>50</v>
      </c>
      <c r="AM98" s="13"/>
      <c r="AN98" s="13"/>
    </row>
    <row r="99" spans="1:40" s="1" customFormat="1" ht="21.95" customHeight="1" outlineLevel="1" x14ac:dyDescent="0.2">
      <c r="A99" s="7" t="s">
        <v>101</v>
      </c>
      <c r="B99" s="7" t="s">
        <v>13</v>
      </c>
      <c r="C99" s="8">
        <v>161</v>
      </c>
      <c r="D99" s="8">
        <v>382</v>
      </c>
      <c r="E99" s="8">
        <v>246</v>
      </c>
      <c r="F99" s="8">
        <v>287</v>
      </c>
      <c r="G99" s="1">
        <f>VLOOKUP(A:A,[1]TDSheet!$A:$G,7,0)</f>
        <v>0</v>
      </c>
      <c r="H99" s="1">
        <f>VLOOKUP(A:A,[1]TDSheet!$A:$H,8,0)</f>
        <v>0.4</v>
      </c>
      <c r="I99" s="1" t="e">
        <f>VLOOKUP(A:A,[1]TDSheet!$A:$I,9,0)</f>
        <v>#N/A</v>
      </c>
      <c r="J99" s="13">
        <f>VLOOKUP(A:A,[2]TDSheet!$A:$F,6,0)</f>
        <v>274</v>
      </c>
      <c r="K99" s="13">
        <f t="shared" si="19"/>
        <v>-28</v>
      </c>
      <c r="L99" s="13">
        <f>VLOOKUP(A:A,[1]TDSheet!$A:$V,22,0)</f>
        <v>0</v>
      </c>
      <c r="M99" s="13">
        <f>VLOOKUP(A:A,[1]TDSheet!$A:$P,16,0)</f>
        <v>0</v>
      </c>
      <c r="N99" s="13"/>
      <c r="O99" s="13"/>
      <c r="P99" s="13"/>
      <c r="Q99" s="13"/>
      <c r="R99" s="13"/>
      <c r="S99" s="13"/>
      <c r="T99" s="13"/>
      <c r="U99" s="13"/>
      <c r="V99" s="15">
        <v>60</v>
      </c>
      <c r="W99" s="13">
        <f t="shared" si="20"/>
        <v>49.2</v>
      </c>
      <c r="X99" s="15">
        <v>70</v>
      </c>
      <c r="Y99" s="17">
        <f t="shared" si="21"/>
        <v>8.4756097560975601</v>
      </c>
      <c r="Z99" s="13">
        <f t="shared" si="22"/>
        <v>5.833333333333333</v>
      </c>
      <c r="AA99" s="13"/>
      <c r="AB99" s="13"/>
      <c r="AC99" s="13"/>
      <c r="AD99" s="13">
        <v>0</v>
      </c>
      <c r="AE99" s="13">
        <f>VLOOKUP(A:A,[1]TDSheet!$A:$AF,32,0)</f>
        <v>56.6</v>
      </c>
      <c r="AF99" s="13">
        <f>VLOOKUP(A:A,[1]TDSheet!$A:$AG,33,0)</f>
        <v>61</v>
      </c>
      <c r="AG99" s="13">
        <f>VLOOKUP(A:A,[1]TDSheet!$A:$W,23,0)</f>
        <v>48.8</v>
      </c>
      <c r="AH99" s="13">
        <f>VLOOKUP(A:A,[3]TDSheet!$A:$D,4,0)</f>
        <v>63</v>
      </c>
      <c r="AI99" s="13" t="str">
        <f>VLOOKUP(A:A,[1]TDSheet!$A:$AI,35,0)</f>
        <v>увел</v>
      </c>
      <c r="AJ99" s="13">
        <f t="shared" si="23"/>
        <v>0</v>
      </c>
      <c r="AK99" s="13">
        <f t="shared" si="24"/>
        <v>24</v>
      </c>
      <c r="AL99" s="13">
        <f t="shared" si="25"/>
        <v>28</v>
      </c>
      <c r="AM99" s="13"/>
      <c r="AN99" s="13"/>
    </row>
    <row r="100" spans="1:40" s="1" customFormat="1" ht="11.1" customHeight="1" outlineLevel="1" x14ac:dyDescent="0.2">
      <c r="A100" s="7" t="s">
        <v>102</v>
      </c>
      <c r="B100" s="7" t="s">
        <v>8</v>
      </c>
      <c r="C100" s="8">
        <v>89.816999999999993</v>
      </c>
      <c r="D100" s="8">
        <v>251.63300000000001</v>
      </c>
      <c r="E100" s="8">
        <v>140.70699999999999</v>
      </c>
      <c r="F100" s="8">
        <v>190.59299999999999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141.501</v>
      </c>
      <c r="K100" s="13">
        <f t="shared" si="19"/>
        <v>-0.79400000000001114</v>
      </c>
      <c r="L100" s="13">
        <f>VLOOKUP(A:A,[1]TDSheet!$A:$V,22,0)</f>
        <v>0</v>
      </c>
      <c r="M100" s="13">
        <f>VLOOKUP(A:A,[1]TDSheet!$A:$P,16,0)</f>
        <v>0</v>
      </c>
      <c r="N100" s="13"/>
      <c r="O100" s="13"/>
      <c r="P100" s="13"/>
      <c r="Q100" s="13"/>
      <c r="R100" s="13"/>
      <c r="S100" s="13"/>
      <c r="T100" s="13"/>
      <c r="U100" s="13"/>
      <c r="V100" s="15">
        <v>30</v>
      </c>
      <c r="W100" s="13">
        <f t="shared" si="20"/>
        <v>28.141399999999997</v>
      </c>
      <c r="X100" s="15">
        <v>20</v>
      </c>
      <c r="Y100" s="17">
        <f t="shared" si="21"/>
        <v>8.5494325086882679</v>
      </c>
      <c r="Z100" s="13">
        <f t="shared" si="22"/>
        <v>6.7726907687606159</v>
      </c>
      <c r="AA100" s="13"/>
      <c r="AB100" s="13"/>
      <c r="AC100" s="13"/>
      <c r="AD100" s="13">
        <v>0</v>
      </c>
      <c r="AE100" s="13">
        <f>VLOOKUP(A:A,[1]TDSheet!$A:$AF,32,0)</f>
        <v>27.72</v>
      </c>
      <c r="AF100" s="13">
        <f>VLOOKUP(A:A,[1]TDSheet!$A:$AG,33,0)</f>
        <v>30.564399999999999</v>
      </c>
      <c r="AG100" s="13">
        <f>VLOOKUP(A:A,[1]TDSheet!$A:$W,23,0)</f>
        <v>21.75</v>
      </c>
      <c r="AH100" s="13">
        <f>VLOOKUP(A:A,[3]TDSheet!$A:$D,4,0)</f>
        <v>42.064999999999998</v>
      </c>
      <c r="AI100" s="13" t="str">
        <f>VLOOKUP(A:A,[1]TDSheet!$A:$AI,35,0)</f>
        <v>увел</v>
      </c>
      <c r="AJ100" s="13">
        <f t="shared" si="23"/>
        <v>0</v>
      </c>
      <c r="AK100" s="13">
        <f t="shared" si="24"/>
        <v>30</v>
      </c>
      <c r="AL100" s="13">
        <f t="shared" si="25"/>
        <v>20</v>
      </c>
      <c r="AM100" s="13"/>
      <c r="AN100" s="13"/>
    </row>
    <row r="101" spans="1:40" s="1" customFormat="1" ht="11.1" customHeight="1" outlineLevel="1" x14ac:dyDescent="0.2">
      <c r="A101" s="7" t="s">
        <v>103</v>
      </c>
      <c r="B101" s="7" t="s">
        <v>13</v>
      </c>
      <c r="C101" s="8">
        <v>247</v>
      </c>
      <c r="D101" s="8">
        <v>5</v>
      </c>
      <c r="E101" s="8">
        <v>133</v>
      </c>
      <c r="F101" s="8">
        <v>113</v>
      </c>
      <c r="G101" s="1" t="str">
        <f>VLOOKUP(A:A,[1]TDSheet!$A:$G,7,0)</f>
        <v>н</v>
      </c>
      <c r="H101" s="1">
        <f>VLOOKUP(A:A,[1]TDSheet!$A:$H,8,0)</f>
        <v>0.4</v>
      </c>
      <c r="I101" s="1" t="e">
        <f>VLOOKUP(A:A,[1]TDSheet!$A:$I,9,0)</f>
        <v>#N/A</v>
      </c>
      <c r="J101" s="13">
        <f>VLOOKUP(A:A,[2]TDSheet!$A:$F,6,0)</f>
        <v>145</v>
      </c>
      <c r="K101" s="13">
        <f t="shared" si="19"/>
        <v>-12</v>
      </c>
      <c r="L101" s="13">
        <f>VLOOKUP(A:A,[1]TDSheet!$A:$V,22,0)</f>
        <v>30</v>
      </c>
      <c r="M101" s="13">
        <f>VLOOKUP(A:A,[1]TDSheet!$A:$P,16,0)</f>
        <v>0</v>
      </c>
      <c r="N101" s="13"/>
      <c r="O101" s="13"/>
      <c r="P101" s="13"/>
      <c r="Q101" s="13"/>
      <c r="R101" s="13"/>
      <c r="S101" s="13"/>
      <c r="T101" s="13"/>
      <c r="U101" s="13"/>
      <c r="V101" s="15">
        <v>50</v>
      </c>
      <c r="W101" s="13">
        <f t="shared" si="20"/>
        <v>26.6</v>
      </c>
      <c r="X101" s="15">
        <v>30</v>
      </c>
      <c r="Y101" s="17">
        <f t="shared" si="21"/>
        <v>8.3834586466165408</v>
      </c>
      <c r="Z101" s="13">
        <f t="shared" si="22"/>
        <v>4.2481203007518795</v>
      </c>
      <c r="AA101" s="13"/>
      <c r="AB101" s="13"/>
      <c r="AC101" s="13"/>
      <c r="AD101" s="13">
        <v>0</v>
      </c>
      <c r="AE101" s="13">
        <f>VLOOKUP(A:A,[1]TDSheet!$A:$AF,32,0)</f>
        <v>43.2</v>
      </c>
      <c r="AF101" s="13">
        <f>VLOOKUP(A:A,[1]TDSheet!$A:$AG,33,0)</f>
        <v>22.8</v>
      </c>
      <c r="AG101" s="13">
        <f>VLOOKUP(A:A,[1]TDSheet!$A:$W,23,0)</f>
        <v>24.8</v>
      </c>
      <c r="AH101" s="13">
        <f>VLOOKUP(A:A,[3]TDSheet!$A:$D,4,0)</f>
        <v>33</v>
      </c>
      <c r="AI101" s="13" t="str">
        <f>VLOOKUP(A:A,[1]TDSheet!$A:$AI,35,0)</f>
        <v>увел</v>
      </c>
      <c r="AJ101" s="13">
        <f t="shared" si="23"/>
        <v>0</v>
      </c>
      <c r="AK101" s="13">
        <f t="shared" si="24"/>
        <v>20</v>
      </c>
      <c r="AL101" s="13">
        <f t="shared" si="25"/>
        <v>12</v>
      </c>
      <c r="AM101" s="13"/>
      <c r="AN101" s="13"/>
    </row>
    <row r="102" spans="1:40" s="1" customFormat="1" ht="21.95" customHeight="1" outlineLevel="1" x14ac:dyDescent="0.2">
      <c r="A102" s="7" t="s">
        <v>104</v>
      </c>
      <c r="B102" s="7" t="s">
        <v>13</v>
      </c>
      <c r="C102" s="8">
        <v>195</v>
      </c>
      <c r="D102" s="8">
        <v>6</v>
      </c>
      <c r="E102" s="8">
        <v>124</v>
      </c>
      <c r="F102" s="8">
        <v>65</v>
      </c>
      <c r="G102" s="1">
        <f>VLOOKUP(A:A,[1]TDSheet!$A:$G,7,0)</f>
        <v>0</v>
      </c>
      <c r="H102" s="1">
        <f>VLOOKUP(A:A,[1]TDSheet!$A:$H,8,0)</f>
        <v>0.2</v>
      </c>
      <c r="I102" s="1" t="e">
        <f>VLOOKUP(A:A,[1]TDSheet!$A:$I,9,0)</f>
        <v>#N/A</v>
      </c>
      <c r="J102" s="13">
        <f>VLOOKUP(A:A,[2]TDSheet!$A:$F,6,0)</f>
        <v>147</v>
      </c>
      <c r="K102" s="13">
        <f t="shared" si="19"/>
        <v>-23</v>
      </c>
      <c r="L102" s="13">
        <f>VLOOKUP(A:A,[1]TDSheet!$A:$V,22,0)</f>
        <v>60</v>
      </c>
      <c r="M102" s="13">
        <f>VLOOKUP(A:A,[1]TDSheet!$A:$P,16,0)</f>
        <v>0</v>
      </c>
      <c r="N102" s="13"/>
      <c r="O102" s="13"/>
      <c r="P102" s="13"/>
      <c r="Q102" s="13"/>
      <c r="R102" s="13"/>
      <c r="S102" s="13"/>
      <c r="T102" s="13"/>
      <c r="U102" s="13"/>
      <c r="V102" s="15">
        <v>50</v>
      </c>
      <c r="W102" s="13">
        <f t="shared" si="20"/>
        <v>24.8</v>
      </c>
      <c r="X102" s="15">
        <v>40</v>
      </c>
      <c r="Y102" s="17">
        <f t="shared" si="21"/>
        <v>8.6693548387096779</v>
      </c>
      <c r="Z102" s="13">
        <f t="shared" si="22"/>
        <v>2.620967741935484</v>
      </c>
      <c r="AA102" s="13"/>
      <c r="AB102" s="13"/>
      <c r="AC102" s="13"/>
      <c r="AD102" s="13">
        <v>0</v>
      </c>
      <c r="AE102" s="13">
        <f>VLOOKUP(A:A,[1]TDSheet!$A:$AF,32,0)</f>
        <v>34.6</v>
      </c>
      <c r="AF102" s="13">
        <f>VLOOKUP(A:A,[1]TDSheet!$A:$AG,33,0)</f>
        <v>29.8</v>
      </c>
      <c r="AG102" s="13">
        <f>VLOOKUP(A:A,[1]TDSheet!$A:$W,23,0)</f>
        <v>21</v>
      </c>
      <c r="AH102" s="13">
        <f>VLOOKUP(A:A,[3]TDSheet!$A:$D,4,0)</f>
        <v>20</v>
      </c>
      <c r="AI102" s="13" t="e">
        <f>VLOOKUP(A:A,[1]TDSheet!$A:$AI,35,0)</f>
        <v>#N/A</v>
      </c>
      <c r="AJ102" s="13">
        <f t="shared" si="23"/>
        <v>0</v>
      </c>
      <c r="AK102" s="13">
        <f t="shared" si="24"/>
        <v>10</v>
      </c>
      <c r="AL102" s="13">
        <f t="shared" si="25"/>
        <v>8</v>
      </c>
      <c r="AM102" s="13"/>
      <c r="AN102" s="13"/>
    </row>
    <row r="103" spans="1:40" s="1" customFormat="1" ht="21.95" customHeight="1" outlineLevel="1" x14ac:dyDescent="0.2">
      <c r="A103" s="7" t="s">
        <v>105</v>
      </c>
      <c r="B103" s="7" t="s">
        <v>13</v>
      </c>
      <c r="C103" s="8">
        <v>130</v>
      </c>
      <c r="D103" s="8">
        <v>38</v>
      </c>
      <c r="E103" s="8">
        <v>102</v>
      </c>
      <c r="F103" s="8">
        <v>52</v>
      </c>
      <c r="G103" s="1">
        <f>VLOOKUP(A:A,[1]TDSheet!$A:$G,7,0)</f>
        <v>0</v>
      </c>
      <c r="H103" s="1">
        <f>VLOOKUP(A:A,[1]TDSheet!$A:$H,8,0)</f>
        <v>0.2</v>
      </c>
      <c r="I103" s="1" t="e">
        <f>VLOOKUP(A:A,[1]TDSheet!$A:$I,9,0)</f>
        <v>#N/A</v>
      </c>
      <c r="J103" s="13">
        <f>VLOOKUP(A:A,[2]TDSheet!$A:$F,6,0)</f>
        <v>124</v>
      </c>
      <c r="K103" s="13">
        <f t="shared" si="19"/>
        <v>-22</v>
      </c>
      <c r="L103" s="13">
        <f>VLOOKUP(A:A,[1]TDSheet!$A:$V,22,0)</f>
        <v>80</v>
      </c>
      <c r="M103" s="13">
        <f>VLOOKUP(A:A,[1]TDSheet!$A:$P,16,0)</f>
        <v>0</v>
      </c>
      <c r="N103" s="13"/>
      <c r="O103" s="13"/>
      <c r="P103" s="13"/>
      <c r="Q103" s="13"/>
      <c r="R103" s="13"/>
      <c r="S103" s="13"/>
      <c r="T103" s="13"/>
      <c r="U103" s="13"/>
      <c r="V103" s="15"/>
      <c r="W103" s="13">
        <f t="shared" si="20"/>
        <v>20.399999999999999</v>
      </c>
      <c r="X103" s="15">
        <v>40</v>
      </c>
      <c r="Y103" s="17">
        <f t="shared" si="21"/>
        <v>8.4313725490196081</v>
      </c>
      <c r="Z103" s="13">
        <f t="shared" si="22"/>
        <v>2.5490196078431375</v>
      </c>
      <c r="AA103" s="13"/>
      <c r="AB103" s="13"/>
      <c r="AC103" s="13"/>
      <c r="AD103" s="13">
        <v>0</v>
      </c>
      <c r="AE103" s="13">
        <f>VLOOKUP(A:A,[1]TDSheet!$A:$AF,32,0)</f>
        <v>25.6</v>
      </c>
      <c r="AF103" s="13">
        <f>VLOOKUP(A:A,[1]TDSheet!$A:$AG,33,0)</f>
        <v>14.8</v>
      </c>
      <c r="AG103" s="13">
        <f>VLOOKUP(A:A,[1]TDSheet!$A:$W,23,0)</f>
        <v>19.2</v>
      </c>
      <c r="AH103" s="13">
        <f>VLOOKUP(A:A,[3]TDSheet!$A:$D,4,0)</f>
        <v>13</v>
      </c>
      <c r="AI103" s="13" t="str">
        <f>VLOOKUP(A:A,[1]TDSheet!$A:$AI,35,0)</f>
        <v>увел</v>
      </c>
      <c r="AJ103" s="13">
        <f t="shared" si="23"/>
        <v>0</v>
      </c>
      <c r="AK103" s="13">
        <f t="shared" si="24"/>
        <v>0</v>
      </c>
      <c r="AL103" s="13">
        <f t="shared" si="25"/>
        <v>8</v>
      </c>
      <c r="AM103" s="13"/>
      <c r="AN103" s="13"/>
    </row>
    <row r="104" spans="1:40" s="1" customFormat="1" ht="21.95" customHeight="1" outlineLevel="1" x14ac:dyDescent="0.2">
      <c r="A104" s="7" t="s">
        <v>106</v>
      </c>
      <c r="B104" s="7" t="s">
        <v>13</v>
      </c>
      <c r="C104" s="8">
        <v>129</v>
      </c>
      <c r="D104" s="8">
        <v>380</v>
      </c>
      <c r="E104" s="8">
        <v>216</v>
      </c>
      <c r="F104" s="8">
        <v>260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3">
        <f>VLOOKUP(A:A,[2]TDSheet!$A:$F,6,0)</f>
        <v>281</v>
      </c>
      <c r="K104" s="13">
        <f t="shared" si="19"/>
        <v>-65</v>
      </c>
      <c r="L104" s="13">
        <f>VLOOKUP(A:A,[1]TDSheet!$A:$V,22,0)</f>
        <v>180</v>
      </c>
      <c r="M104" s="13">
        <f>VLOOKUP(A:A,[1]TDSheet!$A:$P,16,0)</f>
        <v>0</v>
      </c>
      <c r="N104" s="13"/>
      <c r="O104" s="13"/>
      <c r="P104" s="13"/>
      <c r="Q104" s="13"/>
      <c r="R104" s="13"/>
      <c r="S104" s="13"/>
      <c r="T104" s="13"/>
      <c r="U104" s="13"/>
      <c r="V104" s="15"/>
      <c r="W104" s="13">
        <f t="shared" si="20"/>
        <v>43.2</v>
      </c>
      <c r="X104" s="15"/>
      <c r="Y104" s="17">
        <f t="shared" si="21"/>
        <v>10.185185185185185</v>
      </c>
      <c r="Z104" s="13">
        <f t="shared" si="22"/>
        <v>6.0185185185185182</v>
      </c>
      <c r="AA104" s="13"/>
      <c r="AB104" s="13"/>
      <c r="AC104" s="13"/>
      <c r="AD104" s="13">
        <v>0</v>
      </c>
      <c r="AE104" s="13">
        <f>VLOOKUP(A:A,[1]TDSheet!$A:$AF,32,0)</f>
        <v>53.2</v>
      </c>
      <c r="AF104" s="13">
        <f>VLOOKUP(A:A,[1]TDSheet!$A:$AG,33,0)</f>
        <v>46.6</v>
      </c>
      <c r="AG104" s="13">
        <f>VLOOKUP(A:A,[1]TDSheet!$A:$W,23,0)</f>
        <v>56.8</v>
      </c>
      <c r="AH104" s="13">
        <f>VLOOKUP(A:A,[3]TDSheet!$A:$D,4,0)</f>
        <v>18</v>
      </c>
      <c r="AI104" s="13" t="str">
        <f>VLOOKUP(A:A,[1]TDSheet!$A:$AI,35,0)</f>
        <v>увел</v>
      </c>
      <c r="AJ104" s="13">
        <f t="shared" si="23"/>
        <v>0</v>
      </c>
      <c r="AK104" s="13">
        <f t="shared" si="24"/>
        <v>0</v>
      </c>
      <c r="AL104" s="13">
        <f t="shared" si="25"/>
        <v>0</v>
      </c>
      <c r="AM104" s="13"/>
      <c r="AN104" s="13"/>
    </row>
    <row r="105" spans="1:40" s="1" customFormat="1" ht="11.1" customHeight="1" outlineLevel="1" x14ac:dyDescent="0.2">
      <c r="A105" s="7" t="s">
        <v>107</v>
      </c>
      <c r="B105" s="7" t="s">
        <v>13</v>
      </c>
      <c r="C105" s="8">
        <v>159</v>
      </c>
      <c r="D105" s="8">
        <v>287</v>
      </c>
      <c r="E105" s="8">
        <v>285</v>
      </c>
      <c r="F105" s="8">
        <v>158</v>
      </c>
      <c r="G105" s="1">
        <f>VLOOKUP(A:A,[1]TDSheet!$A:$G,7,0)</f>
        <v>0</v>
      </c>
      <c r="H105" s="1">
        <f>VLOOKUP(A:A,[1]TDSheet!$A:$H,8,0)</f>
        <v>0.3</v>
      </c>
      <c r="I105" s="1" t="e">
        <f>VLOOKUP(A:A,[1]TDSheet!$A:$I,9,0)</f>
        <v>#N/A</v>
      </c>
      <c r="J105" s="13">
        <f>VLOOKUP(A:A,[2]TDSheet!$A:$F,6,0)</f>
        <v>309</v>
      </c>
      <c r="K105" s="13">
        <f t="shared" si="19"/>
        <v>-24</v>
      </c>
      <c r="L105" s="13">
        <f>VLOOKUP(A:A,[1]TDSheet!$A:$V,22,0)</f>
        <v>120</v>
      </c>
      <c r="M105" s="13">
        <f>VLOOKUP(A:A,[1]TDSheet!$A:$P,16,0)</f>
        <v>0</v>
      </c>
      <c r="N105" s="13"/>
      <c r="O105" s="13"/>
      <c r="P105" s="13"/>
      <c r="Q105" s="13"/>
      <c r="R105" s="13"/>
      <c r="S105" s="13"/>
      <c r="T105" s="13"/>
      <c r="U105" s="13"/>
      <c r="V105" s="15">
        <v>120</v>
      </c>
      <c r="W105" s="13">
        <f t="shared" si="20"/>
        <v>57</v>
      </c>
      <c r="X105" s="15">
        <v>100</v>
      </c>
      <c r="Y105" s="17">
        <f t="shared" si="21"/>
        <v>8.7368421052631575</v>
      </c>
      <c r="Z105" s="13">
        <f t="shared" si="22"/>
        <v>2.7719298245614037</v>
      </c>
      <c r="AA105" s="13"/>
      <c r="AB105" s="13"/>
      <c r="AC105" s="13"/>
      <c r="AD105" s="13">
        <v>0</v>
      </c>
      <c r="AE105" s="13">
        <f>VLOOKUP(A:A,[1]TDSheet!$A:$AF,32,0)</f>
        <v>52.6</v>
      </c>
      <c r="AF105" s="13">
        <f>VLOOKUP(A:A,[1]TDSheet!$A:$AG,33,0)</f>
        <v>48.2</v>
      </c>
      <c r="AG105" s="13">
        <f>VLOOKUP(A:A,[1]TDSheet!$A:$W,23,0)</f>
        <v>51.2</v>
      </c>
      <c r="AH105" s="13">
        <f>VLOOKUP(A:A,[3]TDSheet!$A:$D,4,0)</f>
        <v>40</v>
      </c>
      <c r="AI105" s="13" t="str">
        <f>VLOOKUP(A:A,[1]TDSheet!$A:$AI,35,0)</f>
        <v>???</v>
      </c>
      <c r="AJ105" s="13">
        <f t="shared" si="23"/>
        <v>0</v>
      </c>
      <c r="AK105" s="13">
        <f t="shared" si="24"/>
        <v>36</v>
      </c>
      <c r="AL105" s="13">
        <f t="shared" si="25"/>
        <v>30</v>
      </c>
      <c r="AM105" s="13"/>
      <c r="AN105" s="13"/>
    </row>
    <row r="106" spans="1:40" s="1" customFormat="1" ht="11.1" customHeight="1" outlineLevel="1" x14ac:dyDescent="0.2">
      <c r="A106" s="7" t="s">
        <v>108</v>
      </c>
      <c r="B106" s="7" t="s">
        <v>8</v>
      </c>
      <c r="C106" s="8">
        <v>168.685</v>
      </c>
      <c r="D106" s="8">
        <v>553.49099999999999</v>
      </c>
      <c r="E106" s="8">
        <v>328.43400000000003</v>
      </c>
      <c r="F106" s="8">
        <v>383.55</v>
      </c>
      <c r="G106" s="1" t="str">
        <f>VLOOKUP(A:A,[1]TDSheet!$A:$G,7,0)</f>
        <v>рот</v>
      </c>
      <c r="H106" s="1">
        <f>VLOOKUP(A:A,[1]TDSheet!$A:$H,8,0)</f>
        <v>1</v>
      </c>
      <c r="I106" s="1" t="e">
        <f>VLOOKUP(A:A,[1]TDSheet!$A:$I,9,0)</f>
        <v>#N/A</v>
      </c>
      <c r="J106" s="13">
        <f>VLOOKUP(A:A,[2]TDSheet!$A:$F,6,0)</f>
        <v>335.05500000000001</v>
      </c>
      <c r="K106" s="13">
        <f t="shared" si="19"/>
        <v>-6.6209999999999809</v>
      </c>
      <c r="L106" s="13">
        <f>VLOOKUP(A:A,[1]TDSheet!$A:$V,22,0)</f>
        <v>60</v>
      </c>
      <c r="M106" s="13">
        <f>VLOOKUP(A:A,[1]TDSheet!$A:$P,16,0)</f>
        <v>0</v>
      </c>
      <c r="N106" s="13"/>
      <c r="O106" s="13"/>
      <c r="P106" s="13"/>
      <c r="Q106" s="13"/>
      <c r="R106" s="13"/>
      <c r="S106" s="13"/>
      <c r="T106" s="13"/>
      <c r="U106" s="13"/>
      <c r="V106" s="15"/>
      <c r="W106" s="13">
        <f t="shared" si="20"/>
        <v>65.686800000000005</v>
      </c>
      <c r="X106" s="15">
        <v>120</v>
      </c>
      <c r="Y106" s="17">
        <f t="shared" si="21"/>
        <v>8.5793492756535539</v>
      </c>
      <c r="Z106" s="13">
        <f t="shared" si="22"/>
        <v>5.839072690403551</v>
      </c>
      <c r="AA106" s="13"/>
      <c r="AB106" s="13"/>
      <c r="AC106" s="13"/>
      <c r="AD106" s="13">
        <v>0</v>
      </c>
      <c r="AE106" s="13">
        <f>VLOOKUP(A:A,[1]TDSheet!$A:$AF,32,0)</f>
        <v>73.088999999999999</v>
      </c>
      <c r="AF106" s="13">
        <f>VLOOKUP(A:A,[1]TDSheet!$A:$AG,33,0)</f>
        <v>72.0762</v>
      </c>
      <c r="AG106" s="13">
        <f>VLOOKUP(A:A,[1]TDSheet!$A:$W,23,0)</f>
        <v>69.71459999999999</v>
      </c>
      <c r="AH106" s="13">
        <f>VLOOKUP(A:A,[3]TDSheet!$A:$D,4,0)</f>
        <v>80.534000000000006</v>
      </c>
      <c r="AI106" s="13" t="e">
        <f>VLOOKUP(A:A,[1]TDSheet!$A:$AI,35,0)</f>
        <v>#N/A</v>
      </c>
      <c r="AJ106" s="13">
        <f t="shared" si="23"/>
        <v>0</v>
      </c>
      <c r="AK106" s="13">
        <f t="shared" si="24"/>
        <v>0</v>
      </c>
      <c r="AL106" s="13">
        <f t="shared" si="25"/>
        <v>120</v>
      </c>
      <c r="AM106" s="13"/>
      <c r="AN106" s="13"/>
    </row>
    <row r="107" spans="1:40" s="1" customFormat="1" ht="11.1" customHeight="1" outlineLevel="1" x14ac:dyDescent="0.2">
      <c r="A107" s="7" t="s">
        <v>109</v>
      </c>
      <c r="B107" s="7" t="s">
        <v>8</v>
      </c>
      <c r="C107" s="8">
        <v>2125.1350000000002</v>
      </c>
      <c r="D107" s="8">
        <v>10019.655000000001</v>
      </c>
      <c r="E107" s="8">
        <v>3834.0169999999998</v>
      </c>
      <c r="F107" s="8">
        <v>3794.5439999999999</v>
      </c>
      <c r="G107" s="1">
        <f>VLOOKUP(A:A,[1]TDSheet!$A:$G,7,0)</f>
        <v>0</v>
      </c>
      <c r="H107" s="1">
        <f>VLOOKUP(A:A,[1]TDSheet!$A:$H,8,0)</f>
        <v>1</v>
      </c>
      <c r="I107" s="1" t="e">
        <f>VLOOKUP(A:A,[1]TDSheet!$A:$I,9,0)</f>
        <v>#N/A</v>
      </c>
      <c r="J107" s="13">
        <f>VLOOKUP(A:A,[2]TDSheet!$A:$F,6,0)</f>
        <v>3958.8560000000002</v>
      </c>
      <c r="K107" s="13">
        <f t="shared" si="19"/>
        <v>-124.8390000000004</v>
      </c>
      <c r="L107" s="13">
        <f>VLOOKUP(A:A,[1]TDSheet!$A:$V,22,0)</f>
        <v>1200</v>
      </c>
      <c r="M107" s="13">
        <f>VLOOKUP(A:A,[1]TDSheet!$A:$P,16,0)</f>
        <v>800</v>
      </c>
      <c r="N107" s="13"/>
      <c r="O107" s="13"/>
      <c r="P107" s="13"/>
      <c r="Q107" s="13"/>
      <c r="R107" s="13"/>
      <c r="S107" s="13"/>
      <c r="T107" s="13"/>
      <c r="U107" s="13"/>
      <c r="V107" s="15">
        <v>200</v>
      </c>
      <c r="W107" s="13">
        <f t="shared" si="20"/>
        <v>766.80340000000001</v>
      </c>
      <c r="X107" s="15">
        <v>900</v>
      </c>
      <c r="Y107" s="17">
        <f t="shared" si="21"/>
        <v>8.991279903036423</v>
      </c>
      <c r="Z107" s="13">
        <f t="shared" si="22"/>
        <v>4.9485226591327054</v>
      </c>
      <c r="AA107" s="13"/>
      <c r="AB107" s="13"/>
      <c r="AC107" s="13"/>
      <c r="AD107" s="13">
        <v>0</v>
      </c>
      <c r="AE107" s="13">
        <f>VLOOKUP(A:A,[1]TDSheet!$A:$AF,32,0)</f>
        <v>766.27099999999996</v>
      </c>
      <c r="AF107" s="13">
        <f>VLOOKUP(A:A,[1]TDSheet!$A:$AG,33,0)</f>
        <v>785.84219999999993</v>
      </c>
      <c r="AG107" s="13">
        <f>VLOOKUP(A:A,[1]TDSheet!$A:$W,23,0)</f>
        <v>781.52760000000001</v>
      </c>
      <c r="AH107" s="13">
        <f>VLOOKUP(A:A,[3]TDSheet!$A:$D,4,0)</f>
        <v>863.86400000000003</v>
      </c>
      <c r="AI107" s="13" t="str">
        <f>VLOOKUP(A:A,[1]TDSheet!$A:$AI,35,0)</f>
        <v>ябокт</v>
      </c>
      <c r="AJ107" s="13">
        <f t="shared" si="23"/>
        <v>0</v>
      </c>
      <c r="AK107" s="13">
        <f t="shared" si="24"/>
        <v>200</v>
      </c>
      <c r="AL107" s="13">
        <f t="shared" si="25"/>
        <v>900</v>
      </c>
      <c r="AM107" s="13"/>
      <c r="AN107" s="13"/>
    </row>
    <row r="108" spans="1:40" s="1" customFormat="1" ht="11.1" customHeight="1" outlineLevel="1" x14ac:dyDescent="0.2">
      <c r="A108" s="7" t="s">
        <v>110</v>
      </c>
      <c r="B108" s="7" t="s">
        <v>8</v>
      </c>
      <c r="C108" s="8">
        <v>4909.3180000000002</v>
      </c>
      <c r="D108" s="8">
        <v>14116.998</v>
      </c>
      <c r="E108" s="8">
        <v>5295.0439999999999</v>
      </c>
      <c r="F108" s="8">
        <v>6700.268</v>
      </c>
      <c r="G108" s="1">
        <f>VLOOKUP(A:A,[1]TDSheet!$A:$G,7,0)</f>
        <v>0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5546.2079999999996</v>
      </c>
      <c r="K108" s="13">
        <f t="shared" si="19"/>
        <v>-251.16399999999976</v>
      </c>
      <c r="L108" s="13">
        <f>VLOOKUP(A:A,[1]TDSheet!$A:$V,22,0)</f>
        <v>1400</v>
      </c>
      <c r="M108" s="13">
        <f>VLOOKUP(A:A,[1]TDSheet!$A:$P,16,0)</f>
        <v>500</v>
      </c>
      <c r="N108" s="13"/>
      <c r="O108" s="13"/>
      <c r="P108" s="13"/>
      <c r="Q108" s="13"/>
      <c r="R108" s="13"/>
      <c r="S108" s="13"/>
      <c r="T108" s="13"/>
      <c r="U108" s="13"/>
      <c r="V108" s="15"/>
      <c r="W108" s="13">
        <f t="shared" si="20"/>
        <v>1059.0088000000001</v>
      </c>
      <c r="X108" s="15">
        <v>1000</v>
      </c>
      <c r="Y108" s="17">
        <f t="shared" si="21"/>
        <v>9.065333545859108</v>
      </c>
      <c r="Z108" s="13">
        <f t="shared" si="22"/>
        <v>6.3269238178190772</v>
      </c>
      <c r="AA108" s="13"/>
      <c r="AB108" s="13"/>
      <c r="AC108" s="13"/>
      <c r="AD108" s="13">
        <v>0</v>
      </c>
      <c r="AE108" s="13">
        <f>VLOOKUP(A:A,[1]TDSheet!$A:$AF,32,0)</f>
        <v>1566.8074000000001</v>
      </c>
      <c r="AF108" s="13">
        <f>VLOOKUP(A:A,[1]TDSheet!$A:$AG,33,0)</f>
        <v>1300.6507999999999</v>
      </c>
      <c r="AG108" s="13">
        <f>VLOOKUP(A:A,[1]TDSheet!$A:$W,23,0)</f>
        <v>1122.1146000000001</v>
      </c>
      <c r="AH108" s="13">
        <f>VLOOKUP(A:A,[3]TDSheet!$A:$D,4,0)</f>
        <v>1189.068</v>
      </c>
      <c r="AI108" s="13" t="str">
        <f>VLOOKUP(A:A,[1]TDSheet!$A:$AI,35,0)</f>
        <v>оконч</v>
      </c>
      <c r="AJ108" s="13">
        <f t="shared" si="23"/>
        <v>0</v>
      </c>
      <c r="AK108" s="13">
        <f t="shared" si="24"/>
        <v>0</v>
      </c>
      <c r="AL108" s="13">
        <f t="shared" si="25"/>
        <v>1000</v>
      </c>
      <c r="AM108" s="13"/>
      <c r="AN108" s="13"/>
    </row>
    <row r="109" spans="1:40" s="1" customFormat="1" ht="11.1" customHeight="1" outlineLevel="1" x14ac:dyDescent="0.2">
      <c r="A109" s="7" t="s">
        <v>111</v>
      </c>
      <c r="B109" s="7" t="s">
        <v>8</v>
      </c>
      <c r="C109" s="8">
        <v>2614.3020000000001</v>
      </c>
      <c r="D109" s="8">
        <v>10609.821</v>
      </c>
      <c r="E109" s="19">
        <v>4942</v>
      </c>
      <c r="F109" s="20">
        <v>3755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3">
        <f>VLOOKUP(A:A,[2]TDSheet!$A:$F,6,0)</f>
        <v>4257.0370000000003</v>
      </c>
      <c r="K109" s="13">
        <f t="shared" si="19"/>
        <v>684.96299999999974</v>
      </c>
      <c r="L109" s="13">
        <f>VLOOKUP(A:A,[1]TDSheet!$A:$V,22,0)</f>
        <v>1700</v>
      </c>
      <c r="M109" s="13">
        <f>VLOOKUP(A:A,[1]TDSheet!$A:$P,16,0)</f>
        <v>1100</v>
      </c>
      <c r="N109" s="13"/>
      <c r="O109" s="13"/>
      <c r="P109" s="13"/>
      <c r="Q109" s="13"/>
      <c r="R109" s="13"/>
      <c r="S109" s="13"/>
      <c r="T109" s="13"/>
      <c r="U109" s="13"/>
      <c r="V109" s="15">
        <v>800</v>
      </c>
      <c r="W109" s="13">
        <f t="shared" si="20"/>
        <v>988.4</v>
      </c>
      <c r="X109" s="15">
        <v>1500</v>
      </c>
      <c r="Y109" s="17">
        <f t="shared" si="21"/>
        <v>8.9589235127478748</v>
      </c>
      <c r="Z109" s="13">
        <f t="shared" si="22"/>
        <v>3.7990692027519222</v>
      </c>
      <c r="AA109" s="13"/>
      <c r="AB109" s="13"/>
      <c r="AC109" s="13"/>
      <c r="AD109" s="13">
        <v>0</v>
      </c>
      <c r="AE109" s="13">
        <f>VLOOKUP(A:A,[1]TDSheet!$A:$AF,32,0)</f>
        <v>755.2</v>
      </c>
      <c r="AF109" s="13">
        <f>VLOOKUP(A:A,[1]TDSheet!$A:$AG,33,0)</f>
        <v>838.2</v>
      </c>
      <c r="AG109" s="13">
        <f>VLOOKUP(A:A,[1]TDSheet!$A:$W,23,0)</f>
        <v>930</v>
      </c>
      <c r="AH109" s="13">
        <f>VLOOKUP(A:A,[3]TDSheet!$A:$D,4,0)</f>
        <v>835.31</v>
      </c>
      <c r="AI109" s="13" t="str">
        <f>VLOOKUP(A:A,[1]TDSheet!$A:$AI,35,0)</f>
        <v>ябокт</v>
      </c>
      <c r="AJ109" s="13">
        <f t="shared" si="23"/>
        <v>0</v>
      </c>
      <c r="AK109" s="13">
        <f t="shared" si="24"/>
        <v>800</v>
      </c>
      <c r="AL109" s="13">
        <f t="shared" si="25"/>
        <v>1500</v>
      </c>
      <c r="AM109" s="13"/>
      <c r="AN109" s="13"/>
    </row>
    <row r="110" spans="1:40" s="1" customFormat="1" ht="21.95" customHeight="1" outlineLevel="1" x14ac:dyDescent="0.2">
      <c r="A110" s="7" t="s">
        <v>112</v>
      </c>
      <c r="B110" s="7" t="s">
        <v>8</v>
      </c>
      <c r="C110" s="8">
        <v>153.98099999999999</v>
      </c>
      <c r="D110" s="8">
        <v>4.0259999999999998</v>
      </c>
      <c r="E110" s="8">
        <v>50.954999999999998</v>
      </c>
      <c r="F110" s="8">
        <v>103.026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57.707999999999998</v>
      </c>
      <c r="K110" s="13">
        <f t="shared" si="19"/>
        <v>-6.7530000000000001</v>
      </c>
      <c r="L110" s="13">
        <f>VLOOKUP(A:A,[1]TDSheet!$A:$V,22,0)</f>
        <v>0</v>
      </c>
      <c r="M110" s="13">
        <f>VLOOKUP(A:A,[1]TDSheet!$A:$P,16,0)</f>
        <v>0</v>
      </c>
      <c r="N110" s="13"/>
      <c r="O110" s="13"/>
      <c r="P110" s="13"/>
      <c r="Q110" s="13"/>
      <c r="R110" s="13"/>
      <c r="S110" s="13"/>
      <c r="T110" s="13"/>
      <c r="U110" s="13"/>
      <c r="V110" s="15"/>
      <c r="W110" s="13">
        <f t="shared" si="20"/>
        <v>10.190999999999999</v>
      </c>
      <c r="X110" s="15"/>
      <c r="Y110" s="17">
        <f t="shared" si="21"/>
        <v>10.109508389755668</v>
      </c>
      <c r="Z110" s="13">
        <f t="shared" si="22"/>
        <v>10.109508389755668</v>
      </c>
      <c r="AA110" s="13"/>
      <c r="AB110" s="13"/>
      <c r="AC110" s="13"/>
      <c r="AD110" s="13">
        <v>0</v>
      </c>
      <c r="AE110" s="13">
        <f>VLOOKUP(A:A,[1]TDSheet!$A:$AF,32,0)</f>
        <v>14.493600000000001</v>
      </c>
      <c r="AF110" s="13">
        <f>VLOOKUP(A:A,[1]TDSheet!$A:$AG,33,0)</f>
        <v>12.883199999999999</v>
      </c>
      <c r="AG110" s="13">
        <f>VLOOKUP(A:A,[1]TDSheet!$A:$W,23,0)</f>
        <v>11.2646</v>
      </c>
      <c r="AH110" s="13">
        <f>VLOOKUP(A:A,[3]TDSheet!$A:$D,4,0)</f>
        <v>2.6840000000000002</v>
      </c>
      <c r="AI110" s="18" t="str">
        <f>VLOOKUP(A:A,[1]TDSheet!$A:$AI,35,0)</f>
        <v>увел</v>
      </c>
      <c r="AJ110" s="13">
        <f t="shared" si="23"/>
        <v>0</v>
      </c>
      <c r="AK110" s="13">
        <f t="shared" si="24"/>
        <v>0</v>
      </c>
      <c r="AL110" s="13">
        <f t="shared" si="25"/>
        <v>0</v>
      </c>
      <c r="AM110" s="13"/>
      <c r="AN110" s="13"/>
    </row>
    <row r="111" spans="1:40" s="1" customFormat="1" ht="21.95" customHeight="1" outlineLevel="1" x14ac:dyDescent="0.2">
      <c r="A111" s="7" t="s">
        <v>113</v>
      </c>
      <c r="B111" s="7" t="s">
        <v>8</v>
      </c>
      <c r="C111" s="8">
        <v>200.28800000000001</v>
      </c>
      <c r="D111" s="8">
        <v>4.0259999999999998</v>
      </c>
      <c r="E111" s="8">
        <v>29.524000000000001</v>
      </c>
      <c r="F111" s="8">
        <v>173.44800000000001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30.202999999999999</v>
      </c>
      <c r="K111" s="13">
        <f t="shared" si="19"/>
        <v>-0.67899999999999849</v>
      </c>
      <c r="L111" s="13">
        <f>VLOOKUP(A:A,[1]TDSheet!$A:$V,22,0)</f>
        <v>0</v>
      </c>
      <c r="M111" s="13">
        <f>VLOOKUP(A:A,[1]TDSheet!$A:$P,16,0)</f>
        <v>0</v>
      </c>
      <c r="N111" s="13"/>
      <c r="O111" s="13"/>
      <c r="P111" s="13"/>
      <c r="Q111" s="13"/>
      <c r="R111" s="13"/>
      <c r="S111" s="13"/>
      <c r="T111" s="13"/>
      <c r="U111" s="13"/>
      <c r="V111" s="15"/>
      <c r="W111" s="13">
        <f t="shared" si="20"/>
        <v>5.9047999999999998</v>
      </c>
      <c r="X111" s="15"/>
      <c r="Y111" s="17">
        <f t="shared" si="21"/>
        <v>29.374068554396427</v>
      </c>
      <c r="Z111" s="13">
        <f t="shared" si="22"/>
        <v>29.374068554396427</v>
      </c>
      <c r="AA111" s="13"/>
      <c r="AB111" s="13"/>
      <c r="AC111" s="13"/>
      <c r="AD111" s="13">
        <v>0</v>
      </c>
      <c r="AE111" s="13">
        <f>VLOOKUP(A:A,[1]TDSheet!$A:$AF,32,0)</f>
        <v>8.5888000000000009</v>
      </c>
      <c r="AF111" s="13">
        <f>VLOOKUP(A:A,[1]TDSheet!$A:$AG,33,0)</f>
        <v>8.0519999999999996</v>
      </c>
      <c r="AG111" s="13">
        <f>VLOOKUP(A:A,[1]TDSheet!$A:$W,23,0)</f>
        <v>5.0996000000000006</v>
      </c>
      <c r="AH111" s="13">
        <f>VLOOKUP(A:A,[3]TDSheet!$A:$D,4,0)</f>
        <v>13.42</v>
      </c>
      <c r="AI111" s="18" t="str">
        <f>VLOOKUP(A:A,[1]TDSheet!$A:$AI,35,0)</f>
        <v>увел</v>
      </c>
      <c r="AJ111" s="13">
        <f t="shared" si="23"/>
        <v>0</v>
      </c>
      <c r="AK111" s="13">
        <f t="shared" si="24"/>
        <v>0</v>
      </c>
      <c r="AL111" s="13">
        <f t="shared" si="25"/>
        <v>0</v>
      </c>
      <c r="AM111" s="13"/>
      <c r="AN111" s="13"/>
    </row>
    <row r="112" spans="1:40" s="1" customFormat="1" ht="21.95" customHeight="1" outlineLevel="1" x14ac:dyDescent="0.2">
      <c r="A112" s="7" t="s">
        <v>114</v>
      </c>
      <c r="B112" s="7" t="s">
        <v>8</v>
      </c>
      <c r="C112" s="8">
        <v>141.53100000000001</v>
      </c>
      <c r="D112" s="8">
        <v>269.596</v>
      </c>
      <c r="E112" s="8">
        <v>144.60900000000001</v>
      </c>
      <c r="F112" s="8">
        <v>258.34800000000001</v>
      </c>
      <c r="G112" s="1" t="str">
        <f>VLOOKUP(A:A,[1]TDSheet!$A:$G,7,0)</f>
        <v>г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159.12</v>
      </c>
      <c r="K112" s="13">
        <f t="shared" si="19"/>
        <v>-14.510999999999996</v>
      </c>
      <c r="L112" s="13">
        <f>VLOOKUP(A:A,[1]TDSheet!$A:$V,22,0)</f>
        <v>30</v>
      </c>
      <c r="M112" s="13">
        <f>VLOOKUP(A:A,[1]TDSheet!$A:$P,16,0)</f>
        <v>0</v>
      </c>
      <c r="N112" s="13"/>
      <c r="O112" s="13"/>
      <c r="P112" s="13"/>
      <c r="Q112" s="13"/>
      <c r="R112" s="13"/>
      <c r="S112" s="13"/>
      <c r="T112" s="13"/>
      <c r="U112" s="13"/>
      <c r="V112" s="15"/>
      <c r="W112" s="13">
        <f t="shared" si="20"/>
        <v>28.921800000000001</v>
      </c>
      <c r="X112" s="15"/>
      <c r="Y112" s="17">
        <f t="shared" si="21"/>
        <v>9.9699188847167193</v>
      </c>
      <c r="Z112" s="13">
        <f t="shared" si="22"/>
        <v>8.9326390473621977</v>
      </c>
      <c r="AA112" s="13"/>
      <c r="AB112" s="13"/>
      <c r="AC112" s="13"/>
      <c r="AD112" s="13">
        <v>0</v>
      </c>
      <c r="AE112" s="13">
        <f>VLOOKUP(A:A,[1]TDSheet!$A:$AF,32,0)</f>
        <v>40.851600000000005</v>
      </c>
      <c r="AF112" s="13">
        <f>VLOOKUP(A:A,[1]TDSheet!$A:$AG,33,0)</f>
        <v>41.340800000000002</v>
      </c>
      <c r="AG112" s="13">
        <f>VLOOKUP(A:A,[1]TDSheet!$A:$W,23,0)</f>
        <v>37.2438</v>
      </c>
      <c r="AH112" s="13">
        <f>VLOOKUP(A:A,[3]TDSheet!$A:$D,4,0)</f>
        <v>44.935000000000002</v>
      </c>
      <c r="AI112" s="13" t="str">
        <f>VLOOKUP(A:A,[1]TDSheet!$A:$AI,35,0)</f>
        <v>зв70</v>
      </c>
      <c r="AJ112" s="13">
        <f t="shared" si="23"/>
        <v>0</v>
      </c>
      <c r="AK112" s="13">
        <f t="shared" si="24"/>
        <v>0</v>
      </c>
      <c r="AL112" s="13">
        <f t="shared" si="25"/>
        <v>0</v>
      </c>
      <c r="AM112" s="13"/>
      <c r="AN112" s="13"/>
    </row>
    <row r="113" spans="1:40" s="1" customFormat="1" ht="11.1" customHeight="1" outlineLevel="1" x14ac:dyDescent="0.2">
      <c r="A113" s="7" t="s">
        <v>115</v>
      </c>
      <c r="B113" s="7" t="s">
        <v>13</v>
      </c>
      <c r="C113" s="8">
        <v>167</v>
      </c>
      <c r="D113" s="8">
        <v>325</v>
      </c>
      <c r="E113" s="8">
        <v>205</v>
      </c>
      <c r="F113" s="8">
        <v>282</v>
      </c>
      <c r="G113" s="1">
        <f>VLOOKUP(A:A,[1]TDSheet!$A:$G,7,0)</f>
        <v>0</v>
      </c>
      <c r="H113" s="1">
        <f>VLOOKUP(A:A,[1]TDSheet!$A:$H,8,0)</f>
        <v>0.5</v>
      </c>
      <c r="I113" s="1" t="e">
        <f>VLOOKUP(A:A,[1]TDSheet!$A:$I,9,0)</f>
        <v>#N/A</v>
      </c>
      <c r="J113" s="13">
        <f>VLOOKUP(A:A,[2]TDSheet!$A:$F,6,0)</f>
        <v>219</v>
      </c>
      <c r="K113" s="13">
        <f t="shared" si="19"/>
        <v>-14</v>
      </c>
      <c r="L113" s="13">
        <f>VLOOKUP(A:A,[1]TDSheet!$A:$V,22,0)</f>
        <v>0</v>
      </c>
      <c r="M113" s="13">
        <f>VLOOKUP(A:A,[1]TDSheet!$A:$P,16,0)</f>
        <v>0</v>
      </c>
      <c r="N113" s="13"/>
      <c r="O113" s="13"/>
      <c r="P113" s="13"/>
      <c r="Q113" s="13"/>
      <c r="R113" s="13"/>
      <c r="S113" s="13"/>
      <c r="T113" s="13"/>
      <c r="U113" s="13"/>
      <c r="V113" s="15"/>
      <c r="W113" s="13">
        <f t="shared" si="20"/>
        <v>41</v>
      </c>
      <c r="X113" s="15">
        <v>70</v>
      </c>
      <c r="Y113" s="17">
        <f t="shared" si="21"/>
        <v>8.5853658536585371</v>
      </c>
      <c r="Z113" s="13">
        <f t="shared" si="22"/>
        <v>6.8780487804878048</v>
      </c>
      <c r="AA113" s="13"/>
      <c r="AB113" s="13"/>
      <c r="AC113" s="13"/>
      <c r="AD113" s="13">
        <v>0</v>
      </c>
      <c r="AE113" s="13">
        <f>VLOOKUP(A:A,[1]TDSheet!$A:$AF,32,0)</f>
        <v>55.2</v>
      </c>
      <c r="AF113" s="13">
        <f>VLOOKUP(A:A,[1]TDSheet!$A:$AG,33,0)</f>
        <v>50.4</v>
      </c>
      <c r="AG113" s="13">
        <f>VLOOKUP(A:A,[1]TDSheet!$A:$W,23,0)</f>
        <v>42</v>
      </c>
      <c r="AH113" s="13">
        <f>VLOOKUP(A:A,[3]TDSheet!$A:$D,4,0)</f>
        <v>43</v>
      </c>
      <c r="AI113" s="13" t="e">
        <f>VLOOKUP(A:A,[1]TDSheet!$A:$AI,35,0)</f>
        <v>#N/A</v>
      </c>
      <c r="AJ113" s="13">
        <f t="shared" si="23"/>
        <v>0</v>
      </c>
      <c r="AK113" s="13">
        <f t="shared" si="24"/>
        <v>0</v>
      </c>
      <c r="AL113" s="13">
        <f t="shared" si="25"/>
        <v>35</v>
      </c>
      <c r="AM113" s="13"/>
      <c r="AN113" s="13"/>
    </row>
    <row r="114" spans="1:40" s="1" customFormat="1" ht="21.95" customHeight="1" outlineLevel="1" x14ac:dyDescent="0.2">
      <c r="A114" s="7" t="s">
        <v>116</v>
      </c>
      <c r="B114" s="7" t="s">
        <v>13</v>
      </c>
      <c r="C114" s="8">
        <v>513</v>
      </c>
      <c r="D114" s="8">
        <v>30</v>
      </c>
      <c r="E114" s="8">
        <v>271</v>
      </c>
      <c r="F114" s="8">
        <v>263</v>
      </c>
      <c r="G114" s="1">
        <f>VLOOKUP(A:A,[1]TDSheet!$A:$G,7,0)</f>
        <v>0</v>
      </c>
      <c r="H114" s="1">
        <f>VLOOKUP(A:A,[1]TDSheet!$A:$H,8,0)</f>
        <v>0.4</v>
      </c>
      <c r="I114" s="1" t="e">
        <f>VLOOKUP(A:A,[1]TDSheet!$A:$I,9,0)</f>
        <v>#N/A</v>
      </c>
      <c r="J114" s="13">
        <f>VLOOKUP(A:A,[2]TDSheet!$A:$F,6,0)</f>
        <v>280</v>
      </c>
      <c r="K114" s="13">
        <f t="shared" si="19"/>
        <v>-9</v>
      </c>
      <c r="L114" s="13">
        <f>VLOOKUP(A:A,[1]TDSheet!$A:$V,22,0)</f>
        <v>0</v>
      </c>
      <c r="M114" s="13">
        <f>VLOOKUP(A:A,[1]TDSheet!$A:$P,16,0)</f>
        <v>0</v>
      </c>
      <c r="N114" s="13"/>
      <c r="O114" s="13"/>
      <c r="P114" s="13"/>
      <c r="Q114" s="13"/>
      <c r="R114" s="13"/>
      <c r="S114" s="13"/>
      <c r="T114" s="13"/>
      <c r="U114" s="13"/>
      <c r="V114" s="15">
        <v>80</v>
      </c>
      <c r="W114" s="13">
        <f t="shared" si="20"/>
        <v>54.2</v>
      </c>
      <c r="X114" s="15">
        <v>100</v>
      </c>
      <c r="Y114" s="17">
        <f t="shared" si="21"/>
        <v>8.1734317343173419</v>
      </c>
      <c r="Z114" s="13">
        <f t="shared" si="22"/>
        <v>4.8523985239852392</v>
      </c>
      <c r="AA114" s="13"/>
      <c r="AB114" s="13"/>
      <c r="AC114" s="13"/>
      <c r="AD114" s="13">
        <v>0</v>
      </c>
      <c r="AE114" s="13">
        <f>VLOOKUP(A:A,[1]TDSheet!$A:$AF,32,0)</f>
        <v>92.4</v>
      </c>
      <c r="AF114" s="13">
        <f>VLOOKUP(A:A,[1]TDSheet!$A:$AG,33,0)</f>
        <v>64</v>
      </c>
      <c r="AG114" s="13">
        <f>VLOOKUP(A:A,[1]TDSheet!$A:$W,23,0)</f>
        <v>54.4</v>
      </c>
      <c r="AH114" s="13">
        <f>VLOOKUP(A:A,[3]TDSheet!$A:$D,4,0)</f>
        <v>61</v>
      </c>
      <c r="AI114" s="13" t="str">
        <f>VLOOKUP(A:A,[1]TDSheet!$A:$AI,35,0)</f>
        <v>увел</v>
      </c>
      <c r="AJ114" s="13">
        <f t="shared" si="23"/>
        <v>0</v>
      </c>
      <c r="AK114" s="13">
        <f t="shared" si="24"/>
        <v>32</v>
      </c>
      <c r="AL114" s="13">
        <f t="shared" si="25"/>
        <v>40</v>
      </c>
      <c r="AM114" s="13"/>
      <c r="AN114" s="13"/>
    </row>
    <row r="115" spans="1:40" s="1" customFormat="1" ht="11.1" customHeight="1" outlineLevel="1" x14ac:dyDescent="0.2">
      <c r="A115" s="7" t="s">
        <v>117</v>
      </c>
      <c r="B115" s="7" t="s">
        <v>8</v>
      </c>
      <c r="C115" s="8">
        <v>21.1</v>
      </c>
      <c r="D115" s="8"/>
      <c r="E115" s="8">
        <v>0</v>
      </c>
      <c r="F115" s="8">
        <v>19.71</v>
      </c>
      <c r="G115" s="1" t="str">
        <f>VLOOKUP(A:A,[1]TDSheet!$A:$G,7,0)</f>
        <v>нов</v>
      </c>
      <c r="H115" s="1">
        <f>VLOOKUP(A:A,[1]TDSheet!$A:$H,8,0)</f>
        <v>0</v>
      </c>
      <c r="I115" s="1" t="e">
        <f>VLOOKUP(A:A,[1]TDSheet!$A:$I,9,0)</f>
        <v>#N/A</v>
      </c>
      <c r="J115" s="13">
        <v>0</v>
      </c>
      <c r="K115" s="13">
        <f t="shared" si="19"/>
        <v>0</v>
      </c>
      <c r="L115" s="13">
        <f>VLOOKUP(A:A,[1]TDSheet!$A:$V,22,0)</f>
        <v>0</v>
      </c>
      <c r="M115" s="13">
        <f>VLOOKUP(A:A,[1]TDSheet!$A:$P,16,0)</f>
        <v>0</v>
      </c>
      <c r="N115" s="13"/>
      <c r="O115" s="13"/>
      <c r="P115" s="13"/>
      <c r="Q115" s="13"/>
      <c r="R115" s="13"/>
      <c r="S115" s="13"/>
      <c r="T115" s="13"/>
      <c r="U115" s="13"/>
      <c r="V115" s="15"/>
      <c r="W115" s="13">
        <f t="shared" si="20"/>
        <v>0</v>
      </c>
      <c r="X115" s="15"/>
      <c r="Y115" s="17" t="e">
        <f t="shared" si="21"/>
        <v>#DIV/0!</v>
      </c>
      <c r="Z115" s="13" t="e">
        <f t="shared" si="22"/>
        <v>#DIV/0!</v>
      </c>
      <c r="AA115" s="13"/>
      <c r="AB115" s="13"/>
      <c r="AC115" s="13"/>
      <c r="AD115" s="13">
        <v>0</v>
      </c>
      <c r="AE115" s="13">
        <f>VLOOKUP(A:A,[1]TDSheet!$A:$AF,32,0)</f>
        <v>0.82680000000000009</v>
      </c>
      <c r="AF115" s="13">
        <f>VLOOKUP(A:A,[1]TDSheet!$A:$AG,33,0)</f>
        <v>2.2047999999999996</v>
      </c>
      <c r="AG115" s="13">
        <f>VLOOKUP(A:A,[1]TDSheet!$A:$W,23,0)</f>
        <v>0</v>
      </c>
      <c r="AH115" s="13">
        <v>0</v>
      </c>
      <c r="AI115" s="13" t="str">
        <f>VLOOKUP(A:A,[1]TDSheet!$A:$AI,35,0)</f>
        <v>выв0609</v>
      </c>
      <c r="AJ115" s="13">
        <f t="shared" si="23"/>
        <v>0</v>
      </c>
      <c r="AK115" s="13">
        <f t="shared" si="24"/>
        <v>0</v>
      </c>
      <c r="AL115" s="13">
        <f t="shared" si="25"/>
        <v>0</v>
      </c>
      <c r="AM115" s="13"/>
      <c r="AN115" s="13"/>
    </row>
    <row r="116" spans="1:40" s="1" customFormat="1" ht="11.1" customHeight="1" outlineLevel="1" x14ac:dyDescent="0.2">
      <c r="A116" s="7" t="s">
        <v>118</v>
      </c>
      <c r="B116" s="7" t="s">
        <v>13</v>
      </c>
      <c r="C116" s="8">
        <v>9</v>
      </c>
      <c r="D116" s="8"/>
      <c r="E116" s="8">
        <v>0</v>
      </c>
      <c r="F116" s="8">
        <v>7</v>
      </c>
      <c r="G116" s="1" t="str">
        <f>VLOOKUP(A:A,[1]TDSheet!$A:$G,7,0)</f>
        <v>выв</v>
      </c>
      <c r="H116" s="1">
        <f>VLOOKUP(A:A,[1]TDSheet!$A:$H,8,0)</f>
        <v>0</v>
      </c>
      <c r="I116" s="1" t="e">
        <f>VLOOKUP(A:A,[1]TDSheet!$A:$I,9,0)</f>
        <v>#N/A</v>
      </c>
      <c r="J116" s="13">
        <v>0</v>
      </c>
      <c r="K116" s="13">
        <f t="shared" si="19"/>
        <v>0</v>
      </c>
      <c r="L116" s="13">
        <f>VLOOKUP(A:A,[1]TDSheet!$A:$V,22,0)</f>
        <v>0</v>
      </c>
      <c r="M116" s="13">
        <f>VLOOKUP(A:A,[1]TDSheet!$A:$P,16,0)</f>
        <v>0</v>
      </c>
      <c r="N116" s="13"/>
      <c r="O116" s="13"/>
      <c r="P116" s="13"/>
      <c r="Q116" s="13"/>
      <c r="R116" s="13"/>
      <c r="S116" s="13"/>
      <c r="T116" s="13"/>
      <c r="U116" s="13"/>
      <c r="V116" s="15"/>
      <c r="W116" s="13">
        <f t="shared" si="20"/>
        <v>0</v>
      </c>
      <c r="X116" s="15"/>
      <c r="Y116" s="17" t="e">
        <f t="shared" si="21"/>
        <v>#DIV/0!</v>
      </c>
      <c r="Z116" s="13" t="e">
        <f t="shared" si="22"/>
        <v>#DIV/0!</v>
      </c>
      <c r="AA116" s="13"/>
      <c r="AB116" s="13"/>
      <c r="AC116" s="13"/>
      <c r="AD116" s="13">
        <v>0</v>
      </c>
      <c r="AE116" s="13">
        <f>VLOOKUP(A:A,[1]TDSheet!$A:$AF,32,0)</f>
        <v>0.4</v>
      </c>
      <c r="AF116" s="13">
        <f>VLOOKUP(A:A,[1]TDSheet!$A:$AG,33,0)</f>
        <v>0.2</v>
      </c>
      <c r="AG116" s="13">
        <f>VLOOKUP(A:A,[1]TDSheet!$A:$W,23,0)</f>
        <v>0</v>
      </c>
      <c r="AH116" s="13">
        <v>0</v>
      </c>
      <c r="AI116" s="13" t="str">
        <f>VLOOKUP(A:A,[1]TDSheet!$A:$AI,35,0)</f>
        <v>выв2709</v>
      </c>
      <c r="AJ116" s="13">
        <f t="shared" si="23"/>
        <v>0</v>
      </c>
      <c r="AK116" s="13">
        <f t="shared" si="24"/>
        <v>0</v>
      </c>
      <c r="AL116" s="13">
        <f t="shared" si="25"/>
        <v>0</v>
      </c>
      <c r="AM116" s="13"/>
      <c r="AN116" s="13"/>
    </row>
    <row r="117" spans="1:40" s="1" customFormat="1" ht="11.1" customHeight="1" outlineLevel="1" x14ac:dyDescent="0.2">
      <c r="A117" s="7" t="s">
        <v>119</v>
      </c>
      <c r="B117" s="7" t="s">
        <v>13</v>
      </c>
      <c r="C117" s="8">
        <v>5</v>
      </c>
      <c r="D117" s="8"/>
      <c r="E117" s="8">
        <v>0</v>
      </c>
      <c r="F117" s="8">
        <v>5</v>
      </c>
      <c r="G117" s="1" t="str">
        <f>VLOOKUP(A:A,[1]TDSheet!$A:$G,7,0)</f>
        <v>выв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2</v>
      </c>
      <c r="K117" s="13">
        <f t="shared" si="19"/>
        <v>-2</v>
      </c>
      <c r="L117" s="13">
        <f>VLOOKUP(A:A,[1]TDSheet!$A:$V,22,0)</f>
        <v>0</v>
      </c>
      <c r="M117" s="13">
        <f>VLOOKUP(A:A,[1]TDSheet!$A:$P,16,0)</f>
        <v>0</v>
      </c>
      <c r="N117" s="13"/>
      <c r="O117" s="13"/>
      <c r="P117" s="13"/>
      <c r="Q117" s="13"/>
      <c r="R117" s="13"/>
      <c r="S117" s="13"/>
      <c r="T117" s="13"/>
      <c r="U117" s="13"/>
      <c r="V117" s="15"/>
      <c r="W117" s="13">
        <f t="shared" si="20"/>
        <v>0</v>
      </c>
      <c r="X117" s="15"/>
      <c r="Y117" s="17" t="e">
        <f t="shared" si="21"/>
        <v>#DIV/0!</v>
      </c>
      <c r="Z117" s="13" t="e">
        <f t="shared" si="22"/>
        <v>#DIV/0!</v>
      </c>
      <c r="AA117" s="13"/>
      <c r="AB117" s="13"/>
      <c r="AC117" s="13"/>
      <c r="AD117" s="13">
        <v>0</v>
      </c>
      <c r="AE117" s="13">
        <f>VLOOKUP(A:A,[1]TDSheet!$A:$AF,32,0)</f>
        <v>0.6</v>
      </c>
      <c r="AF117" s="13">
        <f>VLOOKUP(A:A,[1]TDSheet!$A:$AG,33,0)</f>
        <v>1</v>
      </c>
      <c r="AG117" s="13">
        <f>VLOOKUP(A:A,[1]TDSheet!$A:$W,23,0)</f>
        <v>0</v>
      </c>
      <c r="AH117" s="13">
        <v>0</v>
      </c>
      <c r="AI117" s="13" t="str">
        <f>VLOOKUP(A:A,[1]TDSheet!$A:$AI,35,0)</f>
        <v>выв2709</v>
      </c>
      <c r="AJ117" s="13">
        <f t="shared" si="23"/>
        <v>0</v>
      </c>
      <c r="AK117" s="13">
        <f t="shared" si="24"/>
        <v>0</v>
      </c>
      <c r="AL117" s="13">
        <f t="shared" si="25"/>
        <v>0</v>
      </c>
      <c r="AM117" s="13"/>
      <c r="AN117" s="13"/>
    </row>
    <row r="118" spans="1:40" s="1" customFormat="1" ht="11.1" customHeight="1" outlineLevel="1" x14ac:dyDescent="0.2">
      <c r="A118" s="7" t="s">
        <v>120</v>
      </c>
      <c r="B118" s="7" t="s">
        <v>13</v>
      </c>
      <c r="C118" s="8">
        <v>12</v>
      </c>
      <c r="D118" s="8"/>
      <c r="E118" s="8">
        <v>0</v>
      </c>
      <c r="F118" s="8">
        <v>12</v>
      </c>
      <c r="G118" s="1" t="str">
        <f>VLOOKUP(A:A,[1]TDSheet!$A:$G,7,0)</f>
        <v>нов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3</v>
      </c>
      <c r="K118" s="13">
        <f t="shared" si="19"/>
        <v>-3</v>
      </c>
      <c r="L118" s="13">
        <f>VLOOKUP(A:A,[1]TDSheet!$A:$V,22,0)</f>
        <v>0</v>
      </c>
      <c r="M118" s="13">
        <f>VLOOKUP(A:A,[1]TDSheet!$A:$P,16,0)</f>
        <v>0</v>
      </c>
      <c r="N118" s="13"/>
      <c r="O118" s="13"/>
      <c r="P118" s="13"/>
      <c r="Q118" s="13"/>
      <c r="R118" s="13"/>
      <c r="S118" s="13"/>
      <c r="T118" s="13"/>
      <c r="U118" s="13"/>
      <c r="V118" s="15"/>
      <c r="W118" s="13">
        <f t="shared" si="20"/>
        <v>0</v>
      </c>
      <c r="X118" s="15"/>
      <c r="Y118" s="17" t="e">
        <f t="shared" si="21"/>
        <v>#DIV/0!</v>
      </c>
      <c r="Z118" s="13" t="e">
        <f t="shared" si="22"/>
        <v>#DIV/0!</v>
      </c>
      <c r="AA118" s="13"/>
      <c r="AB118" s="13"/>
      <c r="AC118" s="13"/>
      <c r="AD118" s="13">
        <v>0</v>
      </c>
      <c r="AE118" s="13">
        <f>VLOOKUP(A:A,[1]TDSheet!$A:$AF,32,0)</f>
        <v>0.8</v>
      </c>
      <c r="AF118" s="13">
        <f>VLOOKUP(A:A,[1]TDSheet!$A:$AG,33,0)</f>
        <v>1.8</v>
      </c>
      <c r="AG118" s="13">
        <f>VLOOKUP(A:A,[1]TDSheet!$A:$W,23,0)</f>
        <v>0</v>
      </c>
      <c r="AH118" s="13">
        <v>0</v>
      </c>
      <c r="AI118" s="13" t="str">
        <f>VLOOKUP(A:A,[1]TDSheet!$A:$AI,35,0)</f>
        <v>выв0609</v>
      </c>
      <c r="AJ118" s="13">
        <f t="shared" si="23"/>
        <v>0</v>
      </c>
      <c r="AK118" s="13">
        <f t="shared" si="24"/>
        <v>0</v>
      </c>
      <c r="AL118" s="13">
        <f t="shared" si="25"/>
        <v>0</v>
      </c>
      <c r="AM118" s="13"/>
      <c r="AN118" s="13"/>
    </row>
    <row r="119" spans="1:40" s="1" customFormat="1" ht="11.1" customHeight="1" outlineLevel="1" x14ac:dyDescent="0.2">
      <c r="A119" s="7" t="s">
        <v>121</v>
      </c>
      <c r="B119" s="7" t="s">
        <v>13</v>
      </c>
      <c r="C119" s="8">
        <v>9</v>
      </c>
      <c r="D119" s="8"/>
      <c r="E119" s="8">
        <v>0</v>
      </c>
      <c r="F119" s="8">
        <v>8</v>
      </c>
      <c r="G119" s="1" t="str">
        <f>VLOOKUP(A:A,[1]TDSheet!$A:$G,7,0)</f>
        <v>нов</v>
      </c>
      <c r="H119" s="1">
        <f>VLOOKUP(A:A,[1]TDSheet!$A:$H,8,0)</f>
        <v>0</v>
      </c>
      <c r="I119" s="1" t="e">
        <f>VLOOKUP(A:A,[1]TDSheet!$A:$I,9,0)</f>
        <v>#N/A</v>
      </c>
      <c r="J119" s="13">
        <v>0</v>
      </c>
      <c r="K119" s="13">
        <f t="shared" si="19"/>
        <v>0</v>
      </c>
      <c r="L119" s="13">
        <f>VLOOKUP(A:A,[1]TDSheet!$A:$V,22,0)</f>
        <v>0</v>
      </c>
      <c r="M119" s="13">
        <f>VLOOKUP(A:A,[1]TDSheet!$A:$P,16,0)</f>
        <v>0</v>
      </c>
      <c r="N119" s="13"/>
      <c r="O119" s="13"/>
      <c r="P119" s="13"/>
      <c r="Q119" s="13"/>
      <c r="R119" s="13"/>
      <c r="S119" s="13"/>
      <c r="T119" s="13"/>
      <c r="U119" s="13"/>
      <c r="V119" s="15"/>
      <c r="W119" s="13">
        <f t="shared" si="20"/>
        <v>0</v>
      </c>
      <c r="X119" s="15"/>
      <c r="Y119" s="17" t="e">
        <f t="shared" si="21"/>
        <v>#DIV/0!</v>
      </c>
      <c r="Z119" s="13" t="e">
        <f t="shared" si="22"/>
        <v>#DIV/0!</v>
      </c>
      <c r="AA119" s="13"/>
      <c r="AB119" s="13"/>
      <c r="AC119" s="13"/>
      <c r="AD119" s="13">
        <v>0</v>
      </c>
      <c r="AE119" s="13">
        <f>VLOOKUP(A:A,[1]TDSheet!$A:$AF,32,0)</f>
        <v>0.8</v>
      </c>
      <c r="AF119" s="13">
        <f>VLOOKUP(A:A,[1]TDSheet!$A:$AG,33,0)</f>
        <v>1.4</v>
      </c>
      <c r="AG119" s="13">
        <f>VLOOKUP(A:A,[1]TDSheet!$A:$W,23,0)</f>
        <v>0</v>
      </c>
      <c r="AH119" s="13">
        <v>0</v>
      </c>
      <c r="AI119" s="13" t="str">
        <f>VLOOKUP(A:A,[1]TDSheet!$A:$AI,35,0)</f>
        <v>выв0609</v>
      </c>
      <c r="AJ119" s="13">
        <f t="shared" si="23"/>
        <v>0</v>
      </c>
      <c r="AK119" s="13">
        <f t="shared" si="24"/>
        <v>0</v>
      </c>
      <c r="AL119" s="13">
        <f t="shared" si="25"/>
        <v>0</v>
      </c>
      <c r="AM119" s="13"/>
      <c r="AN119" s="13"/>
    </row>
    <row r="120" spans="1:40" s="1" customFormat="1" ht="21.95" customHeight="1" outlineLevel="1" x14ac:dyDescent="0.2">
      <c r="A120" s="7" t="s">
        <v>122</v>
      </c>
      <c r="B120" s="7" t="s">
        <v>13</v>
      </c>
      <c r="C120" s="8">
        <v>589</v>
      </c>
      <c r="D120" s="8">
        <v>67</v>
      </c>
      <c r="E120" s="8">
        <v>263</v>
      </c>
      <c r="F120" s="8">
        <v>381</v>
      </c>
      <c r="G120" s="1">
        <f>VLOOKUP(A:A,[1]TDSheet!$A:$G,7,0)</f>
        <v>0</v>
      </c>
      <c r="H120" s="1">
        <f>VLOOKUP(A:A,[1]TDSheet!$A:$H,8,0)</f>
        <v>0.4</v>
      </c>
      <c r="I120" s="1" t="e">
        <f>VLOOKUP(A:A,[1]TDSheet!$A:$I,9,0)</f>
        <v>#N/A</v>
      </c>
      <c r="J120" s="13">
        <f>VLOOKUP(A:A,[2]TDSheet!$A:$F,6,0)</f>
        <v>277</v>
      </c>
      <c r="K120" s="13">
        <f t="shared" si="19"/>
        <v>-14</v>
      </c>
      <c r="L120" s="13">
        <f>VLOOKUP(A:A,[1]TDSheet!$A:$V,22,0)</f>
        <v>0</v>
      </c>
      <c r="M120" s="13">
        <f>VLOOKUP(A:A,[1]TDSheet!$A:$P,16,0)</f>
        <v>0</v>
      </c>
      <c r="N120" s="13"/>
      <c r="O120" s="13"/>
      <c r="P120" s="13"/>
      <c r="Q120" s="13"/>
      <c r="R120" s="13"/>
      <c r="S120" s="13"/>
      <c r="T120" s="13"/>
      <c r="U120" s="13"/>
      <c r="V120" s="15"/>
      <c r="W120" s="13">
        <f t="shared" si="20"/>
        <v>52.6</v>
      </c>
      <c r="X120" s="15">
        <v>70</v>
      </c>
      <c r="Y120" s="17">
        <f t="shared" si="21"/>
        <v>8.5741444866920151</v>
      </c>
      <c r="Z120" s="13">
        <f t="shared" si="22"/>
        <v>7.2433460076045622</v>
      </c>
      <c r="AA120" s="13"/>
      <c r="AB120" s="13"/>
      <c r="AC120" s="13"/>
      <c r="AD120" s="13">
        <v>0</v>
      </c>
      <c r="AE120" s="13">
        <f>VLOOKUP(A:A,[1]TDSheet!$A:$AF,32,0)</f>
        <v>86.6</v>
      </c>
      <c r="AF120" s="13">
        <f>VLOOKUP(A:A,[1]TDSheet!$A:$AG,33,0)</f>
        <v>58</v>
      </c>
      <c r="AG120" s="13">
        <f>VLOOKUP(A:A,[1]TDSheet!$A:$W,23,0)</f>
        <v>53.4</v>
      </c>
      <c r="AH120" s="13">
        <f>VLOOKUP(A:A,[3]TDSheet!$A:$D,4,0)</f>
        <v>57</v>
      </c>
      <c r="AI120" s="13" t="str">
        <f>VLOOKUP(A:A,[1]TDSheet!$A:$AI,35,0)</f>
        <v>увел</v>
      </c>
      <c r="AJ120" s="13">
        <f t="shared" si="23"/>
        <v>0</v>
      </c>
      <c r="AK120" s="13">
        <f t="shared" si="24"/>
        <v>0</v>
      </c>
      <c r="AL120" s="13">
        <f t="shared" si="25"/>
        <v>28</v>
      </c>
      <c r="AM120" s="13"/>
      <c r="AN120" s="13"/>
    </row>
    <row r="121" spans="1:40" s="1" customFormat="1" ht="11.1" customHeight="1" outlineLevel="1" x14ac:dyDescent="0.2">
      <c r="A121" s="7" t="s">
        <v>123</v>
      </c>
      <c r="B121" s="7" t="s">
        <v>13</v>
      </c>
      <c r="C121" s="8">
        <v>124</v>
      </c>
      <c r="D121" s="8">
        <v>436</v>
      </c>
      <c r="E121" s="8">
        <v>227</v>
      </c>
      <c r="F121" s="8">
        <v>320</v>
      </c>
      <c r="G121" s="1" t="str">
        <f>VLOOKUP(A:A,[1]TDSheet!$A:$G,7,0)</f>
        <v>н</v>
      </c>
      <c r="H121" s="1">
        <f>VLOOKUP(A:A,[1]TDSheet!$A:$H,8,0)</f>
        <v>0.3</v>
      </c>
      <c r="I121" s="1" t="e">
        <f>VLOOKUP(A:A,[1]TDSheet!$A:$I,9,0)</f>
        <v>#N/A</v>
      </c>
      <c r="J121" s="13">
        <f>VLOOKUP(A:A,[2]TDSheet!$A:$F,6,0)</f>
        <v>277</v>
      </c>
      <c r="K121" s="13">
        <f t="shared" si="19"/>
        <v>-50</v>
      </c>
      <c r="L121" s="13">
        <f>VLOOKUP(A:A,[1]TDSheet!$A:$V,22,0)</f>
        <v>0</v>
      </c>
      <c r="M121" s="13">
        <f>VLOOKUP(A:A,[1]TDSheet!$A:$P,16,0)</f>
        <v>0</v>
      </c>
      <c r="N121" s="13"/>
      <c r="O121" s="13"/>
      <c r="P121" s="13"/>
      <c r="Q121" s="13"/>
      <c r="R121" s="13"/>
      <c r="S121" s="13"/>
      <c r="T121" s="13"/>
      <c r="U121" s="13"/>
      <c r="V121" s="15"/>
      <c r="W121" s="13">
        <f t="shared" si="20"/>
        <v>45.4</v>
      </c>
      <c r="X121" s="15">
        <v>70</v>
      </c>
      <c r="Y121" s="17">
        <f t="shared" si="21"/>
        <v>8.5903083700440526</v>
      </c>
      <c r="Z121" s="13">
        <f t="shared" si="22"/>
        <v>7.0484581497797363</v>
      </c>
      <c r="AA121" s="13"/>
      <c r="AB121" s="13"/>
      <c r="AC121" s="13"/>
      <c r="AD121" s="13">
        <v>0</v>
      </c>
      <c r="AE121" s="13">
        <f>VLOOKUP(A:A,[1]TDSheet!$A:$AF,32,0)</f>
        <v>49.2</v>
      </c>
      <c r="AF121" s="13">
        <f>VLOOKUP(A:A,[1]TDSheet!$A:$AG,33,0)</f>
        <v>59.2</v>
      </c>
      <c r="AG121" s="13">
        <f>VLOOKUP(A:A,[1]TDSheet!$A:$W,23,0)</f>
        <v>41.6</v>
      </c>
      <c r="AH121" s="13">
        <f>VLOOKUP(A:A,[3]TDSheet!$A:$D,4,0)</f>
        <v>62</v>
      </c>
      <c r="AI121" s="13" t="e">
        <f>VLOOKUP(A:A,[1]TDSheet!$A:$AI,35,0)</f>
        <v>#N/A</v>
      </c>
      <c r="AJ121" s="13">
        <f t="shared" si="23"/>
        <v>0</v>
      </c>
      <c r="AK121" s="13">
        <f t="shared" si="24"/>
        <v>0</v>
      </c>
      <c r="AL121" s="13">
        <f t="shared" si="25"/>
        <v>21</v>
      </c>
      <c r="AM121" s="13"/>
      <c r="AN121" s="13"/>
    </row>
    <row r="122" spans="1:40" s="1" customFormat="1" ht="11.1" customHeight="1" outlineLevel="1" x14ac:dyDescent="0.2">
      <c r="A122" s="7" t="s">
        <v>124</v>
      </c>
      <c r="B122" s="7" t="s">
        <v>13</v>
      </c>
      <c r="C122" s="8">
        <v>103</v>
      </c>
      <c r="D122" s="8">
        <v>697</v>
      </c>
      <c r="E122" s="8">
        <v>366</v>
      </c>
      <c r="F122" s="8">
        <v>416</v>
      </c>
      <c r="G122" s="1" t="str">
        <f>VLOOKUP(A:A,[1]TDSheet!$A:$G,7,0)</f>
        <v>н</v>
      </c>
      <c r="H122" s="1">
        <f>VLOOKUP(A:A,[1]TDSheet!$A:$H,8,0)</f>
        <v>0.3</v>
      </c>
      <c r="I122" s="1" t="e">
        <f>VLOOKUP(A:A,[1]TDSheet!$A:$I,9,0)</f>
        <v>#N/A</v>
      </c>
      <c r="J122" s="13">
        <f>VLOOKUP(A:A,[2]TDSheet!$A:$F,6,0)</f>
        <v>441</v>
      </c>
      <c r="K122" s="13">
        <f t="shared" si="19"/>
        <v>-75</v>
      </c>
      <c r="L122" s="13">
        <f>VLOOKUP(A:A,[1]TDSheet!$A:$V,22,0)</f>
        <v>0</v>
      </c>
      <c r="M122" s="13">
        <f>VLOOKUP(A:A,[1]TDSheet!$A:$P,16,0)</f>
        <v>0</v>
      </c>
      <c r="N122" s="13"/>
      <c r="O122" s="13"/>
      <c r="P122" s="13"/>
      <c r="Q122" s="13"/>
      <c r="R122" s="13"/>
      <c r="S122" s="13"/>
      <c r="T122" s="13"/>
      <c r="U122" s="13"/>
      <c r="V122" s="15">
        <v>80</v>
      </c>
      <c r="W122" s="13">
        <f t="shared" si="20"/>
        <v>73.2</v>
      </c>
      <c r="X122" s="15">
        <v>120</v>
      </c>
      <c r="Y122" s="17">
        <f t="shared" si="21"/>
        <v>8.415300546448087</v>
      </c>
      <c r="Z122" s="13">
        <f t="shared" si="22"/>
        <v>5.6830601092896176</v>
      </c>
      <c r="AA122" s="13"/>
      <c r="AB122" s="13"/>
      <c r="AC122" s="13"/>
      <c r="AD122" s="13">
        <v>0</v>
      </c>
      <c r="AE122" s="13">
        <f>VLOOKUP(A:A,[1]TDSheet!$A:$AF,32,0)</f>
        <v>63.4</v>
      </c>
      <c r="AF122" s="13">
        <f>VLOOKUP(A:A,[1]TDSheet!$A:$AG,33,0)</f>
        <v>87.8</v>
      </c>
      <c r="AG122" s="13">
        <f>VLOOKUP(A:A,[1]TDSheet!$A:$W,23,0)</f>
        <v>67.400000000000006</v>
      </c>
      <c r="AH122" s="13">
        <f>VLOOKUP(A:A,[3]TDSheet!$A:$D,4,0)</f>
        <v>92</v>
      </c>
      <c r="AI122" s="13" t="e">
        <f>VLOOKUP(A:A,[1]TDSheet!$A:$AI,35,0)</f>
        <v>#N/A</v>
      </c>
      <c r="AJ122" s="13">
        <f t="shared" si="23"/>
        <v>0</v>
      </c>
      <c r="AK122" s="13">
        <f t="shared" si="24"/>
        <v>24</v>
      </c>
      <c r="AL122" s="13">
        <f t="shared" si="25"/>
        <v>36</v>
      </c>
      <c r="AM122" s="13"/>
      <c r="AN122" s="13"/>
    </row>
    <row r="123" spans="1:40" s="1" customFormat="1" ht="11.1" customHeight="1" outlineLevel="1" x14ac:dyDescent="0.2">
      <c r="A123" s="7" t="s">
        <v>125</v>
      </c>
      <c r="B123" s="7" t="s">
        <v>13</v>
      </c>
      <c r="C123" s="8">
        <v>132</v>
      </c>
      <c r="D123" s="8">
        <v>611</v>
      </c>
      <c r="E123" s="8">
        <v>337</v>
      </c>
      <c r="F123" s="8">
        <v>393</v>
      </c>
      <c r="G123" s="1" t="str">
        <f>VLOOKUP(A:A,[1]TDSheet!$A:$G,7,0)</f>
        <v>н</v>
      </c>
      <c r="H123" s="1">
        <f>VLOOKUP(A:A,[1]TDSheet!$A:$H,8,0)</f>
        <v>0.3</v>
      </c>
      <c r="I123" s="1" t="e">
        <f>VLOOKUP(A:A,[1]TDSheet!$A:$I,9,0)</f>
        <v>#N/A</v>
      </c>
      <c r="J123" s="13">
        <f>VLOOKUP(A:A,[2]TDSheet!$A:$F,6,0)</f>
        <v>411</v>
      </c>
      <c r="K123" s="13">
        <f t="shared" si="19"/>
        <v>-74</v>
      </c>
      <c r="L123" s="13">
        <f>VLOOKUP(A:A,[1]TDSheet!$A:$V,22,0)</f>
        <v>0</v>
      </c>
      <c r="M123" s="13">
        <f>VLOOKUP(A:A,[1]TDSheet!$A:$P,16,0)</f>
        <v>0</v>
      </c>
      <c r="N123" s="13"/>
      <c r="O123" s="13"/>
      <c r="P123" s="13"/>
      <c r="Q123" s="13"/>
      <c r="R123" s="13"/>
      <c r="S123" s="13"/>
      <c r="T123" s="13"/>
      <c r="U123" s="13"/>
      <c r="V123" s="15">
        <v>70</v>
      </c>
      <c r="W123" s="13">
        <f t="shared" si="20"/>
        <v>67.400000000000006</v>
      </c>
      <c r="X123" s="15">
        <v>110</v>
      </c>
      <c r="Y123" s="17">
        <f t="shared" si="21"/>
        <v>8.5014836795252222</v>
      </c>
      <c r="Z123" s="13">
        <f t="shared" si="22"/>
        <v>5.8308605341246285</v>
      </c>
      <c r="AA123" s="13"/>
      <c r="AB123" s="13"/>
      <c r="AC123" s="13"/>
      <c r="AD123" s="13">
        <v>0</v>
      </c>
      <c r="AE123" s="13">
        <f>VLOOKUP(A:A,[1]TDSheet!$A:$AF,32,0)</f>
        <v>72.2</v>
      </c>
      <c r="AF123" s="13">
        <f>VLOOKUP(A:A,[1]TDSheet!$A:$AG,33,0)</f>
        <v>84.8</v>
      </c>
      <c r="AG123" s="13">
        <f>VLOOKUP(A:A,[1]TDSheet!$A:$W,23,0)</f>
        <v>56.4</v>
      </c>
      <c r="AH123" s="13">
        <f>VLOOKUP(A:A,[3]TDSheet!$A:$D,4,0)</f>
        <v>79</v>
      </c>
      <c r="AI123" s="13" t="e">
        <f>VLOOKUP(A:A,[1]TDSheet!$A:$AI,35,0)</f>
        <v>#N/A</v>
      </c>
      <c r="AJ123" s="13">
        <f t="shared" si="23"/>
        <v>0</v>
      </c>
      <c r="AK123" s="13">
        <f t="shared" si="24"/>
        <v>21</v>
      </c>
      <c r="AL123" s="13">
        <f t="shared" si="25"/>
        <v>33</v>
      </c>
      <c r="AM123" s="13"/>
      <c r="AN123" s="13"/>
    </row>
    <row r="124" spans="1:40" s="1" customFormat="1" ht="11.1" customHeight="1" outlineLevel="1" x14ac:dyDescent="0.2">
      <c r="A124" s="7" t="s">
        <v>131</v>
      </c>
      <c r="B124" s="7" t="s">
        <v>8</v>
      </c>
      <c r="C124" s="8">
        <v>74.584999999999994</v>
      </c>
      <c r="D124" s="8">
        <v>30.042000000000002</v>
      </c>
      <c r="E124" s="8">
        <v>31.109000000000002</v>
      </c>
      <c r="F124" s="8">
        <v>70.117999999999995</v>
      </c>
      <c r="G124" s="1" t="str">
        <f>VLOOKUP(A:A,[1]TDSheet!$A:$G,7,0)</f>
        <v>нов041,</v>
      </c>
      <c r="H124" s="1">
        <f>VLOOKUP(A:A,[1]TDSheet!$A:$H,8,0)</f>
        <v>1</v>
      </c>
      <c r="I124" s="1" t="e">
        <f>VLOOKUP(A:A,[1]TDSheet!$A:$I,9,0)</f>
        <v>#N/A</v>
      </c>
      <c r="J124" s="13">
        <f>VLOOKUP(A:A,[2]TDSheet!$A:$F,6,0)</f>
        <v>38.709000000000003</v>
      </c>
      <c r="K124" s="13">
        <f t="shared" si="19"/>
        <v>-7.6000000000000014</v>
      </c>
      <c r="L124" s="13">
        <f>VLOOKUP(A:A,[1]TDSheet!$A:$V,22,0)</f>
        <v>0</v>
      </c>
      <c r="M124" s="13">
        <f>VLOOKUP(A:A,[1]TDSheet!$A:$P,16,0)</f>
        <v>0</v>
      </c>
      <c r="N124" s="13"/>
      <c r="O124" s="13"/>
      <c r="P124" s="13"/>
      <c r="Q124" s="13"/>
      <c r="R124" s="13"/>
      <c r="S124" s="13"/>
      <c r="T124" s="13"/>
      <c r="U124" s="13"/>
      <c r="V124" s="15"/>
      <c r="W124" s="13">
        <f t="shared" si="20"/>
        <v>6.2218</v>
      </c>
      <c r="X124" s="15"/>
      <c r="Y124" s="17">
        <f t="shared" si="21"/>
        <v>11.269729017326174</v>
      </c>
      <c r="Z124" s="13">
        <f t="shared" si="22"/>
        <v>11.269729017326174</v>
      </c>
      <c r="AA124" s="13"/>
      <c r="AB124" s="13"/>
      <c r="AC124" s="13"/>
      <c r="AD124" s="13">
        <v>0</v>
      </c>
      <c r="AE124" s="13">
        <f>VLOOKUP(A:A,[1]TDSheet!$A:$AF,32,0)</f>
        <v>0</v>
      </c>
      <c r="AF124" s="13">
        <f>VLOOKUP(A:A,[1]TDSheet!$A:$AG,33,0)</f>
        <v>0.42000000000000004</v>
      </c>
      <c r="AG124" s="13">
        <f>VLOOKUP(A:A,[1]TDSheet!$A:$W,23,0)</f>
        <v>7.3895999999999997</v>
      </c>
      <c r="AH124" s="13">
        <f>VLOOKUP(A:A,[3]TDSheet!$A:$D,4,0)</f>
        <v>7</v>
      </c>
      <c r="AI124" s="13" t="e">
        <f>VLOOKUP(A:A,[1]TDSheet!$A:$AI,35,0)</f>
        <v>#N/A</v>
      </c>
      <c r="AJ124" s="13">
        <f t="shared" si="23"/>
        <v>0</v>
      </c>
      <c r="AK124" s="13">
        <f t="shared" si="24"/>
        <v>0</v>
      </c>
      <c r="AL124" s="13">
        <f t="shared" si="25"/>
        <v>0</v>
      </c>
      <c r="AM124" s="13"/>
      <c r="AN124" s="13"/>
    </row>
    <row r="125" spans="1:40" s="1" customFormat="1" ht="11.1" customHeight="1" outlineLevel="1" x14ac:dyDescent="0.2">
      <c r="A125" s="7" t="s">
        <v>132</v>
      </c>
      <c r="B125" s="7" t="s">
        <v>8</v>
      </c>
      <c r="C125" s="8">
        <v>72.659000000000006</v>
      </c>
      <c r="D125" s="8">
        <v>28.620999999999999</v>
      </c>
      <c r="E125" s="8">
        <v>32.508000000000003</v>
      </c>
      <c r="F125" s="8">
        <v>63.972000000000001</v>
      </c>
      <c r="G125" s="1" t="str">
        <f>VLOOKUP(A:A,[1]TDSheet!$A:$G,7,0)</f>
        <v>нов041,</v>
      </c>
      <c r="H125" s="1">
        <f>VLOOKUP(A:A,[1]TDSheet!$A:$H,8,0)</f>
        <v>1</v>
      </c>
      <c r="I125" s="1" t="e">
        <f>VLOOKUP(A:A,[1]TDSheet!$A:$I,9,0)</f>
        <v>#N/A</v>
      </c>
      <c r="J125" s="13">
        <f>VLOOKUP(A:A,[2]TDSheet!$A:$F,6,0)</f>
        <v>40.808999999999997</v>
      </c>
      <c r="K125" s="13">
        <f t="shared" si="19"/>
        <v>-8.3009999999999948</v>
      </c>
      <c r="L125" s="13">
        <f>VLOOKUP(A:A,[1]TDSheet!$A:$V,22,0)</f>
        <v>0</v>
      </c>
      <c r="M125" s="13">
        <f>VLOOKUP(A:A,[1]TDSheet!$A:$P,16,0)</f>
        <v>0</v>
      </c>
      <c r="N125" s="13"/>
      <c r="O125" s="13"/>
      <c r="P125" s="13"/>
      <c r="Q125" s="13"/>
      <c r="R125" s="13"/>
      <c r="S125" s="13"/>
      <c r="T125" s="13"/>
      <c r="U125" s="13"/>
      <c r="V125" s="15"/>
      <c r="W125" s="13">
        <f t="shared" si="20"/>
        <v>6.5016000000000007</v>
      </c>
      <c r="X125" s="15"/>
      <c r="Y125" s="17">
        <f t="shared" si="21"/>
        <v>9.8394241417497224</v>
      </c>
      <c r="Z125" s="13">
        <f t="shared" si="22"/>
        <v>9.8394241417497224</v>
      </c>
      <c r="AA125" s="13"/>
      <c r="AB125" s="13"/>
      <c r="AC125" s="13"/>
      <c r="AD125" s="13">
        <v>0</v>
      </c>
      <c r="AE125" s="13">
        <f>VLOOKUP(A:A,[1]TDSheet!$A:$AF,32,0)</f>
        <v>0</v>
      </c>
      <c r="AF125" s="13">
        <f>VLOOKUP(A:A,[1]TDSheet!$A:$AG,33,0)</f>
        <v>0.27999999999999997</v>
      </c>
      <c r="AG125" s="13">
        <f>VLOOKUP(A:A,[1]TDSheet!$A:$W,23,0)</f>
        <v>7.3529999999999998</v>
      </c>
      <c r="AH125" s="13">
        <f>VLOOKUP(A:A,[3]TDSheet!$A:$D,4,0)</f>
        <v>7</v>
      </c>
      <c r="AI125" s="13" t="e">
        <f>VLOOKUP(A:A,[1]TDSheet!$A:$AI,35,0)</f>
        <v>#N/A</v>
      </c>
      <c r="AJ125" s="13">
        <f t="shared" si="23"/>
        <v>0</v>
      </c>
      <c r="AK125" s="13">
        <f t="shared" si="24"/>
        <v>0</v>
      </c>
      <c r="AL125" s="13">
        <f t="shared" si="25"/>
        <v>0</v>
      </c>
      <c r="AM125" s="13"/>
      <c r="AN125" s="13"/>
    </row>
    <row r="126" spans="1:40" s="1" customFormat="1" ht="21.95" customHeight="1" outlineLevel="1" x14ac:dyDescent="0.2">
      <c r="A126" s="7" t="s">
        <v>133</v>
      </c>
      <c r="B126" s="7" t="s">
        <v>13</v>
      </c>
      <c r="C126" s="8"/>
      <c r="D126" s="8">
        <v>315</v>
      </c>
      <c r="E126" s="8">
        <v>173</v>
      </c>
      <c r="F126" s="8">
        <v>139</v>
      </c>
      <c r="G126" s="1" t="str">
        <f>VLOOKUP(A:A,[1]TDSheet!$A:$G,7,0)</f>
        <v>нов041,</v>
      </c>
      <c r="H126" s="1">
        <f>VLOOKUP(A:A,[1]TDSheet!$A:$H,8,0)</f>
        <v>0.3</v>
      </c>
      <c r="I126" s="1" t="e">
        <f>VLOOKUP(A:A,[1]TDSheet!$A:$I,9,0)</f>
        <v>#N/A</v>
      </c>
      <c r="J126" s="13">
        <f>VLOOKUP(A:A,[2]TDSheet!$A:$F,6,0)</f>
        <v>224</v>
      </c>
      <c r="K126" s="13">
        <f t="shared" si="19"/>
        <v>-51</v>
      </c>
      <c r="L126" s="13">
        <f>VLOOKUP(A:A,[1]TDSheet!$A:$V,22,0)</f>
        <v>250</v>
      </c>
      <c r="M126" s="13">
        <f>VLOOKUP(A:A,[1]TDSheet!$A:$P,16,0)</f>
        <v>0</v>
      </c>
      <c r="N126" s="13"/>
      <c r="O126" s="13"/>
      <c r="P126" s="13"/>
      <c r="Q126" s="13"/>
      <c r="R126" s="13"/>
      <c r="S126" s="13"/>
      <c r="T126" s="13"/>
      <c r="U126" s="13"/>
      <c r="V126" s="15"/>
      <c r="W126" s="13">
        <f t="shared" si="20"/>
        <v>34.6</v>
      </c>
      <c r="X126" s="15">
        <v>250</v>
      </c>
      <c r="Y126" s="17">
        <f t="shared" si="21"/>
        <v>18.468208092485547</v>
      </c>
      <c r="Z126" s="13">
        <f t="shared" si="22"/>
        <v>4.0173410404624272</v>
      </c>
      <c r="AA126" s="13"/>
      <c r="AB126" s="13"/>
      <c r="AC126" s="13"/>
      <c r="AD126" s="13">
        <v>0</v>
      </c>
      <c r="AE126" s="13">
        <f>VLOOKUP(A:A,[1]TDSheet!$A:$AF,32,0)</f>
        <v>0</v>
      </c>
      <c r="AF126" s="13">
        <f>VLOOKUP(A:A,[1]TDSheet!$A:$AG,33,0)</f>
        <v>8</v>
      </c>
      <c r="AG126" s="13">
        <f>VLOOKUP(A:A,[1]TDSheet!$A:$W,23,0)</f>
        <v>51.2</v>
      </c>
      <c r="AH126" s="13">
        <f>VLOOKUP(A:A,[3]TDSheet!$A:$D,4,0)</f>
        <v>151</v>
      </c>
      <c r="AI126" s="13" t="e">
        <f>VLOOKUP(A:A,[1]TDSheet!$A:$AI,35,0)</f>
        <v>#N/A</v>
      </c>
      <c r="AJ126" s="13">
        <f t="shared" si="23"/>
        <v>0</v>
      </c>
      <c r="AK126" s="13">
        <f t="shared" si="24"/>
        <v>0</v>
      </c>
      <c r="AL126" s="13">
        <f t="shared" si="25"/>
        <v>75</v>
      </c>
      <c r="AM126" s="13"/>
      <c r="AN126" s="13"/>
    </row>
    <row r="127" spans="1:40" s="1" customFormat="1" ht="11.1" customHeight="1" outlineLevel="1" x14ac:dyDescent="0.2">
      <c r="A127" s="7" t="s">
        <v>134</v>
      </c>
      <c r="B127" s="7" t="s">
        <v>13</v>
      </c>
      <c r="C127" s="8">
        <v>-3</v>
      </c>
      <c r="D127" s="8">
        <v>326</v>
      </c>
      <c r="E127" s="8">
        <v>181</v>
      </c>
      <c r="F127" s="8">
        <v>127</v>
      </c>
      <c r="G127" s="1" t="str">
        <f>VLOOKUP(A:A,[1]TDSheet!$A:$G,7,0)</f>
        <v>нов041,</v>
      </c>
      <c r="H127" s="1">
        <f>VLOOKUP(A:A,[1]TDSheet!$A:$H,8,0)</f>
        <v>0.3</v>
      </c>
      <c r="I127" s="1" t="e">
        <f>VLOOKUP(A:A,[1]TDSheet!$A:$I,9,0)</f>
        <v>#N/A</v>
      </c>
      <c r="J127" s="13">
        <f>VLOOKUP(A:A,[2]TDSheet!$A:$F,6,0)</f>
        <v>213</v>
      </c>
      <c r="K127" s="13">
        <f t="shared" si="19"/>
        <v>-32</v>
      </c>
      <c r="L127" s="13">
        <f>VLOOKUP(A:A,[1]TDSheet!$A:$V,22,0)</f>
        <v>250</v>
      </c>
      <c r="M127" s="13">
        <f>VLOOKUP(A:A,[1]TDSheet!$A:$P,16,0)</f>
        <v>0</v>
      </c>
      <c r="N127" s="13"/>
      <c r="O127" s="13"/>
      <c r="P127" s="13"/>
      <c r="Q127" s="13"/>
      <c r="R127" s="13"/>
      <c r="S127" s="13"/>
      <c r="T127" s="13"/>
      <c r="U127" s="13"/>
      <c r="V127" s="15"/>
      <c r="W127" s="13">
        <f t="shared" si="20"/>
        <v>36.200000000000003</v>
      </c>
      <c r="X127" s="15">
        <v>250</v>
      </c>
      <c r="Y127" s="17">
        <f t="shared" si="21"/>
        <v>17.320441988950275</v>
      </c>
      <c r="Z127" s="13">
        <f t="shared" si="22"/>
        <v>3.5082872928176791</v>
      </c>
      <c r="AA127" s="13"/>
      <c r="AB127" s="13"/>
      <c r="AC127" s="13"/>
      <c r="AD127" s="13">
        <v>0</v>
      </c>
      <c r="AE127" s="13">
        <f>VLOOKUP(A:A,[1]TDSheet!$A:$AF,32,0)</f>
        <v>0</v>
      </c>
      <c r="AF127" s="13">
        <f>VLOOKUP(A:A,[1]TDSheet!$A:$AG,33,0)</f>
        <v>7.4</v>
      </c>
      <c r="AG127" s="13">
        <f>VLOOKUP(A:A,[1]TDSheet!$A:$W,23,0)</f>
        <v>52.2</v>
      </c>
      <c r="AH127" s="13">
        <f>VLOOKUP(A:A,[3]TDSheet!$A:$D,4,0)</f>
        <v>165</v>
      </c>
      <c r="AI127" s="13" t="e">
        <f>VLOOKUP(A:A,[1]TDSheet!$A:$AI,35,0)</f>
        <v>#N/A</v>
      </c>
      <c r="AJ127" s="13">
        <f t="shared" si="23"/>
        <v>0</v>
      </c>
      <c r="AK127" s="13">
        <f t="shared" si="24"/>
        <v>0</v>
      </c>
      <c r="AL127" s="13">
        <f t="shared" si="25"/>
        <v>75</v>
      </c>
      <c r="AM127" s="13"/>
      <c r="AN127" s="13"/>
    </row>
    <row r="128" spans="1:40" s="1" customFormat="1" ht="11.1" customHeight="1" outlineLevel="1" x14ac:dyDescent="0.2">
      <c r="A128" s="7" t="s">
        <v>135</v>
      </c>
      <c r="B128" s="7" t="s">
        <v>13</v>
      </c>
      <c r="C128" s="8">
        <v>3</v>
      </c>
      <c r="D128" s="8">
        <v>319</v>
      </c>
      <c r="E128" s="8">
        <v>186</v>
      </c>
      <c r="F128" s="8">
        <v>122</v>
      </c>
      <c r="G128" s="1" t="str">
        <f>VLOOKUP(A:A,[1]TDSheet!$A:$G,7,0)</f>
        <v>нов041,</v>
      </c>
      <c r="H128" s="1">
        <f>VLOOKUP(A:A,[1]TDSheet!$A:$H,8,0)</f>
        <v>0.3</v>
      </c>
      <c r="I128" s="1" t="e">
        <f>VLOOKUP(A:A,[1]TDSheet!$A:$I,9,0)</f>
        <v>#N/A</v>
      </c>
      <c r="J128" s="13">
        <f>VLOOKUP(A:A,[2]TDSheet!$A:$F,6,0)</f>
        <v>231</v>
      </c>
      <c r="K128" s="13">
        <f t="shared" si="19"/>
        <v>-45</v>
      </c>
      <c r="L128" s="13">
        <f>VLOOKUP(A:A,[1]TDSheet!$A:$V,22,0)</f>
        <v>250</v>
      </c>
      <c r="M128" s="13">
        <f>VLOOKUP(A:A,[1]TDSheet!$A:$P,16,0)</f>
        <v>0</v>
      </c>
      <c r="N128" s="13"/>
      <c r="O128" s="13"/>
      <c r="P128" s="13"/>
      <c r="Q128" s="13"/>
      <c r="R128" s="13"/>
      <c r="S128" s="13"/>
      <c r="T128" s="13"/>
      <c r="U128" s="13"/>
      <c r="V128" s="15"/>
      <c r="W128" s="13">
        <f t="shared" si="20"/>
        <v>37.200000000000003</v>
      </c>
      <c r="X128" s="15">
        <v>250</v>
      </c>
      <c r="Y128" s="17">
        <f t="shared" si="21"/>
        <v>16.72043010752688</v>
      </c>
      <c r="Z128" s="13">
        <f t="shared" si="22"/>
        <v>3.279569892473118</v>
      </c>
      <c r="AA128" s="13"/>
      <c r="AB128" s="13"/>
      <c r="AC128" s="13"/>
      <c r="AD128" s="13">
        <v>0</v>
      </c>
      <c r="AE128" s="13">
        <f>VLOOKUP(A:A,[1]TDSheet!$A:$AF,32,0)</f>
        <v>0</v>
      </c>
      <c r="AF128" s="13">
        <f>VLOOKUP(A:A,[1]TDSheet!$A:$AG,33,0)</f>
        <v>9.4</v>
      </c>
      <c r="AG128" s="13">
        <f>VLOOKUP(A:A,[1]TDSheet!$A:$W,23,0)</f>
        <v>49.8</v>
      </c>
      <c r="AH128" s="13">
        <f>VLOOKUP(A:A,[3]TDSheet!$A:$D,4,0)</f>
        <v>162</v>
      </c>
      <c r="AI128" s="13" t="e">
        <f>VLOOKUP(A:A,[1]TDSheet!$A:$AI,35,0)</f>
        <v>#N/A</v>
      </c>
      <c r="AJ128" s="13">
        <f t="shared" si="23"/>
        <v>0</v>
      </c>
      <c r="AK128" s="13">
        <f t="shared" si="24"/>
        <v>0</v>
      </c>
      <c r="AL128" s="13">
        <f t="shared" si="25"/>
        <v>75</v>
      </c>
      <c r="AM128" s="13"/>
      <c r="AN128" s="13"/>
    </row>
    <row r="129" spans="1:40" s="1" customFormat="1" ht="11.1" customHeight="1" outlineLevel="1" x14ac:dyDescent="0.2">
      <c r="A129" s="7" t="s">
        <v>136</v>
      </c>
      <c r="B129" s="7" t="s">
        <v>13</v>
      </c>
      <c r="C129" s="8">
        <v>-2</v>
      </c>
      <c r="D129" s="8">
        <v>412</v>
      </c>
      <c r="E129" s="8">
        <v>168</v>
      </c>
      <c r="F129" s="8">
        <v>148</v>
      </c>
      <c r="G129" s="1" t="str">
        <f>VLOOKUP(A:A,[1]TDSheet!$A:$G,7,0)</f>
        <v>нов041,</v>
      </c>
      <c r="H129" s="1">
        <f>VLOOKUP(A:A,[1]TDSheet!$A:$H,8,0)</f>
        <v>0.3</v>
      </c>
      <c r="I129" s="1" t="e">
        <f>VLOOKUP(A:A,[1]TDSheet!$A:$I,9,0)</f>
        <v>#N/A</v>
      </c>
      <c r="J129" s="13">
        <f>VLOOKUP(A:A,[2]TDSheet!$A:$F,6,0)</f>
        <v>215</v>
      </c>
      <c r="K129" s="13">
        <f t="shared" si="19"/>
        <v>-47</v>
      </c>
      <c r="L129" s="13">
        <f>VLOOKUP(A:A,[1]TDSheet!$A:$V,22,0)</f>
        <v>250</v>
      </c>
      <c r="M129" s="13">
        <f>VLOOKUP(A:A,[1]TDSheet!$A:$P,16,0)</f>
        <v>0</v>
      </c>
      <c r="N129" s="13"/>
      <c r="O129" s="13"/>
      <c r="P129" s="13"/>
      <c r="Q129" s="13"/>
      <c r="R129" s="13"/>
      <c r="S129" s="13"/>
      <c r="T129" s="13"/>
      <c r="U129" s="13"/>
      <c r="V129" s="15"/>
      <c r="W129" s="13">
        <f t="shared" si="20"/>
        <v>33.6</v>
      </c>
      <c r="X129" s="15">
        <v>250</v>
      </c>
      <c r="Y129" s="17">
        <f t="shared" si="21"/>
        <v>19.285714285714285</v>
      </c>
      <c r="Z129" s="13">
        <f t="shared" si="22"/>
        <v>4.4047619047619042</v>
      </c>
      <c r="AA129" s="13"/>
      <c r="AB129" s="13"/>
      <c r="AC129" s="13"/>
      <c r="AD129" s="13">
        <v>0</v>
      </c>
      <c r="AE129" s="13">
        <f>VLOOKUP(A:A,[1]TDSheet!$A:$AF,32,0)</f>
        <v>0</v>
      </c>
      <c r="AF129" s="13">
        <f>VLOOKUP(A:A,[1]TDSheet!$A:$AG,33,0)</f>
        <v>7.2</v>
      </c>
      <c r="AG129" s="13">
        <f>VLOOKUP(A:A,[1]TDSheet!$A:$W,23,0)</f>
        <v>52.4</v>
      </c>
      <c r="AH129" s="13">
        <f>VLOOKUP(A:A,[3]TDSheet!$A:$D,4,0)</f>
        <v>144</v>
      </c>
      <c r="AI129" s="13" t="e">
        <f>VLOOKUP(A:A,[1]TDSheet!$A:$AI,35,0)</f>
        <v>#N/A</v>
      </c>
      <c r="AJ129" s="13">
        <f t="shared" si="23"/>
        <v>0</v>
      </c>
      <c r="AK129" s="13">
        <f t="shared" si="24"/>
        <v>0</v>
      </c>
      <c r="AL129" s="13">
        <f t="shared" si="25"/>
        <v>75</v>
      </c>
      <c r="AM129" s="13"/>
      <c r="AN129" s="13"/>
    </row>
    <row r="130" spans="1:40" s="1" customFormat="1" ht="21.95" customHeight="1" outlineLevel="1" x14ac:dyDescent="0.2">
      <c r="A130" s="7" t="s">
        <v>137</v>
      </c>
      <c r="B130" s="7" t="s">
        <v>8</v>
      </c>
      <c r="C130" s="8">
        <v>224.76599999999999</v>
      </c>
      <c r="D130" s="8">
        <v>71.037999999999997</v>
      </c>
      <c r="E130" s="8">
        <v>219.751</v>
      </c>
      <c r="F130" s="8">
        <v>62.917000000000002</v>
      </c>
      <c r="G130" s="1" t="str">
        <f>VLOOKUP(A:A,[1]TDSheet!$A:$G,7,0)</f>
        <v>нов041,</v>
      </c>
      <c r="H130" s="1">
        <f>VLOOKUP(A:A,[1]TDSheet!$A:$H,8,0)</f>
        <v>1</v>
      </c>
      <c r="I130" s="1" t="e">
        <f>VLOOKUP(A:A,[1]TDSheet!$A:$I,9,0)</f>
        <v>#N/A</v>
      </c>
      <c r="J130" s="13">
        <f>VLOOKUP(A:A,[2]TDSheet!$A:$F,6,0)</f>
        <v>307.923</v>
      </c>
      <c r="K130" s="13">
        <f t="shared" si="19"/>
        <v>-88.171999999999997</v>
      </c>
      <c r="L130" s="13">
        <f>VLOOKUP(A:A,[1]TDSheet!$A:$V,22,0)</f>
        <v>300</v>
      </c>
      <c r="M130" s="13">
        <f>VLOOKUP(A:A,[1]TDSheet!$A:$P,16,0)</f>
        <v>0</v>
      </c>
      <c r="N130" s="13"/>
      <c r="O130" s="13"/>
      <c r="P130" s="13"/>
      <c r="Q130" s="13"/>
      <c r="R130" s="13"/>
      <c r="S130" s="13"/>
      <c r="T130" s="13"/>
      <c r="U130" s="13"/>
      <c r="V130" s="15"/>
      <c r="W130" s="13">
        <f t="shared" si="20"/>
        <v>43.950200000000002</v>
      </c>
      <c r="X130" s="15">
        <v>80</v>
      </c>
      <c r="Y130" s="17">
        <f t="shared" si="21"/>
        <v>10.077701580425117</v>
      </c>
      <c r="Z130" s="13">
        <f t="shared" si="22"/>
        <v>1.431552074848351</v>
      </c>
      <c r="AA130" s="13"/>
      <c r="AB130" s="13"/>
      <c r="AC130" s="13"/>
      <c r="AD130" s="13">
        <v>0</v>
      </c>
      <c r="AE130" s="13">
        <f>VLOOKUP(A:A,[1]TDSheet!$A:$AF,32,0)</f>
        <v>0</v>
      </c>
      <c r="AF130" s="13">
        <f>VLOOKUP(A:A,[1]TDSheet!$A:$AG,33,0)</f>
        <v>0</v>
      </c>
      <c r="AG130" s="13">
        <f>VLOOKUP(A:A,[1]TDSheet!$A:$W,23,0)</f>
        <v>67.04679999999999</v>
      </c>
      <c r="AH130" s="13">
        <f>VLOOKUP(A:A,[3]TDSheet!$A:$D,4,0)</f>
        <v>14.16</v>
      </c>
      <c r="AI130" s="13" t="e">
        <f>VLOOKUP(A:A,[1]TDSheet!$A:$AI,35,0)</f>
        <v>#N/A</v>
      </c>
      <c r="AJ130" s="13">
        <f t="shared" si="23"/>
        <v>0</v>
      </c>
      <c r="AK130" s="13">
        <f t="shared" si="24"/>
        <v>0</v>
      </c>
      <c r="AL130" s="13">
        <f t="shared" si="25"/>
        <v>80</v>
      </c>
      <c r="AM130" s="13"/>
      <c r="AN130" s="13"/>
    </row>
    <row r="131" spans="1:40" s="1" customFormat="1" ht="11.1" customHeight="1" outlineLevel="1" x14ac:dyDescent="0.2">
      <c r="A131" s="7" t="s">
        <v>138</v>
      </c>
      <c r="B131" s="7" t="s">
        <v>8</v>
      </c>
      <c r="C131" s="8"/>
      <c r="D131" s="8">
        <v>40.898000000000003</v>
      </c>
      <c r="E131" s="8">
        <v>6.5739999999999998</v>
      </c>
      <c r="F131" s="8">
        <v>29.123000000000001</v>
      </c>
      <c r="G131" s="1" t="str">
        <f>VLOOKUP(A:A,[1]TDSheet!$A:$G,7,0)</f>
        <v>нов11,10,</v>
      </c>
      <c r="H131" s="1">
        <f>VLOOKUP(A:A,[1]TDSheet!$A:$H,8,0)</f>
        <v>1</v>
      </c>
      <c r="I131" s="1" t="e">
        <f>VLOOKUP(A:A,[1]TDSheet!$A:$I,9,0)</f>
        <v>#N/A</v>
      </c>
      <c r="J131" s="13">
        <f>VLOOKUP(A:A,[2]TDSheet!$A:$F,6,0)</f>
        <v>13.776</v>
      </c>
      <c r="K131" s="13">
        <f t="shared" si="19"/>
        <v>-7.202</v>
      </c>
      <c r="L131" s="13">
        <f>VLOOKUP(A:A,[1]TDSheet!$A:$V,22,0)</f>
        <v>20</v>
      </c>
      <c r="M131" s="13">
        <f>VLOOKUP(A:A,[1]TDSheet!$A:$P,16,0)</f>
        <v>0</v>
      </c>
      <c r="N131" s="13"/>
      <c r="O131" s="13"/>
      <c r="P131" s="13"/>
      <c r="Q131" s="13"/>
      <c r="R131" s="13"/>
      <c r="S131" s="13"/>
      <c r="T131" s="13"/>
      <c r="U131" s="13"/>
      <c r="V131" s="15"/>
      <c r="W131" s="13">
        <f t="shared" si="20"/>
        <v>1.3148</v>
      </c>
      <c r="X131" s="15"/>
      <c r="Y131" s="17">
        <f t="shared" si="21"/>
        <v>37.361575905080628</v>
      </c>
      <c r="Z131" s="13">
        <f t="shared" si="22"/>
        <v>22.150136902951022</v>
      </c>
      <c r="AA131" s="13"/>
      <c r="AB131" s="13"/>
      <c r="AC131" s="13"/>
      <c r="AD131" s="13">
        <v>0</v>
      </c>
      <c r="AE131" s="13">
        <f>VLOOKUP(A:A,[1]TDSheet!$A:$AF,32,0)</f>
        <v>0</v>
      </c>
      <c r="AF131" s="13">
        <f>VLOOKUP(A:A,[1]TDSheet!$A:$AG,33,0)</f>
        <v>0</v>
      </c>
      <c r="AG131" s="13">
        <f>VLOOKUP(A:A,[1]TDSheet!$A:$W,23,0)</f>
        <v>0</v>
      </c>
      <c r="AH131" s="13">
        <f>VLOOKUP(A:A,[3]TDSheet!$A:$D,4,0)</f>
        <v>3.952</v>
      </c>
      <c r="AI131" s="13" t="e">
        <f>VLOOKUP(A:A,[1]TDSheet!$A:$AI,35,0)</f>
        <v>#N/A</v>
      </c>
      <c r="AJ131" s="13">
        <f t="shared" si="23"/>
        <v>0</v>
      </c>
      <c r="AK131" s="13">
        <f t="shared" si="24"/>
        <v>0</v>
      </c>
      <c r="AL131" s="13">
        <f t="shared" si="25"/>
        <v>0</v>
      </c>
      <c r="AM131" s="13"/>
      <c r="AN131" s="13"/>
    </row>
    <row r="132" spans="1:40" s="1" customFormat="1" ht="11.1" customHeight="1" outlineLevel="1" x14ac:dyDescent="0.2">
      <c r="A132" s="7" t="s">
        <v>126</v>
      </c>
      <c r="B132" s="7" t="s">
        <v>8</v>
      </c>
      <c r="C132" s="8">
        <v>-956.53899999999999</v>
      </c>
      <c r="D132" s="8">
        <v>1244.1130000000001</v>
      </c>
      <c r="E132" s="19">
        <v>794.80600000000004</v>
      </c>
      <c r="F132" s="20">
        <v>-522.35799999999995</v>
      </c>
      <c r="G132" s="1" t="str">
        <f>VLOOKUP(A:A,[1]TDSheet!$A:$G,7,0)</f>
        <v>ак</v>
      </c>
      <c r="H132" s="1">
        <f>VLOOKUP(A:A,[1]TDSheet!$A:$H,8,0)</f>
        <v>0</v>
      </c>
      <c r="I132" s="1" t="e">
        <f>VLOOKUP(A:A,[1]TDSheet!$A:$I,9,0)</f>
        <v>#N/A</v>
      </c>
      <c r="J132" s="13">
        <f>VLOOKUP(A:A,[2]TDSheet!$A:$F,6,0)</f>
        <v>822.56100000000004</v>
      </c>
      <c r="K132" s="13">
        <f t="shared" si="19"/>
        <v>-27.754999999999995</v>
      </c>
      <c r="L132" s="13">
        <f>VLOOKUP(A:A,[1]TDSheet!$A:$V,22,0)</f>
        <v>0</v>
      </c>
      <c r="M132" s="13">
        <f>VLOOKUP(A:A,[1]TDSheet!$A:$P,16,0)</f>
        <v>0</v>
      </c>
      <c r="N132" s="13"/>
      <c r="O132" s="13"/>
      <c r="P132" s="13"/>
      <c r="Q132" s="13"/>
      <c r="R132" s="13"/>
      <c r="S132" s="13"/>
      <c r="T132" s="13"/>
      <c r="U132" s="13"/>
      <c r="V132" s="15"/>
      <c r="W132" s="13">
        <f t="shared" si="20"/>
        <v>158.96120000000002</v>
      </c>
      <c r="X132" s="15"/>
      <c r="Y132" s="17">
        <f t="shared" si="21"/>
        <v>-3.2860723245672521</v>
      </c>
      <c r="Z132" s="13">
        <f t="shared" si="22"/>
        <v>-3.2860723245672521</v>
      </c>
      <c r="AA132" s="13"/>
      <c r="AB132" s="13"/>
      <c r="AC132" s="13"/>
      <c r="AD132" s="13">
        <v>0</v>
      </c>
      <c r="AE132" s="13">
        <f>VLOOKUP(A:A,[1]TDSheet!$A:$AF,32,0)</f>
        <v>192.989</v>
      </c>
      <c r="AF132" s="13">
        <f>VLOOKUP(A:A,[1]TDSheet!$A:$AG,33,0)</f>
        <v>171.52159999999998</v>
      </c>
      <c r="AG132" s="13">
        <f>VLOOKUP(A:A,[1]TDSheet!$A:$W,23,0)</f>
        <v>180.67959999999999</v>
      </c>
      <c r="AH132" s="13">
        <f>VLOOKUP(A:A,[3]TDSheet!$A:$D,4,0)</f>
        <v>227.5</v>
      </c>
      <c r="AI132" s="13" t="e">
        <f>VLOOKUP(A:A,[1]TDSheet!$A:$AI,35,0)</f>
        <v>#N/A</v>
      </c>
      <c r="AJ132" s="13">
        <f t="shared" si="23"/>
        <v>0</v>
      </c>
      <c r="AK132" s="13">
        <f t="shared" si="24"/>
        <v>0</v>
      </c>
      <c r="AL132" s="13">
        <f t="shared" si="25"/>
        <v>0</v>
      </c>
      <c r="AM132" s="13"/>
      <c r="AN132" s="13"/>
    </row>
    <row r="133" spans="1:40" s="1" customFormat="1" ht="11.1" customHeight="1" outlineLevel="1" x14ac:dyDescent="0.2">
      <c r="A133" s="7" t="s">
        <v>127</v>
      </c>
      <c r="B133" s="7" t="s">
        <v>13</v>
      </c>
      <c r="C133" s="8">
        <v>-1213</v>
      </c>
      <c r="D133" s="8">
        <v>1616</v>
      </c>
      <c r="E133" s="19">
        <v>1100</v>
      </c>
      <c r="F133" s="20">
        <v>-713</v>
      </c>
      <c r="G133" s="1" t="str">
        <f>VLOOKUP(A:A,[1]TDSheet!$A:$G,7,0)</f>
        <v>ак</v>
      </c>
      <c r="H133" s="1">
        <f>VLOOKUP(A:A,[1]TDSheet!$A:$H,8,0)</f>
        <v>0</v>
      </c>
      <c r="I133" s="1">
        <f>VLOOKUP(A:A,[1]TDSheet!$A:$I,9,0)</f>
        <v>0</v>
      </c>
      <c r="J133" s="13">
        <f>VLOOKUP(A:A,[2]TDSheet!$A:$F,6,0)</f>
        <v>1117</v>
      </c>
      <c r="K133" s="13">
        <f t="shared" si="19"/>
        <v>-17</v>
      </c>
      <c r="L133" s="13">
        <f>VLOOKUP(A:A,[1]TDSheet!$A:$V,22,0)</f>
        <v>0</v>
      </c>
      <c r="M133" s="13">
        <f>VLOOKUP(A:A,[1]TDSheet!$A:$P,16,0)</f>
        <v>0</v>
      </c>
      <c r="N133" s="13"/>
      <c r="O133" s="13"/>
      <c r="P133" s="13"/>
      <c r="Q133" s="13"/>
      <c r="R133" s="13"/>
      <c r="S133" s="13"/>
      <c r="T133" s="13"/>
      <c r="U133" s="13"/>
      <c r="V133" s="15"/>
      <c r="W133" s="13">
        <f t="shared" si="20"/>
        <v>220</v>
      </c>
      <c r="X133" s="15"/>
      <c r="Y133" s="17">
        <f t="shared" si="21"/>
        <v>-3.2409090909090907</v>
      </c>
      <c r="Z133" s="13">
        <f t="shared" si="22"/>
        <v>-3.2409090909090907</v>
      </c>
      <c r="AA133" s="13"/>
      <c r="AB133" s="13"/>
      <c r="AC133" s="13"/>
      <c r="AD133" s="13">
        <v>0</v>
      </c>
      <c r="AE133" s="13">
        <f>VLOOKUP(A:A,[1]TDSheet!$A:$AF,32,0)</f>
        <v>229.8</v>
      </c>
      <c r="AF133" s="13">
        <f>VLOOKUP(A:A,[1]TDSheet!$A:$AG,33,0)</f>
        <v>230.6</v>
      </c>
      <c r="AG133" s="13">
        <f>VLOOKUP(A:A,[1]TDSheet!$A:$W,23,0)</f>
        <v>229.8</v>
      </c>
      <c r="AH133" s="13">
        <f>VLOOKUP(A:A,[3]TDSheet!$A:$D,4,0)</f>
        <v>289</v>
      </c>
      <c r="AI133" s="13" t="e">
        <f>VLOOKUP(A:A,[1]TDSheet!$A:$AI,35,0)</f>
        <v>#N/A</v>
      </c>
      <c r="AJ133" s="13">
        <f t="shared" si="23"/>
        <v>0</v>
      </c>
      <c r="AK133" s="13">
        <f t="shared" si="24"/>
        <v>0</v>
      </c>
      <c r="AL133" s="13">
        <f t="shared" si="25"/>
        <v>0</v>
      </c>
      <c r="AM133" s="13"/>
      <c r="AN133" s="13"/>
    </row>
    <row r="134" spans="1:40" s="1" customFormat="1" ht="11.1" customHeight="1" outlineLevel="1" x14ac:dyDescent="0.2">
      <c r="A134" s="7" t="s">
        <v>128</v>
      </c>
      <c r="B134" s="7" t="s">
        <v>8</v>
      </c>
      <c r="C134" s="8">
        <v>-356.02100000000002</v>
      </c>
      <c r="D134" s="8">
        <v>490.33600000000001</v>
      </c>
      <c r="E134" s="19">
        <v>346.95699999999999</v>
      </c>
      <c r="F134" s="20">
        <v>-218.06200000000001</v>
      </c>
      <c r="G134" s="1" t="str">
        <f>VLOOKUP(A:A,[1]TDSheet!$A:$G,7,0)</f>
        <v>ак</v>
      </c>
      <c r="H134" s="1">
        <f>VLOOKUP(A:A,[1]TDSheet!$A:$H,8,0)</f>
        <v>0</v>
      </c>
      <c r="I134" s="1" t="e">
        <f>VLOOKUP(A:A,[1]TDSheet!$A:$I,9,0)</f>
        <v>#N/A</v>
      </c>
      <c r="J134" s="13">
        <f>VLOOKUP(A:A,[2]TDSheet!$A:$F,6,0)</f>
        <v>347.34899999999999</v>
      </c>
      <c r="K134" s="13">
        <f t="shared" si="19"/>
        <v>-0.39199999999999591</v>
      </c>
      <c r="L134" s="13">
        <f>VLOOKUP(A:A,[1]TDSheet!$A:$V,22,0)</f>
        <v>0</v>
      </c>
      <c r="M134" s="13">
        <f>VLOOKUP(A:A,[1]TDSheet!$A:$P,16,0)</f>
        <v>0</v>
      </c>
      <c r="N134" s="13"/>
      <c r="O134" s="13"/>
      <c r="P134" s="13"/>
      <c r="Q134" s="13"/>
      <c r="R134" s="13"/>
      <c r="S134" s="13"/>
      <c r="T134" s="13"/>
      <c r="U134" s="13"/>
      <c r="V134" s="15"/>
      <c r="W134" s="13">
        <f t="shared" si="20"/>
        <v>69.391400000000004</v>
      </c>
      <c r="X134" s="15"/>
      <c r="Y134" s="17">
        <f t="shared" si="21"/>
        <v>-3.1424931619768444</v>
      </c>
      <c r="Z134" s="13">
        <f t="shared" si="22"/>
        <v>-3.1424931619768444</v>
      </c>
      <c r="AA134" s="13"/>
      <c r="AB134" s="13"/>
      <c r="AC134" s="13"/>
      <c r="AD134" s="13">
        <v>0</v>
      </c>
      <c r="AE134" s="13">
        <f>VLOOKUP(A:A,[1]TDSheet!$A:$AF,32,0)</f>
        <v>70.991200000000006</v>
      </c>
      <c r="AF134" s="13">
        <f>VLOOKUP(A:A,[1]TDSheet!$A:$AG,33,0)</f>
        <v>76.958799999999997</v>
      </c>
      <c r="AG134" s="13">
        <f>VLOOKUP(A:A,[1]TDSheet!$A:$W,23,0)</f>
        <v>69.360199999999992</v>
      </c>
      <c r="AH134" s="13">
        <f>VLOOKUP(A:A,[3]TDSheet!$A:$D,4,0)</f>
        <v>93.495999999999995</v>
      </c>
      <c r="AI134" s="13" t="e">
        <f>VLOOKUP(A:A,[1]TDSheet!$A:$AI,35,0)</f>
        <v>#N/A</v>
      </c>
      <c r="AJ134" s="13">
        <f t="shared" si="23"/>
        <v>0</v>
      </c>
      <c r="AK134" s="13">
        <f t="shared" si="24"/>
        <v>0</v>
      </c>
      <c r="AL134" s="13">
        <f t="shared" si="25"/>
        <v>0</v>
      </c>
      <c r="AM134" s="13"/>
      <c r="AN134" s="13"/>
    </row>
    <row r="135" spans="1:40" s="1" customFormat="1" ht="11.1" customHeight="1" outlineLevel="1" x14ac:dyDescent="0.2">
      <c r="A135" s="7" t="s">
        <v>129</v>
      </c>
      <c r="B135" s="7" t="s">
        <v>13</v>
      </c>
      <c r="C135" s="8">
        <v>-428</v>
      </c>
      <c r="D135" s="8">
        <v>602</v>
      </c>
      <c r="E135" s="19">
        <v>439</v>
      </c>
      <c r="F135" s="20">
        <v>-270</v>
      </c>
      <c r="G135" s="1" t="str">
        <f>VLOOKUP(A:A,[1]TDSheet!$A:$G,7,0)</f>
        <v>ак</v>
      </c>
      <c r="H135" s="1">
        <f>VLOOKUP(A:A,[1]TDSheet!$A:$H,8,0)</f>
        <v>0</v>
      </c>
      <c r="I135" s="1">
        <f>VLOOKUP(A:A,[1]TDSheet!$A:$I,9,0)</f>
        <v>0</v>
      </c>
      <c r="J135" s="13">
        <f>VLOOKUP(A:A,[2]TDSheet!$A:$F,6,0)</f>
        <v>447</v>
      </c>
      <c r="K135" s="13">
        <f t="shared" si="19"/>
        <v>-8</v>
      </c>
      <c r="L135" s="13">
        <f>VLOOKUP(A:A,[1]TDSheet!$A:$V,22,0)</f>
        <v>0</v>
      </c>
      <c r="M135" s="13">
        <f>VLOOKUP(A:A,[1]TDSheet!$A:$P,16,0)</f>
        <v>0</v>
      </c>
      <c r="N135" s="13"/>
      <c r="O135" s="13"/>
      <c r="P135" s="13"/>
      <c r="Q135" s="13"/>
      <c r="R135" s="13"/>
      <c r="S135" s="13"/>
      <c r="T135" s="13"/>
      <c r="U135" s="13"/>
      <c r="V135" s="15"/>
      <c r="W135" s="13">
        <f t="shared" si="20"/>
        <v>87.8</v>
      </c>
      <c r="X135" s="15"/>
      <c r="Y135" s="17">
        <f t="shared" si="21"/>
        <v>-3.0751708428246016</v>
      </c>
      <c r="Z135" s="13">
        <f t="shared" si="22"/>
        <v>-3.0751708428246016</v>
      </c>
      <c r="AA135" s="13"/>
      <c r="AB135" s="13"/>
      <c r="AC135" s="13"/>
      <c r="AD135" s="13">
        <v>0</v>
      </c>
      <c r="AE135" s="13">
        <f>VLOOKUP(A:A,[1]TDSheet!$A:$AF,32,0)</f>
        <v>84.6</v>
      </c>
      <c r="AF135" s="13">
        <f>VLOOKUP(A:A,[1]TDSheet!$A:$AG,33,0)</f>
        <v>97</v>
      </c>
      <c r="AG135" s="13">
        <f>VLOOKUP(A:A,[1]TDSheet!$A:$W,23,0)</f>
        <v>77.599999999999994</v>
      </c>
      <c r="AH135" s="13">
        <f>VLOOKUP(A:A,[3]TDSheet!$A:$D,4,0)</f>
        <v>109</v>
      </c>
      <c r="AI135" s="13" t="e">
        <f>VLOOKUP(A:A,[1]TDSheet!$A:$AI,35,0)</f>
        <v>#N/A</v>
      </c>
      <c r="AJ135" s="13">
        <f t="shared" si="23"/>
        <v>0</v>
      </c>
      <c r="AK135" s="13">
        <f t="shared" si="24"/>
        <v>0</v>
      </c>
      <c r="AL135" s="13">
        <f t="shared" si="25"/>
        <v>0</v>
      </c>
      <c r="AM135" s="13"/>
      <c r="AN135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2024-10-16T09:36:27Z</dcterms:modified>
</cp:coreProperties>
</file>