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01B29F-B986-4E94-A308-98E87E31CB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BP408" i="1"/>
  <c r="BO408" i="1"/>
  <c r="BN408" i="1"/>
  <c r="BM408" i="1"/>
  <c r="Z408" i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Y189" i="1"/>
  <c r="X189" i="1"/>
  <c r="BP188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Y169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Z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2" i="1" s="1"/>
  <c r="BM22" i="1"/>
  <c r="Y22" i="1"/>
  <c r="B610" i="1" s="1"/>
  <c r="P22" i="1"/>
  <c r="H10" i="1"/>
  <c r="A9" i="1"/>
  <c r="F10" i="1" s="1"/>
  <c r="D7" i="1"/>
  <c r="Q6" i="1"/>
  <c r="P2" i="1"/>
  <c r="BP205" i="1" l="1"/>
  <c r="BN205" i="1"/>
  <c r="Z205" i="1"/>
  <c r="BP232" i="1"/>
  <c r="BN232" i="1"/>
  <c r="Z232" i="1"/>
  <c r="BP260" i="1"/>
  <c r="BN260" i="1"/>
  <c r="Z260" i="1"/>
  <c r="BP274" i="1"/>
  <c r="BN274" i="1"/>
  <c r="Z274" i="1"/>
  <c r="BP330" i="1"/>
  <c r="BN330" i="1"/>
  <c r="Z330" i="1"/>
  <c r="BP360" i="1"/>
  <c r="BN360" i="1"/>
  <c r="Z360" i="1"/>
  <c r="Y366" i="1"/>
  <c r="BP365" i="1"/>
  <c r="BN365" i="1"/>
  <c r="Z365" i="1"/>
  <c r="Z366" i="1" s="1"/>
  <c r="BP369" i="1"/>
  <c r="BN369" i="1"/>
  <c r="Z369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30" i="1"/>
  <c r="BN30" i="1"/>
  <c r="Z31" i="1"/>
  <c r="BN31" i="1"/>
  <c r="Z32" i="1"/>
  <c r="BN32" i="1"/>
  <c r="Z52" i="1"/>
  <c r="BN52" i="1"/>
  <c r="Z79" i="1"/>
  <c r="BN79" i="1"/>
  <c r="Z96" i="1"/>
  <c r="BN96" i="1"/>
  <c r="Z109" i="1"/>
  <c r="BN109" i="1"/>
  <c r="Z120" i="1"/>
  <c r="BN120" i="1"/>
  <c r="Z150" i="1"/>
  <c r="BN150" i="1"/>
  <c r="Z173" i="1"/>
  <c r="BN173" i="1"/>
  <c r="BP192" i="1"/>
  <c r="BN192" i="1"/>
  <c r="Z192" i="1"/>
  <c r="BP220" i="1"/>
  <c r="BN220" i="1"/>
  <c r="Z220" i="1"/>
  <c r="BP249" i="1"/>
  <c r="BN249" i="1"/>
  <c r="Z249" i="1"/>
  <c r="BP273" i="1"/>
  <c r="BN273" i="1"/>
  <c r="Z273" i="1"/>
  <c r="BP297" i="1"/>
  <c r="BN297" i="1"/>
  <c r="Z297" i="1"/>
  <c r="BP340" i="1"/>
  <c r="BN340" i="1"/>
  <c r="Z340" i="1"/>
  <c r="BP381" i="1"/>
  <c r="BN381" i="1"/>
  <c r="Z381" i="1"/>
  <c r="BP413" i="1"/>
  <c r="BN413" i="1"/>
  <c r="Z413" i="1"/>
  <c r="BP447" i="1"/>
  <c r="BN447" i="1"/>
  <c r="Z447" i="1"/>
  <c r="Y610" i="1"/>
  <c r="BP480" i="1"/>
  <c r="BN480" i="1"/>
  <c r="Z480" i="1"/>
  <c r="BP509" i="1"/>
  <c r="BN509" i="1"/>
  <c r="Z509" i="1"/>
  <c r="Y586" i="1"/>
  <c r="BP584" i="1"/>
  <c r="BN584" i="1"/>
  <c r="Z584" i="1"/>
  <c r="Z586" i="1" s="1"/>
  <c r="BP50" i="1"/>
  <c r="BN50" i="1"/>
  <c r="Z50" i="1"/>
  <c r="BP92" i="1"/>
  <c r="BN92" i="1"/>
  <c r="Z92" i="1"/>
  <c r="Y141" i="1"/>
  <c r="BP134" i="1"/>
  <c r="BN134" i="1"/>
  <c r="Z134" i="1"/>
  <c r="X601" i="1"/>
  <c r="X603" i="1" s="1"/>
  <c r="X604" i="1"/>
  <c r="Y36" i="1"/>
  <c r="Z28" i="1"/>
  <c r="BN28" i="1"/>
  <c r="BP58" i="1"/>
  <c r="BN58" i="1"/>
  <c r="Z58" i="1"/>
  <c r="BP68" i="1"/>
  <c r="BN68" i="1"/>
  <c r="Z68" i="1"/>
  <c r="BP81" i="1"/>
  <c r="BN81" i="1"/>
  <c r="Z81" i="1"/>
  <c r="BP98" i="1"/>
  <c r="BN98" i="1"/>
  <c r="Z98" i="1"/>
  <c r="BP111" i="1"/>
  <c r="BN111" i="1"/>
  <c r="Z111" i="1"/>
  <c r="BP122" i="1"/>
  <c r="BN122" i="1"/>
  <c r="Z122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8" i="1"/>
  <c r="BN218" i="1"/>
  <c r="Z218" i="1"/>
  <c r="BP230" i="1"/>
  <c r="BN230" i="1"/>
  <c r="Z230" i="1"/>
  <c r="BP242" i="1"/>
  <c r="BN242" i="1"/>
  <c r="Z242" i="1"/>
  <c r="BP255" i="1"/>
  <c r="BN255" i="1"/>
  <c r="Z255" i="1"/>
  <c r="BP266" i="1"/>
  <c r="BN266" i="1"/>
  <c r="Z266" i="1"/>
  <c r="BP295" i="1"/>
  <c r="BN295" i="1"/>
  <c r="Z295" i="1"/>
  <c r="BP320" i="1"/>
  <c r="BN320" i="1"/>
  <c r="Z320" i="1"/>
  <c r="BP324" i="1"/>
  <c r="BN324" i="1"/>
  <c r="Z324" i="1"/>
  <c r="BP338" i="1"/>
  <c r="BN338" i="1"/>
  <c r="Z338" i="1"/>
  <c r="BP351" i="1"/>
  <c r="BN351" i="1"/>
  <c r="Z351" i="1"/>
  <c r="Y362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BP34" i="1"/>
  <c r="BN34" i="1"/>
  <c r="BP65" i="1"/>
  <c r="BN65" i="1"/>
  <c r="Z65" i="1"/>
  <c r="BP75" i="1"/>
  <c r="BN75" i="1"/>
  <c r="Z75" i="1"/>
  <c r="BP105" i="1"/>
  <c r="BN105" i="1"/>
  <c r="Z105" i="1"/>
  <c r="BP118" i="1"/>
  <c r="BN118" i="1"/>
  <c r="Z118" i="1"/>
  <c r="BP145" i="1"/>
  <c r="BN145" i="1"/>
  <c r="Z145" i="1"/>
  <c r="BP167" i="1"/>
  <c r="BN167" i="1"/>
  <c r="Z167" i="1"/>
  <c r="BP194" i="1"/>
  <c r="BN194" i="1"/>
  <c r="Z194" i="1"/>
  <c r="BP210" i="1"/>
  <c r="BN210" i="1"/>
  <c r="Z210" i="1"/>
  <c r="BP214" i="1"/>
  <c r="BN214" i="1"/>
  <c r="Z214" i="1"/>
  <c r="BP226" i="1"/>
  <c r="BN226" i="1"/>
  <c r="Z226" i="1"/>
  <c r="BP234" i="1"/>
  <c r="BN234" i="1"/>
  <c r="Z234" i="1"/>
  <c r="BP251" i="1"/>
  <c r="BN251" i="1"/>
  <c r="Z251" i="1"/>
  <c r="BP262" i="1"/>
  <c r="BN262" i="1"/>
  <c r="Z262" i="1"/>
  <c r="BP276" i="1"/>
  <c r="BN276" i="1"/>
  <c r="Z276" i="1"/>
  <c r="BP313" i="1"/>
  <c r="BN313" i="1"/>
  <c r="Z313" i="1"/>
  <c r="BP321" i="1"/>
  <c r="BN321" i="1"/>
  <c r="Z321" i="1"/>
  <c r="BP332" i="1"/>
  <c r="BN332" i="1"/>
  <c r="Z332" i="1"/>
  <c r="BP346" i="1"/>
  <c r="BN346" i="1"/>
  <c r="Z346" i="1"/>
  <c r="BP352" i="1"/>
  <c r="BN352" i="1"/>
  <c r="Z352" i="1"/>
  <c r="BP371" i="1"/>
  <c r="BN371" i="1"/>
  <c r="Z371" i="1"/>
  <c r="BP383" i="1"/>
  <c r="BN383" i="1"/>
  <c r="Z383" i="1"/>
  <c r="BP397" i="1"/>
  <c r="BN397" i="1"/>
  <c r="Z397" i="1"/>
  <c r="BP419" i="1"/>
  <c r="BN419" i="1"/>
  <c r="Z419" i="1"/>
  <c r="Y77" i="1"/>
  <c r="Y85" i="1"/>
  <c r="Y94" i="1"/>
  <c r="Y100" i="1"/>
  <c r="Y115" i="1"/>
  <c r="Y132" i="1"/>
  <c r="Y162" i="1"/>
  <c r="Y177" i="1"/>
  <c r="Y183" i="1"/>
  <c r="Y200" i="1"/>
  <c r="J610" i="1"/>
  <c r="Y342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D610" i="1"/>
  <c r="H9" i="1"/>
  <c r="A10" i="1"/>
  <c r="Y76" i="1"/>
  <c r="Y93" i="1"/>
  <c r="Y99" i="1"/>
  <c r="Y106" i="1"/>
  <c r="Y153" i="1"/>
  <c r="Y157" i="1"/>
  <c r="Y163" i="1"/>
  <c r="Y170" i="1"/>
  <c r="Y184" i="1"/>
  <c r="Y201" i="1"/>
  <c r="Y206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Y291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9" i="1"/>
  <c r="BN339" i="1"/>
  <c r="Z339" i="1"/>
  <c r="BP347" i="1"/>
  <c r="BN347" i="1"/>
  <c r="Z347" i="1"/>
  <c r="Y349" i="1"/>
  <c r="BP353" i="1"/>
  <c r="BN353" i="1"/>
  <c r="Z353" i="1"/>
  <c r="Z355" i="1" s="1"/>
  <c r="Y355" i="1"/>
  <c r="BP380" i="1"/>
  <c r="BN380" i="1"/>
  <c r="Z380" i="1"/>
  <c r="BP384" i="1"/>
  <c r="BN384" i="1"/>
  <c r="Z384" i="1"/>
  <c r="Y388" i="1"/>
  <c r="BP392" i="1"/>
  <c r="BN392" i="1"/>
  <c r="Z392" i="1"/>
  <c r="Y394" i="1"/>
  <c r="Y399" i="1"/>
  <c r="BP396" i="1"/>
  <c r="BN396" i="1"/>
  <c r="Z396" i="1"/>
  <c r="Y400" i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H610" i="1"/>
  <c r="Y24" i="1"/>
  <c r="Y35" i="1"/>
  <c r="Y55" i="1"/>
  <c r="Y59" i="1"/>
  <c r="Y71" i="1"/>
  <c r="Y86" i="1"/>
  <c r="Y114" i="1"/>
  <c r="Y123" i="1"/>
  <c r="Y131" i="1"/>
  <c r="Y142" i="1"/>
  <c r="Y146" i="1"/>
  <c r="Y178" i="1"/>
  <c r="F9" i="1"/>
  <c r="J9" i="1"/>
  <c r="Z22" i="1"/>
  <c r="Z23" i="1" s="1"/>
  <c r="BN22" i="1"/>
  <c r="BP22" i="1"/>
  <c r="Y23" i="1"/>
  <c r="X600" i="1"/>
  <c r="Z27" i="1"/>
  <c r="BN27" i="1"/>
  <c r="Z29" i="1"/>
  <c r="BN29" i="1"/>
  <c r="Z33" i="1"/>
  <c r="BN33" i="1"/>
  <c r="C610" i="1"/>
  <c r="Z49" i="1"/>
  <c r="BN49" i="1"/>
  <c r="Z51" i="1"/>
  <c r="BN51" i="1"/>
  <c r="Z53" i="1"/>
  <c r="BN53" i="1"/>
  <c r="Y54" i="1"/>
  <c r="Z57" i="1"/>
  <c r="BN57" i="1"/>
  <c r="BP57" i="1"/>
  <c r="D610" i="1"/>
  <c r="Z64" i="1"/>
  <c r="BN64" i="1"/>
  <c r="Z66" i="1"/>
  <c r="BN66" i="1"/>
  <c r="Z67" i="1"/>
  <c r="BN67" i="1"/>
  <c r="Z69" i="1"/>
  <c r="BN69" i="1"/>
  <c r="Y70" i="1"/>
  <c r="Z73" i="1"/>
  <c r="BN73" i="1"/>
  <c r="BP73" i="1"/>
  <c r="Z74" i="1"/>
  <c r="BN74" i="1"/>
  <c r="Z80" i="1"/>
  <c r="BN80" i="1"/>
  <c r="Z82" i="1"/>
  <c r="BN82" i="1"/>
  <c r="Z84" i="1"/>
  <c r="BN84" i="1"/>
  <c r="Z91" i="1"/>
  <c r="BN91" i="1"/>
  <c r="Z97" i="1"/>
  <c r="Z99" i="1" s="1"/>
  <c r="BN97" i="1"/>
  <c r="E610" i="1"/>
  <c r="Z104" i="1"/>
  <c r="Z106" i="1" s="1"/>
  <c r="BN104" i="1"/>
  <c r="Y107" i="1"/>
  <c r="Z110" i="1"/>
  <c r="BN110" i="1"/>
  <c r="Z112" i="1"/>
  <c r="BN112" i="1"/>
  <c r="F610" i="1"/>
  <c r="Z119" i="1"/>
  <c r="BN119" i="1"/>
  <c r="Z121" i="1"/>
  <c r="BN121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Z193" i="1"/>
  <c r="BN193" i="1"/>
  <c r="Z195" i="1"/>
  <c r="BN195" i="1"/>
  <c r="Z197" i="1"/>
  <c r="BN197" i="1"/>
  <c r="Z199" i="1"/>
  <c r="BN199" i="1"/>
  <c r="Z204" i="1"/>
  <c r="Z206" i="1" s="1"/>
  <c r="BN204" i="1"/>
  <c r="BP204" i="1"/>
  <c r="Y207" i="1"/>
  <c r="Y212" i="1"/>
  <c r="BP209" i="1"/>
  <c r="BN209" i="1"/>
  <c r="Z209" i="1"/>
  <c r="Y222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Z290" i="1" s="1"/>
  <c r="BP296" i="1"/>
  <c r="BN296" i="1"/>
  <c r="Z296" i="1"/>
  <c r="Y314" i="1"/>
  <c r="BP319" i="1"/>
  <c r="BN319" i="1"/>
  <c r="Z319" i="1"/>
  <c r="BP331" i="1"/>
  <c r="BN331" i="1"/>
  <c r="Z331" i="1"/>
  <c r="BP370" i="1"/>
  <c r="BN370" i="1"/>
  <c r="Z370" i="1"/>
  <c r="Z372" i="1" s="1"/>
  <c r="Y372" i="1"/>
  <c r="BP426" i="1"/>
  <c r="BN426" i="1"/>
  <c r="Z426" i="1"/>
  <c r="Y549" i="1"/>
  <c r="BP542" i="1"/>
  <c r="BN542" i="1"/>
  <c r="Z542" i="1"/>
  <c r="AC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L610" i="1"/>
  <c r="Y268" i="1"/>
  <c r="T610" i="1"/>
  <c r="Y326" i="1"/>
  <c r="BP323" i="1"/>
  <c r="BN323" i="1"/>
  <c r="BP325" i="1"/>
  <c r="BN325" i="1"/>
  <c r="Z325" i="1"/>
  <c r="Z326" i="1" s="1"/>
  <c r="Y327" i="1"/>
  <c r="Y334" i="1"/>
  <c r="BP329" i="1"/>
  <c r="BN329" i="1"/>
  <c r="Z329" i="1"/>
  <c r="Z333" i="1" s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56" i="1"/>
  <c r="BP359" i="1"/>
  <c r="BN359" i="1"/>
  <c r="Z359" i="1"/>
  <c r="U610" i="1"/>
  <c r="Y373" i="1"/>
  <c r="BP378" i="1"/>
  <c r="BN378" i="1"/>
  <c r="Z378" i="1"/>
  <c r="BP382" i="1"/>
  <c r="BN382" i="1"/>
  <c r="Z382" i="1"/>
  <c r="BP386" i="1"/>
  <c r="BN386" i="1"/>
  <c r="Z386" i="1"/>
  <c r="Y393" i="1"/>
  <c r="BP398" i="1"/>
  <c r="BN398" i="1"/>
  <c r="Z398" i="1"/>
  <c r="Y405" i="1"/>
  <c r="BP402" i="1"/>
  <c r="BN402" i="1"/>
  <c r="Z402" i="1"/>
  <c r="Z404" i="1" s="1"/>
  <c r="BP412" i="1"/>
  <c r="BN412" i="1"/>
  <c r="Z412" i="1"/>
  <c r="BP424" i="1"/>
  <c r="BN424" i="1"/>
  <c r="Z424" i="1"/>
  <c r="Z428" i="1" s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367" i="1"/>
  <c r="V610" i="1"/>
  <c r="Y389" i="1"/>
  <c r="W610" i="1"/>
  <c r="Y415" i="1"/>
  <c r="X610" i="1"/>
  <c r="Y439" i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388" i="1" l="1"/>
  <c r="Z361" i="1"/>
  <c r="Z348" i="1"/>
  <c r="Z211" i="1"/>
  <c r="Z93" i="1"/>
  <c r="Z59" i="1"/>
  <c r="Z393" i="1"/>
  <c r="Z483" i="1"/>
  <c r="Z342" i="1"/>
  <c r="Z278" i="1"/>
  <c r="Z200" i="1"/>
  <c r="Z177" i="1"/>
  <c r="Z123" i="1"/>
  <c r="Z76" i="1"/>
  <c r="Z54" i="1"/>
  <c r="Z415" i="1"/>
  <c r="Z268" i="1"/>
  <c r="Z556" i="1"/>
  <c r="Z537" i="1"/>
  <c r="Z461" i="1"/>
  <c r="Z141" i="1"/>
  <c r="Z131" i="1"/>
  <c r="Z114" i="1"/>
  <c r="Z85" i="1"/>
  <c r="Z70" i="1"/>
  <c r="Z35" i="1"/>
  <c r="Z222" i="1"/>
  <c r="Z573" i="1"/>
  <c r="Z526" i="1"/>
  <c r="Z512" i="1"/>
  <c r="Z580" i="1"/>
  <c r="Z566" i="1"/>
  <c r="Y602" i="1"/>
  <c r="Y600" i="1"/>
  <c r="Z399" i="1"/>
  <c r="Z299" i="1"/>
  <c r="Z256" i="1"/>
  <c r="Z494" i="1"/>
  <c r="Z549" i="1"/>
  <c r="Z236" i="1"/>
  <c r="Z183" i="1"/>
  <c r="Z169" i="1"/>
  <c r="Y604" i="1"/>
  <c r="Y601" i="1"/>
  <c r="Y603" i="1" s="1"/>
  <c r="Z244" i="1"/>
  <c r="Z605" i="1" l="1"/>
</calcChain>
</file>

<file path=xl/sharedStrings.xml><?xml version="1.0" encoding="utf-8"?>
<sst xmlns="http://schemas.openxmlformats.org/spreadsheetml/2006/main" count="3436" uniqueCount="1003">
  <si>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</si>
  <si>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</si>
  <si>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</si>
  <si>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</si>
  <si>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</si>
  <si>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</si>
  <si>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</si>
  <si>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</si>
  <si>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</si>
  <si>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</si>
  <si>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</si>
  <si>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</si>
  <si>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</si>
  <si>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</si>
  <si>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</si>
  <si>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</si>
  <si>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</si>
  <si>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</si>
  <si>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</si>
  <si>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</si>
  <si>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</si>
  <si>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</si>
  <si>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</si>
  <si>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</si>
  <si>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</si>
  <si>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</si>
  <si>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</si>
  <si>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</si>
  <si>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</si>
  <si>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</si>
  <si>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</si>
  <si>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</si>
  <si>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</si>
  <si>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</si>
  <si>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</si>
  <si>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</si>
  <si>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</si>
  <si>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</si>
  <si>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</si>
  <si>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</si>
  <si>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</si>
  <si>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</si>
  <si>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</si>
  <si>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</si>
  <si>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</si>
  <si>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</si>
  <si>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</si>
  <si>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</si>
  <si>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</si>
  <si>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</si>
  <si>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</si>
  <si>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</si>
  <si>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</si>
  <si>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</si>
  <si>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</si>
  <si>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</si>
  <si>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</si>
  <si>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</si>
  <si>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</si>
  <si>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</si>
  <si>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</si>
  <si>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</si>
  <si>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</si>
  <si>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</si>
  <si>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</si>
  <si>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</si>
  <si>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</si>
  <si>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</si>
  <si>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</si>
  <si>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</si>
  <si>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</si>
  <si>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</si>
  <si>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</si>
  <si>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</si>
  <si>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</si>
  <si>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</si>
  <si>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</si>
  <si>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</si>
  <si>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</si>
  <si>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</si>
  <si>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</si>
  <si>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</si>
  <si>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</si>
  <si>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</si>
  <si>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</si>
  <si>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</si>
  <si>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</si>
  <si>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</si>
  <si>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</si>
  <si>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</si>
  <si>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</si>
  <si>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</si>
  <si>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</si>
  <si>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</si>
  <si>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</si>
  <si>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</si>
  <si>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</si>
  <si>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</si>
  <si>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</si>
  <si>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</si>
  <si>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</si>
  <si>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</si>
  <si>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</si>
  <si>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</si>
  <si>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</si>
  <si>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</si>
  <si>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</si>
  <si>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</si>
  <si>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</si>
  <si>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</si>
  <si>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</si>
  <si>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</si>
  <si>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</si>
  <si>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</si>
  <si>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</si>
  <si>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</si>
  <si>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</si>
  <si>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</si>
  <si>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</si>
  <si>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</si>
  <si>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</si>
  <si>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</si>
  <si>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</si>
  <si>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</si>
  <si>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</si>
  <si>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</si>
  <si>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</si>
  <si>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</si>
  <si>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</si>
  <si>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</si>
  <si>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</si>
  <si>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</si>
  <si>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</si>
  <si>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</si>
  <si>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</si>
  <si>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</si>
  <si>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</si>
  <si>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</si>
  <si>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</si>
  <si>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</si>
  <si>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</si>
  <si>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</si>
  <si>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</si>
  <si>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</si>
  <si>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</si>
  <si>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</si>
  <si>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</si>
  <si>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</si>
  <si>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</si>
  <si>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</si>
  <si>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</si>
  <si>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</si>
  <si>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</si>
  <si>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</si>
  <si>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</si>
  <si>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</si>
  <si>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</si>
  <si>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</si>
  <si>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</si>
  <si>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</si>
  <si>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</si>
  <si>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</si>
  <si>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</si>
  <si>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</si>
  <si>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</si>
  <si>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</si>
  <si>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</si>
  <si>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</si>
  <si>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</si>
  <si>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</si>
  <si>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</si>
  <si>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</si>
  <si>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</si>
  <si>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</si>
  <si>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</si>
  <si>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</si>
  <si>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</si>
  <si>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</si>
  <si>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</si>
  <si>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</si>
  <si>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</si>
  <si>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</si>
  <si>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</si>
  <si>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</si>
  <si>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</si>
  <si>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</si>
  <si>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</si>
  <si>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</si>
  <si>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</si>
  <si>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</si>
  <si>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</si>
  <si>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</si>
  <si>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</si>
  <si>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</si>
  <si>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</si>
  <si>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</si>
  <si>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</si>
  <si>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</si>
  <si>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</si>
  <si>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</si>
  <si>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</si>
  <si>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</si>
  <si>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</si>
  <si>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</si>
  <si>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</si>
  <si>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</si>
  <si>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</si>
  <si>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</si>
  <si>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</si>
  <si>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</si>
  <si>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</si>
  <si>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</si>
  <si>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</si>
  <si>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</si>
  <si>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</si>
  <si>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</si>
  <si>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</si>
  <si>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</si>
  <si>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</si>
  <si>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</si>
  <si>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</si>
  <si>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</si>
  <si>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</si>
  <si>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</si>
  <si>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</si>
  <si>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</si>
  <si>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</si>
  <si>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</si>
  <si>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</si>
  <si>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</si>
  <si>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</si>
  <si>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</si>
  <si>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</si>
  <si>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</si>
  <si>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</si>
  <si>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</si>
  <si>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</si>
  <si>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</si>
  <si>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</si>
  <si>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</si>
  <si>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</si>
  <si>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</si>
  <si>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</si>
  <si>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</si>
  <si>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</si>
  <si>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</si>
  <si>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</si>
  <si>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</si>
  <si>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</si>
  <si>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</si>
  <si>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</si>
  <si>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</si>
  <si>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</si>
  <si>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</si>
  <si>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</si>
  <si>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</si>
  <si>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</si>
  <si>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</si>
  <si>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</si>
  <si>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</si>
  <si>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</si>
  <si>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</si>
  <si>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</si>
  <si>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</si>
  <si>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</si>
  <si>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</si>
  <si>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</si>
  <si>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</si>
  <si>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</si>
  <si>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</si>
  <si>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</si>
  <si>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</si>
  <si>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</si>
  <si>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</si>
  <si>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</si>
  <si>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</si>
  <si>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</si>
  <si>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</si>
  <si>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</si>
  <si>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</si>
  <si>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</si>
  <si>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</si>
  <si>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</si>
  <si>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</si>
  <si>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</si>
  <si>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</si>
  <si>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</si>
  <si>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</si>
  <si>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</si>
  <si>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</si>
  <si>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</si>
  <si>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</si>
  <si>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</si>
  <si>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</si>
  <si>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</si>
  <si>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</si>
  <si>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</si>
  <si>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</si>
  <si>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</si>
  <si>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</si>
  <si>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</si>
  <si>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</si>
  <si>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</si>
  <si>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</si>
  <si>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</si>
  <si>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</si>
  <si>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</si>
  <si>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</si>
  <si>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</si>
  <si>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</si>
  <si>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</si>
  <si>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</si>
  <si>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</si>
  <si>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</si>
  <si>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</si>
  <si>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</si>
  <si>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</si>
  <si>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</si>
  <si>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</si>
  <si>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</si>
  <si>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</si>
  <si>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</si>
  <si>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</si>
  <si>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</si>
  <si>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</si>
  <si>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</si>
  <si>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</si>
  <si>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</si>
  <si>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</si>
  <si>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</si>
  <si>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</si>
  <si>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</si>
  <si>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</si>
  <si>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</si>
  <si>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</si>
  <si>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</si>
  <si>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</si>
  <si>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</si>
  <si>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</si>
  <si>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</si>
  <si>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</si>
  <si>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</si>
  <si>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</si>
  <si>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</si>
  <si>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</si>
  <si>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</si>
  <si>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</si>
  <si>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</si>
  <si>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</si>
  <si>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</si>
  <si>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</si>
  <si>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</si>
  <si>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</si>
  <si>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</si>
  <si>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</si>
  <si>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</si>
  <si>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</si>
  <si>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</si>
  <si>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</si>
  <si>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</si>
  <si>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</si>
  <si>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</si>
  <si>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</si>
  <si>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</si>
  <si>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</si>
  <si>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</si>
  <si>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</si>
  <si>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</si>
  <si>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</si>
  <si>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</si>
  <si>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</si>
  <si>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</si>
  <si>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</si>
  <si>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</si>
  <si>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</si>
  <si>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</si>
  <si>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</si>
  <si>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</si>
  <si>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</si>
  <si>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</si>
  <si>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</si>
  <si>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</si>
  <si>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</si>
  <si>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</si>
  <si>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</si>
  <si>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</si>
  <si>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</si>
  <si>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</si>
  <si>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</si>
  <si>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</si>
  <si>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</si>
  <si>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</si>
  <si>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</si>
  <si>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</si>
  <si>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</si>
  <si>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</si>
  <si>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</si>
  <si>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</si>
  <si>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</si>
  <si>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</si>
  <si>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</si>
  <si>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</si>
  <si>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</si>
  <si>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</si>
  <si>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</si>
  <si>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</si>
  <si>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</si>
  <si>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</si>
  <si>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</si>
  <si>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</si>
  <si>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</si>
  <si>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</si>
  <si>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</si>
  <si>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</si>
  <si>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</si>
  <si>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</si>
  <si>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</si>
  <si>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</si>
  <si>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</si>
  <si>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</si>
  <si>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</si>
  <si>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</si>
  <si>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</si>
  <si>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</si>
  <si>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</si>
  <si>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</si>
  <si>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</si>
  <si>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</si>
  <si>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</si>
  <si>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</si>
  <si>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</si>
  <si>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</si>
  <si>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</si>
  <si>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</si>
  <si>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</si>
  <si>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</si>
  <si>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</si>
  <si>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</si>
  <si>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</si>
  <si>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</si>
  <si>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</si>
  <si>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</si>
  <si>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</si>
  <si>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</si>
  <si>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</si>
  <si>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</si>
  <si>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</si>
  <si>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</si>
  <si>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</si>
  <si>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</si>
  <si>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</si>
  <si>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</si>
  <si>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</si>
  <si>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</si>
  <si>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</si>
  <si>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</si>
  <si>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</si>
  <si>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</si>
  <si>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</si>
  <si>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</si>
  <si>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</si>
  <si>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</si>
  <si>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</si>
  <si>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</si>
  <si>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</si>
  <si>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</si>
  <si>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</si>
  <si>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</si>
  <si>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</si>
  <si>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</si>
  <si>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</si>
  <si>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</si>
  <si>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</si>
  <si>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</si>
  <si>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</si>
  <si>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</si>
  <si>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</si>
  <si>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</si>
  <si>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</si>
  <si>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</si>
  <si>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</si>
  <si>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</si>
  <si>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</si>
  <si>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</si>
  <si>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</si>
  <si>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</si>
  <si>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</si>
  <si>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</si>
  <si>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</si>
  <si>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</si>
  <si>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</si>
  <si>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</si>
  <si>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</si>
  <si>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</si>
  <si>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</si>
  <si>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</si>
  <si>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</si>
  <si>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</si>
  <si>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</si>
  <si>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</si>
  <si>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</si>
  <si>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</si>
  <si>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</si>
  <si>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</si>
  <si>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</si>
  <si>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</si>
  <si>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</si>
  <si>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</si>
  <si>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</si>
  <si>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</si>
  <si>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</si>
  <si>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</si>
  <si>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</si>
  <si>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</si>
  <si>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</si>
  <si>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</si>
  <si>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</si>
  <si>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</si>
  <si>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</si>
  <si>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</si>
  <si>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</si>
  <si>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</si>
  <si>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</si>
  <si>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</si>
  <si>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</si>
  <si>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</si>
  <si>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</si>
  <si>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</si>
  <si>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</si>
  <si>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</si>
  <si>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</si>
  <si>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</si>
  <si>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</si>
  <si>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</si>
  <si>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</si>
  <si>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</si>
  <si>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</si>
  <si>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</si>
  <si>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</si>
  <si>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</si>
  <si>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</si>
  <si>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</si>
  <si>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</si>
  <si>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</si>
  <si>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</si>
  <si>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</si>
  <si>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</si>
  <si>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</si>
  <si>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</si>
  <si>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</si>
  <si>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</si>
  <si>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</si>
  <si>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</si>
  <si>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</si>
  <si>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</si>
  <si>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</si>
  <si>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</si>
  <si>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</si>
  <si>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</si>
  <si>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</si>
  <si>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</si>
  <si>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</si>
  <si>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</si>
  <si>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</si>
  <si>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</si>
  <si>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</si>
  <si>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</si>
  <si>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</si>
  <si>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</si>
  <si>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</si>
  <si>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</si>
  <si>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</si>
  <si>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</si>
  <si>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</si>
  <si>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</si>
  <si>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</si>
  <si>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</si>
  <si>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</si>
  <si>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</si>
  <si>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</si>
  <si>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</si>
  <si>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</si>
  <si>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</si>
  <si>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</si>
  <si>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</si>
  <si>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</si>
  <si>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</si>
  <si>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</si>
  <si>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</si>
  <si>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</si>
  <si>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</si>
  <si>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</si>
  <si>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</si>
  <si>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</si>
  <si>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</si>
  <si>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</si>
  <si>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</si>
  <si>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</si>
  <si>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</si>
  <si>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</si>
  <si>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</si>
  <si>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</si>
  <si>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</si>
  <si>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</si>
  <si>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</si>
  <si>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</si>
  <si>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</si>
  <si>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</si>
  <si>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</si>
  <si>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</si>
  <si>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</si>
  <si>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</si>
  <si>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</si>
  <si>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</si>
  <si>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</si>
  <si>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</si>
  <si>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</si>
  <si>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</si>
  <si>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</si>
  <si>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</si>
  <si>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</si>
  <si>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</si>
  <si>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</si>
  <si>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</si>
  <si>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</si>
  <si>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</si>
  <si>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</si>
  <si>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</si>
  <si>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</si>
  <si>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</si>
  <si>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</si>
  <si>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</si>
  <si>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</si>
  <si>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</si>
  <si>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</si>
  <si>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</si>
  <si>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</si>
  <si>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</si>
  <si>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</si>
  <si>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</si>
  <si>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</si>
  <si>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</si>
  <si>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</si>
  <si>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</si>
  <si>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</si>
  <si>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</si>
  <si>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</si>
  <si>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</si>
  <si>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</si>
  <si>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</si>
  <si>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</si>
  <si>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</si>
  <si>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</si>
  <si>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</si>
  <si>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</si>
  <si>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</si>
  <si>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</si>
  <si>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</si>
  <si>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</si>
  <si>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</si>
  <si>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</si>
  <si>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</si>
  <si>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</si>
  <si>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</si>
  <si>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</si>
  <si>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</si>
  <si>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</si>
  <si>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</si>
  <si>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</si>
  <si>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</si>
  <si>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</si>
  <si>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</si>
  <si>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</si>
  <si>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</si>
  <si>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</si>
  <si>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</si>
  <si>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</si>
  <si>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</si>
  <si>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</si>
  <si>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</si>
  <si>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</si>
  <si>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</si>
  <si>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</si>
  <si>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</si>
  <si>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</si>
  <si>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</si>
  <si>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</si>
  <si>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</si>
  <si>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</si>
  <si>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</si>
  <si>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</si>
  <si>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</si>
  <si>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</si>
  <si>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</si>
  <si>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</si>
  <si>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</si>
  <si>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</si>
  <si>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</si>
  <si>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</si>
  <si>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</si>
  <si>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</si>
  <si>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</si>
  <si>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</si>
  <si>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</si>
  <si>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</si>
  <si>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</si>
  <si>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</si>
  <si>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</si>
  <si>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</si>
  <si>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</si>
  <si>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</si>
  <si>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</si>
  <si>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</si>
  <si>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</si>
  <si>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</si>
  <si>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</si>
  <si>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</si>
  <si>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</si>
  <si>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</si>
  <si>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</si>
  <si>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</si>
  <si>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</si>
  <si>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</si>
  <si>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</si>
  <si>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</si>
  <si>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</si>
  <si>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</si>
  <si>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</si>
  <si>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</si>
  <si>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</si>
  <si>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</si>
  <si>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</si>
  <si>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</si>
  <si>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</si>
  <si>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</si>
  <si>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</si>
  <si>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</si>
  <si>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</si>
  <si>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</si>
  <si>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</si>
  <si>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</si>
  <si>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</si>
  <si>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</si>
  <si>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</si>
  <si>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</si>
  <si>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</si>
  <si>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</si>
  <si>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</si>
  <si>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</si>
  <si>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</si>
  <si>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</si>
  <si>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</si>
  <si>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</si>
  <si>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</si>
  <si>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</si>
  <si>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</si>
  <si>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</si>
  <si>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</si>
  <si>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</si>
  <si>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</si>
  <si>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</si>
  <si>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</si>
  <si>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</si>
  <si>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</si>
  <si>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</si>
  <si>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</si>
  <si>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</si>
  <si>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</si>
  <si>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</si>
  <si>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</si>
  <si>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</si>
  <si>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</si>
  <si>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</si>
  <si>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</si>
  <si>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</si>
  <si>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</si>
  <si>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</si>
  <si>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</si>
  <si>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</si>
  <si>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</si>
  <si>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</si>
  <si>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</si>
  <si>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</si>
  <si>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</si>
  <si>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</si>
  <si>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</si>
  <si>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</si>
  <si>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</si>
  <si>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</si>
  <si>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</si>
  <si>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</si>
  <si>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</si>
  <si>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</si>
  <si>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</si>
  <si>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</si>
  <si>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</si>
  <si>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</si>
  <si>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</si>
  <si>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</si>
  <si>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</si>
  <si>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</si>
  <si>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</si>
  <si>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</si>
  <si>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</si>
  <si>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</si>
  <si>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</si>
  <si>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</si>
  <si>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</si>
  <si>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</si>
  <si>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</si>
  <si>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</si>
  <si>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</si>
  <si>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</si>
  <si>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</si>
  <si>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</si>
  <si>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</si>
  <si>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</si>
  <si>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</si>
  <si>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</si>
  <si>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</si>
  <si>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</si>
  <si>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</si>
  <si>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</si>
  <si>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</si>
  <si>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</si>
  <si>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</si>
  <si>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</si>
  <si>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</si>
  <si>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</si>
  <si>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</si>
  <si>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</si>
  <si>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</si>
  <si>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</si>
  <si>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</si>
  <si>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</si>
  <si>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</si>
  <si>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</si>
  <si>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</si>
  <si>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</si>
  <si>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</si>
  <si>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</si>
  <si>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</si>
  <si>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</si>
  <si>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</si>
  <si>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</si>
  <si>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</si>
  <si>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</si>
  <si>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</si>
  <si>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</si>
  <si>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</si>
  <si>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</si>
  <si>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</si>
  <si>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</si>
  <si>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</si>
  <si>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</si>
  <si>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</si>
  <si>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</si>
  <si>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</si>
  <si>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</si>
  <si>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</si>
  <si>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</si>
  <si>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</si>
  <si>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</si>
  <si>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</si>
  <si>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</si>
  <si>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</si>
  <si>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</si>
  <si>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</si>
  <si>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</si>
  <si>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</si>
  <si>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</si>
  <si>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</si>
  <si>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</si>
  <si>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</si>
  <si>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</si>
  <si>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</si>
  <si>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</si>
  <si>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</si>
  <si>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</si>
  <si>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</si>
  <si>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</si>
  <si>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</si>
  <si>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</si>
  <si>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</si>
  <si>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</si>
  <si>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</si>
  <si>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</si>
  <si>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</si>
  <si>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</si>
  <si>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</si>
  <si>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</si>
  <si>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</si>
  <si>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</si>
  <si>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</si>
  <si>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</si>
  <si>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</si>
  <si>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</si>
  <si>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</si>
  <si>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</si>
  <si>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</si>
  <si>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</si>
  <si>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</si>
  <si>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</si>
  <si>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</si>
  <si>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</si>
  <si>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</si>
  <si>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</si>
  <si>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</si>
  <si>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</si>
  <si>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</si>
  <si>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</si>
  <si>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</si>
  <si>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</si>
  <si>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</si>
  <si>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</si>
  <si>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</si>
  <si>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</si>
  <si>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</si>
  <si>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</si>
  <si>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</si>
  <si>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</si>
  <si>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</si>
  <si>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</si>
  <si>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</si>
  <si>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</si>
  <si>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</si>
  <si>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</si>
  <si>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</si>
  <si>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</si>
  <si>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</si>
  <si>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</si>
  <si>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</si>
  <si>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</si>
  <si>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</si>
  <si>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</si>
  <si>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</si>
  <si>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</si>
  <si>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</si>
  <si>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</si>
  <si>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</si>
  <si>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</si>
  <si>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</si>
  <si>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</si>
  <si>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</si>
  <si>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</si>
  <si>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</si>
  <si>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</si>
  <si>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</si>
  <si>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</si>
  <si>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</si>
  <si>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</si>
  <si>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</si>
  <si>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</si>
  <si>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</si>
  <si>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</si>
  <si>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</si>
  <si>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</si>
  <si>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</si>
  <si>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</si>
  <si>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</si>
  <si>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</si>
  <si>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</si>
  <si>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</si>
  <si>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</si>
  <si>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</si>
  <si>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</si>
  <si>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</si>
  <si>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</si>
  <si>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</si>
  <si>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</si>
  <si>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</si>
  <si>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</si>
  <si>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</si>
  <si>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</si>
  <si>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</si>
  <si>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</si>
  <si>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</si>
  <si>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</si>
  <si>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</si>
  <si>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</si>
  <si>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</si>
  <si>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</si>
  <si>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</si>
  <si>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</si>
  <si>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</si>
  <si>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</si>
  <si>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</si>
  <si>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</si>
  <si>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</si>
  <si>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</si>
  <si>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</si>
  <si>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</si>
  <si>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</si>
  <si>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</si>
  <si>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</si>
  <si>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</si>
  <si>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</si>
  <si>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</si>
  <si>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</si>
  <si>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</si>
  <si>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</si>
  <si>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</si>
  <si>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машитна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</si>
</sst>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6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819" t="s">
        <v>0</v>
      </c>
      <c r="E1" s="736"/>
      <c r="F1" s="736"/>
      <c r="G1" s="12" t="s">
        <v>1</v>
      </c>
      <c r="H1" s="819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3"/>
      <c r="Q3" s="713"/>
      <c r="R3" s="713"/>
      <c r="S3" s="713"/>
      <c r="T3" s="713"/>
      <c r="U3" s="713"/>
      <c r="V3" s="713"/>
      <c r="W3" s="713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803"/>
      <c r="C5" s="804"/>
      <c r="D5" s="780"/>
      <c r="E5" s="781"/>
      <c r="F5" s="1059" t="s">
        <v>9</v>
      </c>
      <c r="G5" s="804"/>
      <c r="H5" s="780" t="s">
        <v>1002</v>
      </c>
      <c r="I5" s="991"/>
      <c r="J5" s="991"/>
      <c r="K5" s="991"/>
      <c r="L5" s="991"/>
      <c r="M5" s="781"/>
      <c r="N5" s="58"/>
      <c r="P5" s="24" t="s">
        <v>10</v>
      </c>
      <c r="Q5" s="1062">
        <v>45577</v>
      </c>
      <c r="R5" s="851"/>
      <c r="T5" s="908" t="s">
        <v>11</v>
      </c>
      <c r="U5" s="841"/>
      <c r="V5" s="909" t="s">
        <v>12</v>
      </c>
      <c r="W5" s="851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803"/>
      <c r="C6" s="804"/>
      <c r="D6" s="994" t="s">
        <v>14</v>
      </c>
      <c r="E6" s="995"/>
      <c r="F6" s="995"/>
      <c r="G6" s="995"/>
      <c r="H6" s="995"/>
      <c r="I6" s="995"/>
      <c r="J6" s="995"/>
      <c r="K6" s="995"/>
      <c r="L6" s="995"/>
      <c r="M6" s="851"/>
      <c r="N6" s="59"/>
      <c r="P6" s="24" t="s">
        <v>15</v>
      </c>
      <c r="Q6" s="1095" t="str">
        <f>IF(Q5=0," ",CHOOSE(WEEKDAY(Q5,2),"Понедельник","Вторник","Среда","Четверг","Пятница","Суббота","Воскресенье"))</f>
        <v>Суббота</v>
      </c>
      <c r="R6" s="706"/>
      <c r="T6" s="914" t="s">
        <v>16</v>
      </c>
      <c r="U6" s="841"/>
      <c r="V6" s="949" t="s">
        <v>17</v>
      </c>
      <c r="W6" s="733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3"/>
      <c r="U7" s="841"/>
      <c r="V7" s="950"/>
      <c r="W7" s="951"/>
      <c r="AB7" s="51"/>
      <c r="AC7" s="51"/>
      <c r="AD7" s="51"/>
      <c r="AE7" s="51"/>
    </row>
    <row r="8" spans="1:32" s="698" customFormat="1" ht="25.5" customHeight="1" x14ac:dyDescent="0.2">
      <c r="A8" s="1053" t="s">
        <v>18</v>
      </c>
      <c r="B8" s="710"/>
      <c r="C8" s="711"/>
      <c r="D8" s="786"/>
      <c r="E8" s="787"/>
      <c r="F8" s="787"/>
      <c r="G8" s="787"/>
      <c r="H8" s="787"/>
      <c r="I8" s="787"/>
      <c r="J8" s="787"/>
      <c r="K8" s="787"/>
      <c r="L8" s="787"/>
      <c r="M8" s="788"/>
      <c r="N8" s="61"/>
      <c r="P8" s="24" t="s">
        <v>19</v>
      </c>
      <c r="Q8" s="864">
        <v>0.5</v>
      </c>
      <c r="R8" s="772"/>
      <c r="T8" s="713"/>
      <c r="U8" s="841"/>
      <c r="V8" s="950"/>
      <c r="W8" s="951"/>
      <c r="AB8" s="51"/>
      <c r="AC8" s="51"/>
      <c r="AD8" s="51"/>
      <c r="AE8" s="51"/>
    </row>
    <row r="9" spans="1:32" s="698" customFormat="1" ht="39.950000000000003" customHeight="1" x14ac:dyDescent="0.2">
      <c r="A9" s="8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881"/>
      <c r="E9" s="720"/>
      <c r="F9" s="8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19" t="str">
        <f>IF(AND($A$9="Тип доверенности/получателя при получении в адресе перегруза:",$D$9="Разовая доверенность"),"Введите ФИО","")</f>
        <v/>
      </c>
      <c r="I9" s="720"/>
      <c r="J9" s="7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0"/>
      <c r="L9" s="720"/>
      <c r="M9" s="720"/>
      <c r="N9" s="699"/>
      <c r="P9" s="26" t="s">
        <v>20</v>
      </c>
      <c r="Q9" s="847"/>
      <c r="R9" s="848"/>
      <c r="T9" s="713"/>
      <c r="U9" s="841"/>
      <c r="V9" s="952"/>
      <c r="W9" s="953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881"/>
      <c r="E10" s="720"/>
      <c r="F10" s="8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967" t="str">
        <f>IFERROR(VLOOKUP($D$10,Proxy,2,FALSE),"")</f>
        <v/>
      </c>
      <c r="I10" s="713"/>
      <c r="J10" s="713"/>
      <c r="K10" s="713"/>
      <c r="L10" s="713"/>
      <c r="M10" s="713"/>
      <c r="N10" s="697"/>
      <c r="P10" s="26" t="s">
        <v>21</v>
      </c>
      <c r="Q10" s="915"/>
      <c r="R10" s="91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0"/>
      <c r="R11" s="851"/>
      <c r="U11" s="24" t="s">
        <v>26</v>
      </c>
      <c r="V11" s="1014" t="s">
        <v>27</v>
      </c>
      <c r="W11" s="848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1" t="s">
        <v>28</v>
      </c>
      <c r="B12" s="803"/>
      <c r="C12" s="803"/>
      <c r="D12" s="803"/>
      <c r="E12" s="803"/>
      <c r="F12" s="803"/>
      <c r="G12" s="803"/>
      <c r="H12" s="803"/>
      <c r="I12" s="803"/>
      <c r="J12" s="803"/>
      <c r="K12" s="803"/>
      <c r="L12" s="803"/>
      <c r="M12" s="804"/>
      <c r="N12" s="62"/>
      <c r="P12" s="24" t="s">
        <v>29</v>
      </c>
      <c r="Q12" s="864"/>
      <c r="R12" s="772"/>
      <c r="S12" s="23"/>
      <c r="U12" s="24"/>
      <c r="V12" s="736"/>
      <c r="W12" s="713"/>
      <c r="AB12" s="51"/>
      <c r="AC12" s="51"/>
      <c r="AD12" s="51"/>
      <c r="AE12" s="51"/>
    </row>
    <row r="13" spans="1:32" s="698" customFormat="1" ht="23.25" customHeight="1" x14ac:dyDescent="0.2">
      <c r="A13" s="901" t="s">
        <v>30</v>
      </c>
      <c r="B13" s="803"/>
      <c r="C13" s="803"/>
      <c r="D13" s="803"/>
      <c r="E13" s="803"/>
      <c r="F13" s="803"/>
      <c r="G13" s="803"/>
      <c r="H13" s="803"/>
      <c r="I13" s="803"/>
      <c r="J13" s="803"/>
      <c r="K13" s="803"/>
      <c r="L13" s="803"/>
      <c r="M13" s="804"/>
      <c r="N13" s="62"/>
      <c r="O13" s="26"/>
      <c r="P13" s="26" t="s">
        <v>31</v>
      </c>
      <c r="Q13" s="1014"/>
      <c r="R13" s="8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1" t="s">
        <v>32</v>
      </c>
      <c r="B14" s="803"/>
      <c r="C14" s="803"/>
      <c r="D14" s="803"/>
      <c r="E14" s="803"/>
      <c r="F14" s="803"/>
      <c r="G14" s="803"/>
      <c r="H14" s="803"/>
      <c r="I14" s="803"/>
      <c r="J14" s="803"/>
      <c r="K14" s="803"/>
      <c r="L14" s="803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803"/>
      <c r="C15" s="803"/>
      <c r="D15" s="803"/>
      <c r="E15" s="803"/>
      <c r="F15" s="803"/>
      <c r="G15" s="803"/>
      <c r="H15" s="803"/>
      <c r="I15" s="803"/>
      <c r="J15" s="803"/>
      <c r="K15" s="803"/>
      <c r="L15" s="803"/>
      <c r="M15" s="804"/>
      <c r="N15" s="63"/>
      <c r="P15" s="869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70"/>
      <c r="Q16" s="870"/>
      <c r="R16" s="870"/>
      <c r="S16" s="870"/>
      <c r="T16" s="8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4" t="s">
        <v>37</v>
      </c>
      <c r="D17" s="750" t="s">
        <v>38</v>
      </c>
      <c r="E17" s="828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7"/>
      <c r="R17" s="827"/>
      <c r="S17" s="827"/>
      <c r="T17" s="828"/>
      <c r="U17" s="1066" t="s">
        <v>50</v>
      </c>
      <c r="V17" s="804"/>
      <c r="W17" s="750" t="s">
        <v>51</v>
      </c>
      <c r="X17" s="750" t="s">
        <v>52</v>
      </c>
      <c r="Y17" s="1067" t="s">
        <v>53</v>
      </c>
      <c r="Z17" s="954" t="s">
        <v>54</v>
      </c>
      <c r="AA17" s="968" t="s">
        <v>55</v>
      </c>
      <c r="AB17" s="968" t="s">
        <v>56</v>
      </c>
      <c r="AC17" s="968" t="s">
        <v>57</v>
      </c>
      <c r="AD17" s="968" t="s">
        <v>58</v>
      </c>
      <c r="AE17" s="1054"/>
      <c r="AF17" s="1055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9"/>
      <c r="E18" s="831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9"/>
      <c r="Q18" s="830"/>
      <c r="R18" s="830"/>
      <c r="S18" s="830"/>
      <c r="T18" s="831"/>
      <c r="U18" s="67" t="s">
        <v>60</v>
      </c>
      <c r="V18" s="67" t="s">
        <v>61</v>
      </c>
      <c r="W18" s="751"/>
      <c r="X18" s="751"/>
      <c r="Y18" s="1068"/>
      <c r="Z18" s="955"/>
      <c r="AA18" s="969"/>
      <c r="AB18" s="969"/>
      <c r="AC18" s="969"/>
      <c r="AD18" s="1056"/>
      <c r="AE18" s="1057"/>
      <c r="AF18" s="1058"/>
      <c r="AG18" s="66"/>
      <c r="BD18" s="65"/>
    </row>
    <row r="19" spans="1:68" ht="27.75" hidden="1" customHeight="1" x14ac:dyDescent="0.2">
      <c r="A19" s="767" t="s">
        <v>62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48"/>
      <c r="AB19" s="48"/>
      <c r="AC19" s="48"/>
    </row>
    <row r="20" spans="1:68" ht="16.5" hidden="1" customHeight="1" x14ac:dyDescent="0.25">
      <c r="A20" s="712" t="s">
        <v>62</v>
      </c>
      <c r="B20" s="713"/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3"/>
      <c r="O20" s="713"/>
      <c r="P20" s="713"/>
      <c r="Q20" s="713"/>
      <c r="R20" s="713"/>
      <c r="S20" s="713"/>
      <c r="T20" s="713"/>
      <c r="U20" s="713"/>
      <c r="V20" s="713"/>
      <c r="W20" s="713"/>
      <c r="X20" s="713"/>
      <c r="Y20" s="713"/>
      <c r="Z20" s="713"/>
      <c r="AA20" s="696"/>
      <c r="AB20" s="696"/>
      <c r="AC20" s="696"/>
    </row>
    <row r="21" spans="1:68" ht="14.25" hidden="1" customHeight="1" x14ac:dyDescent="0.25">
      <c r="A21" s="714" t="s">
        <v>63</v>
      </c>
      <c r="B21" s="713"/>
      <c r="C21" s="713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3"/>
      <c r="O21" s="713"/>
      <c r="P21" s="713"/>
      <c r="Q21" s="713"/>
      <c r="R21" s="713"/>
      <c r="S21" s="713"/>
      <c r="T21" s="713"/>
      <c r="U21" s="713"/>
      <c r="V21" s="713"/>
      <c r="W21" s="713"/>
      <c r="X21" s="713"/>
      <c r="Y21" s="713"/>
      <c r="Z21" s="713"/>
      <c r="AA21" s="695"/>
      <c r="AB21" s="695"/>
      <c r="AC21" s="695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16"/>
      <c r="R22" s="716"/>
      <c r="S22" s="716"/>
      <c r="T22" s="71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22"/>
      <c r="B23" s="713"/>
      <c r="C23" s="713"/>
      <c r="D23" s="713"/>
      <c r="E23" s="713"/>
      <c r="F23" s="713"/>
      <c r="G23" s="713"/>
      <c r="H23" s="713"/>
      <c r="I23" s="713"/>
      <c r="J23" s="713"/>
      <c r="K23" s="713"/>
      <c r="L23" s="713"/>
      <c r="M23" s="713"/>
      <c r="N23" s="713"/>
      <c r="O23" s="723"/>
      <c r="P23" s="709" t="s">
        <v>72</v>
      </c>
      <c r="Q23" s="710"/>
      <c r="R23" s="710"/>
      <c r="S23" s="710"/>
      <c r="T23" s="710"/>
      <c r="U23" s="710"/>
      <c r="V23" s="71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3"/>
      <c r="B24" s="713"/>
      <c r="C24" s="713"/>
      <c r="D24" s="713"/>
      <c r="E24" s="713"/>
      <c r="F24" s="713"/>
      <c r="G24" s="713"/>
      <c r="H24" s="713"/>
      <c r="I24" s="713"/>
      <c r="J24" s="713"/>
      <c r="K24" s="713"/>
      <c r="L24" s="713"/>
      <c r="M24" s="713"/>
      <c r="N24" s="713"/>
      <c r="O24" s="723"/>
      <c r="P24" s="709" t="s">
        <v>72</v>
      </c>
      <c r="Q24" s="710"/>
      <c r="R24" s="710"/>
      <c r="S24" s="710"/>
      <c r="T24" s="710"/>
      <c r="U24" s="710"/>
      <c r="V24" s="71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14" t="s">
        <v>74</v>
      </c>
      <c r="B25" s="713"/>
      <c r="C25" s="713"/>
      <c r="D25" s="713"/>
      <c r="E25" s="713"/>
      <c r="F25" s="713"/>
      <c r="G25" s="713"/>
      <c r="H25" s="713"/>
      <c r="I25" s="713"/>
      <c r="J25" s="713"/>
      <c r="K25" s="713"/>
      <c r="L25" s="713"/>
      <c r="M25" s="713"/>
      <c r="N25" s="713"/>
      <c r="O25" s="713"/>
      <c r="P25" s="713"/>
      <c r="Q25" s="713"/>
      <c r="R25" s="713"/>
      <c r="S25" s="713"/>
      <c r="T25" s="713"/>
      <c r="U25" s="713"/>
      <c r="V25" s="713"/>
      <c r="W25" s="713"/>
      <c r="X25" s="713"/>
      <c r="Y25" s="713"/>
      <c r="Z25" s="713"/>
      <c r="AA25" s="695"/>
      <c r="AB25" s="695"/>
      <c r="AC25" s="695"/>
    </row>
    <row r="26" spans="1:68" ht="37.5" hidden="1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16"/>
      <c r="R26" s="716"/>
      <c r="S26" s="716"/>
      <c r="T26" s="71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16"/>
      <c r="R27" s="716"/>
      <c r="S27" s="716"/>
      <c r="T27" s="71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16"/>
      <c r="R28" s="716"/>
      <c r="S28" s="716"/>
      <c r="T28" s="71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16"/>
      <c r="R29" s="716"/>
      <c r="S29" s="716"/>
      <c r="T29" s="71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16"/>
      <c r="R30" s="716"/>
      <c r="S30" s="716"/>
      <c r="T30" s="71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91" t="s">
        <v>93</v>
      </c>
      <c r="Q31" s="716"/>
      <c r="R31" s="716"/>
      <c r="S31" s="716"/>
      <c r="T31" s="71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987" t="s">
        <v>97</v>
      </c>
      <c r="Q32" s="716"/>
      <c r="R32" s="716"/>
      <c r="S32" s="716"/>
      <c r="T32" s="71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16"/>
      <c r="R33" s="716"/>
      <c r="S33" s="716"/>
      <c r="T33" s="71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9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16"/>
      <c r="R34" s="716"/>
      <c r="S34" s="716"/>
      <c r="T34" s="71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22"/>
      <c r="B35" s="713"/>
      <c r="C35" s="713"/>
      <c r="D35" s="713"/>
      <c r="E35" s="713"/>
      <c r="F35" s="713"/>
      <c r="G35" s="713"/>
      <c r="H35" s="713"/>
      <c r="I35" s="713"/>
      <c r="J35" s="713"/>
      <c r="K35" s="713"/>
      <c r="L35" s="713"/>
      <c r="M35" s="713"/>
      <c r="N35" s="713"/>
      <c r="O35" s="723"/>
      <c r="P35" s="709" t="s">
        <v>72</v>
      </c>
      <c r="Q35" s="710"/>
      <c r="R35" s="710"/>
      <c r="S35" s="710"/>
      <c r="T35" s="710"/>
      <c r="U35" s="710"/>
      <c r="V35" s="71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3"/>
      <c r="B36" s="713"/>
      <c r="C36" s="713"/>
      <c r="D36" s="713"/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23"/>
      <c r="P36" s="709" t="s">
        <v>72</v>
      </c>
      <c r="Q36" s="710"/>
      <c r="R36" s="710"/>
      <c r="S36" s="710"/>
      <c r="T36" s="710"/>
      <c r="U36" s="710"/>
      <c r="V36" s="71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14" t="s">
        <v>104</v>
      </c>
      <c r="B37" s="713"/>
      <c r="C37" s="713"/>
      <c r="D37" s="713"/>
      <c r="E37" s="713"/>
      <c r="F37" s="713"/>
      <c r="G37" s="713"/>
      <c r="H37" s="713"/>
      <c r="I37" s="713"/>
      <c r="J37" s="713"/>
      <c r="K37" s="713"/>
      <c r="L37" s="713"/>
      <c r="M37" s="713"/>
      <c r="N37" s="713"/>
      <c r="O37" s="713"/>
      <c r="P37" s="713"/>
      <c r="Q37" s="713"/>
      <c r="R37" s="713"/>
      <c r="S37" s="713"/>
      <c r="T37" s="713"/>
      <c r="U37" s="713"/>
      <c r="V37" s="713"/>
      <c r="W37" s="713"/>
      <c r="X37" s="713"/>
      <c r="Y37" s="713"/>
      <c r="Z37" s="713"/>
      <c r="AA37" s="695"/>
      <c r="AB37" s="695"/>
      <c r="AC37" s="695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10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16"/>
      <c r="R38" s="716"/>
      <c r="S38" s="716"/>
      <c r="T38" s="71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22"/>
      <c r="B39" s="713"/>
      <c r="C39" s="713"/>
      <c r="D39" s="713"/>
      <c r="E39" s="713"/>
      <c r="F39" s="713"/>
      <c r="G39" s="713"/>
      <c r="H39" s="713"/>
      <c r="I39" s="713"/>
      <c r="J39" s="713"/>
      <c r="K39" s="713"/>
      <c r="L39" s="713"/>
      <c r="M39" s="713"/>
      <c r="N39" s="713"/>
      <c r="O39" s="723"/>
      <c r="P39" s="709" t="s">
        <v>72</v>
      </c>
      <c r="Q39" s="710"/>
      <c r="R39" s="710"/>
      <c r="S39" s="710"/>
      <c r="T39" s="710"/>
      <c r="U39" s="710"/>
      <c r="V39" s="71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3"/>
      <c r="B40" s="713"/>
      <c r="C40" s="713"/>
      <c r="D40" s="713"/>
      <c r="E40" s="713"/>
      <c r="F40" s="713"/>
      <c r="G40" s="713"/>
      <c r="H40" s="713"/>
      <c r="I40" s="713"/>
      <c r="J40" s="713"/>
      <c r="K40" s="713"/>
      <c r="L40" s="713"/>
      <c r="M40" s="713"/>
      <c r="N40" s="713"/>
      <c r="O40" s="723"/>
      <c r="P40" s="709" t="s">
        <v>72</v>
      </c>
      <c r="Q40" s="710"/>
      <c r="R40" s="710"/>
      <c r="S40" s="710"/>
      <c r="T40" s="710"/>
      <c r="U40" s="710"/>
      <c r="V40" s="71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14" t="s">
        <v>110</v>
      </c>
      <c r="B41" s="713"/>
      <c r="C41" s="713"/>
      <c r="D41" s="713"/>
      <c r="E41" s="713"/>
      <c r="F41" s="713"/>
      <c r="G41" s="713"/>
      <c r="H41" s="713"/>
      <c r="I41" s="713"/>
      <c r="J41" s="713"/>
      <c r="K41" s="713"/>
      <c r="L41" s="713"/>
      <c r="M41" s="713"/>
      <c r="N41" s="713"/>
      <c r="O41" s="713"/>
      <c r="P41" s="713"/>
      <c r="Q41" s="713"/>
      <c r="R41" s="713"/>
      <c r="S41" s="713"/>
      <c r="T41" s="713"/>
      <c r="U41" s="713"/>
      <c r="V41" s="713"/>
      <c r="W41" s="713"/>
      <c r="X41" s="713"/>
      <c r="Y41" s="713"/>
      <c r="Z41" s="713"/>
      <c r="AA41" s="695"/>
      <c r="AB41" s="695"/>
      <c r="AC41" s="695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7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16"/>
      <c r="R42" s="716"/>
      <c r="S42" s="716"/>
      <c r="T42" s="71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22"/>
      <c r="B43" s="713"/>
      <c r="C43" s="713"/>
      <c r="D43" s="713"/>
      <c r="E43" s="713"/>
      <c r="F43" s="713"/>
      <c r="G43" s="713"/>
      <c r="H43" s="713"/>
      <c r="I43" s="713"/>
      <c r="J43" s="713"/>
      <c r="K43" s="713"/>
      <c r="L43" s="713"/>
      <c r="M43" s="713"/>
      <c r="N43" s="713"/>
      <c r="O43" s="723"/>
      <c r="P43" s="709" t="s">
        <v>72</v>
      </c>
      <c r="Q43" s="710"/>
      <c r="R43" s="710"/>
      <c r="S43" s="710"/>
      <c r="T43" s="710"/>
      <c r="U43" s="710"/>
      <c r="V43" s="71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3"/>
      <c r="B44" s="713"/>
      <c r="C44" s="713"/>
      <c r="D44" s="713"/>
      <c r="E44" s="713"/>
      <c r="F44" s="713"/>
      <c r="G44" s="713"/>
      <c r="H44" s="713"/>
      <c r="I44" s="713"/>
      <c r="J44" s="713"/>
      <c r="K44" s="713"/>
      <c r="L44" s="713"/>
      <c r="M44" s="713"/>
      <c r="N44" s="713"/>
      <c r="O44" s="723"/>
      <c r="P44" s="709" t="s">
        <v>72</v>
      </c>
      <c r="Q44" s="710"/>
      <c r="R44" s="710"/>
      <c r="S44" s="710"/>
      <c r="T44" s="710"/>
      <c r="U44" s="710"/>
      <c r="V44" s="71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7" t="s">
        <v>113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48"/>
      <c r="AB45" s="48"/>
      <c r="AC45" s="48"/>
    </row>
    <row r="46" spans="1:68" ht="16.5" hidden="1" customHeight="1" x14ac:dyDescent="0.25">
      <c r="A46" s="712" t="s">
        <v>114</v>
      </c>
      <c r="B46" s="713"/>
      <c r="C46" s="713"/>
      <c r="D46" s="713"/>
      <c r="E46" s="713"/>
      <c r="F46" s="713"/>
      <c r="G46" s="713"/>
      <c r="H46" s="713"/>
      <c r="I46" s="713"/>
      <c r="J46" s="713"/>
      <c r="K46" s="713"/>
      <c r="L46" s="713"/>
      <c r="M46" s="713"/>
      <c r="N46" s="713"/>
      <c r="O46" s="713"/>
      <c r="P46" s="713"/>
      <c r="Q46" s="713"/>
      <c r="R46" s="713"/>
      <c r="S46" s="713"/>
      <c r="T46" s="713"/>
      <c r="U46" s="713"/>
      <c r="V46" s="713"/>
      <c r="W46" s="713"/>
      <c r="X46" s="713"/>
      <c r="Y46" s="713"/>
      <c r="Z46" s="713"/>
      <c r="AA46" s="696"/>
      <c r="AB46" s="696"/>
      <c r="AC46" s="696"/>
    </row>
    <row r="47" spans="1:68" ht="14.25" hidden="1" customHeight="1" x14ac:dyDescent="0.25">
      <c r="A47" s="714" t="s">
        <v>115</v>
      </c>
      <c r="B47" s="713"/>
      <c r="C47" s="713"/>
      <c r="D47" s="713"/>
      <c r="E47" s="713"/>
      <c r="F47" s="713"/>
      <c r="G47" s="713"/>
      <c r="H47" s="713"/>
      <c r="I47" s="713"/>
      <c r="J47" s="713"/>
      <c r="K47" s="713"/>
      <c r="L47" s="713"/>
      <c r="M47" s="713"/>
      <c r="N47" s="713"/>
      <c r="O47" s="713"/>
      <c r="P47" s="713"/>
      <c r="Q47" s="713"/>
      <c r="R47" s="713"/>
      <c r="S47" s="713"/>
      <c r="T47" s="713"/>
      <c r="U47" s="713"/>
      <c r="V47" s="713"/>
      <c r="W47" s="713"/>
      <c r="X47" s="713"/>
      <c r="Y47" s="713"/>
      <c r="Z47" s="713"/>
      <c r="AA47" s="695"/>
      <c r="AB47" s="695"/>
      <c r="AC47" s="695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16"/>
      <c r="R48" s="716"/>
      <c r="S48" s="716"/>
      <c r="T48" s="71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16"/>
      <c r="R49" s="716"/>
      <c r="S49" s="716"/>
      <c r="T49" s="717"/>
      <c r="U49" s="34"/>
      <c r="V49" s="34"/>
      <c r="W49" s="35" t="s">
        <v>69</v>
      </c>
      <c r="X49" s="701">
        <v>600</v>
      </c>
      <c r="Y49" s="702">
        <f t="shared" si="6"/>
        <v>604.80000000000007</v>
      </c>
      <c r="Z49" s="36">
        <f>IFERROR(IF(Y49=0,"",ROUNDUP(Y49/H49,0)*0.02175),"")</f>
        <v>1.218</v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626.66666666666663</v>
      </c>
      <c r="BN49" s="64">
        <f t="shared" si="8"/>
        <v>631.67999999999995</v>
      </c>
      <c r="BO49" s="64">
        <f t="shared" si="9"/>
        <v>0.99206349206349187</v>
      </c>
      <c r="BP49" s="64">
        <f t="shared" si="10"/>
        <v>1</v>
      </c>
    </row>
    <row r="50" spans="1:68" ht="16.5" hidden="1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16"/>
      <c r="R50" s="716"/>
      <c r="S50" s="716"/>
      <c r="T50" s="71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16"/>
      <c r="R51" s="716"/>
      <c r="S51" s="716"/>
      <c r="T51" s="71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16"/>
      <c r="R52" s="716"/>
      <c r="S52" s="716"/>
      <c r="T52" s="71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16"/>
      <c r="R53" s="716"/>
      <c r="S53" s="716"/>
      <c r="T53" s="71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2"/>
      <c r="B54" s="713"/>
      <c r="C54" s="713"/>
      <c r="D54" s="713"/>
      <c r="E54" s="713"/>
      <c r="F54" s="713"/>
      <c r="G54" s="713"/>
      <c r="H54" s="713"/>
      <c r="I54" s="713"/>
      <c r="J54" s="713"/>
      <c r="K54" s="713"/>
      <c r="L54" s="713"/>
      <c r="M54" s="713"/>
      <c r="N54" s="713"/>
      <c r="O54" s="723"/>
      <c r="P54" s="709" t="s">
        <v>72</v>
      </c>
      <c r="Q54" s="710"/>
      <c r="R54" s="710"/>
      <c r="S54" s="710"/>
      <c r="T54" s="710"/>
      <c r="U54" s="710"/>
      <c r="V54" s="711"/>
      <c r="W54" s="37" t="s">
        <v>73</v>
      </c>
      <c r="X54" s="703">
        <f>IFERROR(X48/H48,"0")+IFERROR(X49/H49,"0")+IFERROR(X50/H50,"0")+IFERROR(X51/H51,"0")+IFERROR(X52/H52,"0")+IFERROR(X53/H53,"0")</f>
        <v>55.55555555555555</v>
      </c>
      <c r="Y54" s="703">
        <f>IFERROR(Y48/H48,"0")+IFERROR(Y49/H49,"0")+IFERROR(Y50/H50,"0")+IFERROR(Y51/H51,"0")+IFERROR(Y52/H52,"0")+IFERROR(Y53/H53,"0")</f>
        <v>56</v>
      </c>
      <c r="Z54" s="703">
        <f>IFERROR(IF(Z48="",0,Z48),"0")+IFERROR(IF(Z49="",0,Z49),"0")+IFERROR(IF(Z50="",0,Z50),"0")+IFERROR(IF(Z51="",0,Z51),"0")+IFERROR(IF(Z52="",0,Z52),"0")+IFERROR(IF(Z53="",0,Z53),"0")</f>
        <v>1.218</v>
      </c>
      <c r="AA54" s="704"/>
      <c r="AB54" s="704"/>
      <c r="AC54" s="704"/>
    </row>
    <row r="55" spans="1:68" x14ac:dyDescent="0.2">
      <c r="A55" s="713"/>
      <c r="B55" s="713"/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23"/>
      <c r="P55" s="709" t="s">
        <v>72</v>
      </c>
      <c r="Q55" s="710"/>
      <c r="R55" s="710"/>
      <c r="S55" s="710"/>
      <c r="T55" s="710"/>
      <c r="U55" s="710"/>
      <c r="V55" s="711"/>
      <c r="W55" s="37" t="s">
        <v>69</v>
      </c>
      <c r="X55" s="703">
        <f>IFERROR(SUM(X48:X53),"0")</f>
        <v>600</v>
      </c>
      <c r="Y55" s="703">
        <f>IFERROR(SUM(Y48:Y53),"0")</f>
        <v>604.80000000000007</v>
      </c>
      <c r="Z55" s="37"/>
      <c r="AA55" s="704"/>
      <c r="AB55" s="704"/>
      <c r="AC55" s="704"/>
    </row>
    <row r="56" spans="1:68" ht="14.25" hidden="1" customHeight="1" x14ac:dyDescent="0.25">
      <c r="A56" s="714" t="s">
        <v>74</v>
      </c>
      <c r="B56" s="713"/>
      <c r="C56" s="713"/>
      <c r="D56" s="713"/>
      <c r="E56" s="713"/>
      <c r="F56" s="713"/>
      <c r="G56" s="713"/>
      <c r="H56" s="713"/>
      <c r="I56" s="713"/>
      <c r="J56" s="713"/>
      <c r="K56" s="713"/>
      <c r="L56" s="713"/>
      <c r="M56" s="713"/>
      <c r="N56" s="713"/>
      <c r="O56" s="713"/>
      <c r="P56" s="713"/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695"/>
      <c r="AB56" s="695"/>
      <c r="AC56" s="695"/>
    </row>
    <row r="57" spans="1:68" ht="27" hidden="1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16"/>
      <c r="R57" s="716"/>
      <c r="S57" s="716"/>
      <c r="T57" s="71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16"/>
      <c r="R58" s="716"/>
      <c r="S58" s="716"/>
      <c r="T58" s="71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22"/>
      <c r="B59" s="713"/>
      <c r="C59" s="713"/>
      <c r="D59" s="713"/>
      <c r="E59" s="713"/>
      <c r="F59" s="713"/>
      <c r="G59" s="713"/>
      <c r="H59" s="713"/>
      <c r="I59" s="713"/>
      <c r="J59" s="713"/>
      <c r="K59" s="713"/>
      <c r="L59" s="713"/>
      <c r="M59" s="713"/>
      <c r="N59" s="713"/>
      <c r="O59" s="723"/>
      <c r="P59" s="709" t="s">
        <v>72</v>
      </c>
      <c r="Q59" s="710"/>
      <c r="R59" s="710"/>
      <c r="S59" s="710"/>
      <c r="T59" s="710"/>
      <c r="U59" s="710"/>
      <c r="V59" s="71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3"/>
      <c r="B60" s="713"/>
      <c r="C60" s="713"/>
      <c r="D60" s="713"/>
      <c r="E60" s="713"/>
      <c r="F60" s="713"/>
      <c r="G60" s="713"/>
      <c r="H60" s="713"/>
      <c r="I60" s="713"/>
      <c r="J60" s="713"/>
      <c r="K60" s="713"/>
      <c r="L60" s="713"/>
      <c r="M60" s="713"/>
      <c r="N60" s="713"/>
      <c r="O60" s="723"/>
      <c r="P60" s="709" t="s">
        <v>72</v>
      </c>
      <c r="Q60" s="710"/>
      <c r="R60" s="710"/>
      <c r="S60" s="710"/>
      <c r="T60" s="710"/>
      <c r="U60" s="710"/>
      <c r="V60" s="71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2" t="s">
        <v>140</v>
      </c>
      <c r="B61" s="713"/>
      <c r="C61" s="713"/>
      <c r="D61" s="713"/>
      <c r="E61" s="713"/>
      <c r="F61" s="713"/>
      <c r="G61" s="713"/>
      <c r="H61" s="713"/>
      <c r="I61" s="713"/>
      <c r="J61" s="713"/>
      <c r="K61" s="713"/>
      <c r="L61" s="713"/>
      <c r="M61" s="713"/>
      <c r="N61" s="713"/>
      <c r="O61" s="713"/>
      <c r="P61" s="713"/>
      <c r="Q61" s="713"/>
      <c r="R61" s="713"/>
      <c r="S61" s="713"/>
      <c r="T61" s="713"/>
      <c r="U61" s="713"/>
      <c r="V61" s="713"/>
      <c r="W61" s="713"/>
      <c r="X61" s="713"/>
      <c r="Y61" s="713"/>
      <c r="Z61" s="713"/>
      <c r="AA61" s="696"/>
      <c r="AB61" s="696"/>
      <c r="AC61" s="696"/>
    </row>
    <row r="62" spans="1:68" ht="14.25" hidden="1" customHeight="1" x14ac:dyDescent="0.25">
      <c r="A62" s="714" t="s">
        <v>115</v>
      </c>
      <c r="B62" s="713"/>
      <c r="C62" s="713"/>
      <c r="D62" s="713"/>
      <c r="E62" s="713"/>
      <c r="F62" s="713"/>
      <c r="G62" s="713"/>
      <c r="H62" s="713"/>
      <c r="I62" s="713"/>
      <c r="J62" s="713"/>
      <c r="K62" s="713"/>
      <c r="L62" s="713"/>
      <c r="M62" s="713"/>
      <c r="N62" s="713"/>
      <c r="O62" s="713"/>
      <c r="P62" s="713"/>
      <c r="Q62" s="713"/>
      <c r="R62" s="713"/>
      <c r="S62" s="713"/>
      <c r="T62" s="713"/>
      <c r="U62" s="713"/>
      <c r="V62" s="713"/>
      <c r="W62" s="713"/>
      <c r="X62" s="713"/>
      <c r="Y62" s="713"/>
      <c r="Z62" s="713"/>
      <c r="AA62" s="695"/>
      <c r="AB62" s="695"/>
      <c r="AC62" s="695"/>
    </row>
    <row r="63" spans="1:68" ht="37.5" hidden="1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16"/>
      <c r="R63" s="716"/>
      <c r="S63" s="716"/>
      <c r="T63" s="71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5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16"/>
      <c r="R64" s="716"/>
      <c r="S64" s="716"/>
      <c r="T64" s="71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16"/>
      <c r="R65" s="716"/>
      <c r="S65" s="716"/>
      <c r="T65" s="71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16"/>
      <c r="R66" s="716"/>
      <c r="S66" s="716"/>
      <c r="T66" s="71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60" t="s">
        <v>156</v>
      </c>
      <c r="Q67" s="716"/>
      <c r="R67" s="716"/>
      <c r="S67" s="716"/>
      <c r="T67" s="71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16"/>
      <c r="R68" s="716"/>
      <c r="S68" s="716"/>
      <c r="T68" s="71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16"/>
      <c r="R69" s="716"/>
      <c r="S69" s="716"/>
      <c r="T69" s="71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22"/>
      <c r="B70" s="713"/>
      <c r="C70" s="713"/>
      <c r="D70" s="713"/>
      <c r="E70" s="713"/>
      <c r="F70" s="713"/>
      <c r="G70" s="713"/>
      <c r="H70" s="713"/>
      <c r="I70" s="713"/>
      <c r="J70" s="713"/>
      <c r="K70" s="713"/>
      <c r="L70" s="713"/>
      <c r="M70" s="713"/>
      <c r="N70" s="713"/>
      <c r="O70" s="723"/>
      <c r="P70" s="709" t="s">
        <v>72</v>
      </c>
      <c r="Q70" s="710"/>
      <c r="R70" s="710"/>
      <c r="S70" s="710"/>
      <c r="T70" s="710"/>
      <c r="U70" s="710"/>
      <c r="V70" s="711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3"/>
      <c r="B71" s="713"/>
      <c r="C71" s="713"/>
      <c r="D71" s="713"/>
      <c r="E71" s="713"/>
      <c r="F71" s="713"/>
      <c r="G71" s="713"/>
      <c r="H71" s="713"/>
      <c r="I71" s="713"/>
      <c r="J71" s="713"/>
      <c r="K71" s="713"/>
      <c r="L71" s="713"/>
      <c r="M71" s="713"/>
      <c r="N71" s="713"/>
      <c r="O71" s="723"/>
      <c r="P71" s="709" t="s">
        <v>72</v>
      </c>
      <c r="Q71" s="710"/>
      <c r="R71" s="710"/>
      <c r="S71" s="710"/>
      <c r="T71" s="710"/>
      <c r="U71" s="710"/>
      <c r="V71" s="711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14" t="s">
        <v>163</v>
      </c>
      <c r="B72" s="713"/>
      <c r="C72" s="713"/>
      <c r="D72" s="713"/>
      <c r="E72" s="713"/>
      <c r="F72" s="713"/>
      <c r="G72" s="713"/>
      <c r="H72" s="713"/>
      <c r="I72" s="713"/>
      <c r="J72" s="713"/>
      <c r="K72" s="713"/>
      <c r="L72" s="713"/>
      <c r="M72" s="713"/>
      <c r="N72" s="713"/>
      <c r="O72" s="713"/>
      <c r="P72" s="713"/>
      <c r="Q72" s="713"/>
      <c r="R72" s="713"/>
      <c r="S72" s="713"/>
      <c r="T72" s="713"/>
      <c r="U72" s="713"/>
      <c r="V72" s="713"/>
      <c r="W72" s="713"/>
      <c r="X72" s="713"/>
      <c r="Y72" s="713"/>
      <c r="Z72" s="713"/>
      <c r="AA72" s="695"/>
      <c r="AB72" s="695"/>
      <c r="AC72" s="695"/>
    </row>
    <row r="73" spans="1:68" ht="27" hidden="1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16"/>
      <c r="R73" s="716"/>
      <c r="S73" s="716"/>
      <c r="T73" s="71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3" t="s">
        <v>169</v>
      </c>
      <c r="Q74" s="716"/>
      <c r="R74" s="716"/>
      <c r="S74" s="716"/>
      <c r="T74" s="71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16"/>
      <c r="R75" s="716"/>
      <c r="S75" s="716"/>
      <c r="T75" s="71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22"/>
      <c r="B76" s="713"/>
      <c r="C76" s="713"/>
      <c r="D76" s="713"/>
      <c r="E76" s="713"/>
      <c r="F76" s="713"/>
      <c r="G76" s="713"/>
      <c r="H76" s="713"/>
      <c r="I76" s="713"/>
      <c r="J76" s="713"/>
      <c r="K76" s="713"/>
      <c r="L76" s="713"/>
      <c r="M76" s="713"/>
      <c r="N76" s="713"/>
      <c r="O76" s="723"/>
      <c r="P76" s="709" t="s">
        <v>72</v>
      </c>
      <c r="Q76" s="710"/>
      <c r="R76" s="710"/>
      <c r="S76" s="710"/>
      <c r="T76" s="710"/>
      <c r="U76" s="710"/>
      <c r="V76" s="711"/>
      <c r="W76" s="37" t="s">
        <v>73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3"/>
      <c r="B77" s="713"/>
      <c r="C77" s="713"/>
      <c r="D77" s="713"/>
      <c r="E77" s="713"/>
      <c r="F77" s="713"/>
      <c r="G77" s="713"/>
      <c r="H77" s="713"/>
      <c r="I77" s="713"/>
      <c r="J77" s="713"/>
      <c r="K77" s="713"/>
      <c r="L77" s="713"/>
      <c r="M77" s="713"/>
      <c r="N77" s="713"/>
      <c r="O77" s="723"/>
      <c r="P77" s="709" t="s">
        <v>72</v>
      </c>
      <c r="Q77" s="710"/>
      <c r="R77" s="710"/>
      <c r="S77" s="710"/>
      <c r="T77" s="710"/>
      <c r="U77" s="710"/>
      <c r="V77" s="711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14" t="s">
        <v>63</v>
      </c>
      <c r="B78" s="713"/>
      <c r="C78" s="713"/>
      <c r="D78" s="713"/>
      <c r="E78" s="713"/>
      <c r="F78" s="713"/>
      <c r="G78" s="713"/>
      <c r="H78" s="713"/>
      <c r="I78" s="713"/>
      <c r="J78" s="713"/>
      <c r="K78" s="713"/>
      <c r="L78" s="713"/>
      <c r="M78" s="713"/>
      <c r="N78" s="713"/>
      <c r="O78" s="713"/>
      <c r="P78" s="713"/>
      <c r="Q78" s="713"/>
      <c r="R78" s="713"/>
      <c r="S78" s="713"/>
      <c r="T78" s="713"/>
      <c r="U78" s="713"/>
      <c r="V78" s="713"/>
      <c r="W78" s="713"/>
      <c r="X78" s="713"/>
      <c r="Y78" s="713"/>
      <c r="Z78" s="713"/>
      <c r="AA78" s="695"/>
      <c r="AB78" s="695"/>
      <c r="AC78" s="695"/>
    </row>
    <row r="79" spans="1:68" ht="16.5" hidden="1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16"/>
      <c r="R79" s="716"/>
      <c r="S79" s="716"/>
      <c r="T79" s="717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16"/>
      <c r="R80" s="716"/>
      <c r="S80" s="716"/>
      <c r="T80" s="717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3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16"/>
      <c r="R81" s="716"/>
      <c r="S81" s="716"/>
      <c r="T81" s="71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16"/>
      <c r="R82" s="716"/>
      <c r="S82" s="716"/>
      <c r="T82" s="71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1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16"/>
      <c r="R83" s="716"/>
      <c r="S83" s="716"/>
      <c r="T83" s="71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16"/>
      <c r="R84" s="716"/>
      <c r="S84" s="716"/>
      <c r="T84" s="71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22"/>
      <c r="B85" s="713"/>
      <c r="C85" s="713"/>
      <c r="D85" s="713"/>
      <c r="E85" s="713"/>
      <c r="F85" s="713"/>
      <c r="G85" s="713"/>
      <c r="H85" s="713"/>
      <c r="I85" s="713"/>
      <c r="J85" s="713"/>
      <c r="K85" s="713"/>
      <c r="L85" s="713"/>
      <c r="M85" s="713"/>
      <c r="N85" s="713"/>
      <c r="O85" s="723"/>
      <c r="P85" s="709" t="s">
        <v>72</v>
      </c>
      <c r="Q85" s="710"/>
      <c r="R85" s="710"/>
      <c r="S85" s="710"/>
      <c r="T85" s="710"/>
      <c r="U85" s="710"/>
      <c r="V85" s="711"/>
      <c r="W85" s="37" t="s">
        <v>73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3"/>
      <c r="B86" s="713"/>
      <c r="C86" s="713"/>
      <c r="D86" s="713"/>
      <c r="E86" s="713"/>
      <c r="F86" s="713"/>
      <c r="G86" s="713"/>
      <c r="H86" s="713"/>
      <c r="I86" s="713"/>
      <c r="J86" s="713"/>
      <c r="K86" s="713"/>
      <c r="L86" s="713"/>
      <c r="M86" s="713"/>
      <c r="N86" s="713"/>
      <c r="O86" s="723"/>
      <c r="P86" s="709" t="s">
        <v>72</v>
      </c>
      <c r="Q86" s="710"/>
      <c r="R86" s="710"/>
      <c r="S86" s="710"/>
      <c r="T86" s="710"/>
      <c r="U86" s="710"/>
      <c r="V86" s="711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14" t="s">
        <v>74</v>
      </c>
      <c r="B87" s="713"/>
      <c r="C87" s="713"/>
      <c r="D87" s="713"/>
      <c r="E87" s="713"/>
      <c r="F87" s="713"/>
      <c r="G87" s="713"/>
      <c r="H87" s="713"/>
      <c r="I87" s="713"/>
      <c r="J87" s="713"/>
      <c r="K87" s="713"/>
      <c r="L87" s="713"/>
      <c r="M87" s="713"/>
      <c r="N87" s="713"/>
      <c r="O87" s="713"/>
      <c r="P87" s="713"/>
      <c r="Q87" s="713"/>
      <c r="R87" s="713"/>
      <c r="S87" s="713"/>
      <c r="T87" s="713"/>
      <c r="U87" s="713"/>
      <c r="V87" s="713"/>
      <c r="W87" s="713"/>
      <c r="X87" s="713"/>
      <c r="Y87" s="713"/>
      <c r="Z87" s="713"/>
      <c r="AA87" s="695"/>
      <c r="AB87" s="695"/>
      <c r="AC87" s="695"/>
    </row>
    <row r="88" spans="1:68" ht="27" hidden="1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6" t="s">
        <v>189</v>
      </c>
      <c r="Q88" s="716"/>
      <c r="R88" s="716"/>
      <c r="S88" s="716"/>
      <c r="T88" s="717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3" t="s">
        <v>193</v>
      </c>
      <c r="Q89" s="716"/>
      <c r="R89" s="716"/>
      <c r="S89" s="716"/>
      <c r="T89" s="71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28" t="s">
        <v>197</v>
      </c>
      <c r="Q90" s="716"/>
      <c r="R90" s="716"/>
      <c r="S90" s="716"/>
      <c r="T90" s="71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16"/>
      <c r="R91" s="716"/>
      <c r="S91" s="716"/>
      <c r="T91" s="71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16"/>
      <c r="R92" s="716"/>
      <c r="S92" s="716"/>
      <c r="T92" s="71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22"/>
      <c r="B93" s="713"/>
      <c r="C93" s="713"/>
      <c r="D93" s="713"/>
      <c r="E93" s="713"/>
      <c r="F93" s="713"/>
      <c r="G93" s="713"/>
      <c r="H93" s="713"/>
      <c r="I93" s="713"/>
      <c r="J93" s="713"/>
      <c r="K93" s="713"/>
      <c r="L93" s="713"/>
      <c r="M93" s="713"/>
      <c r="N93" s="713"/>
      <c r="O93" s="723"/>
      <c r="P93" s="709" t="s">
        <v>72</v>
      </c>
      <c r="Q93" s="710"/>
      <c r="R93" s="710"/>
      <c r="S93" s="710"/>
      <c r="T93" s="710"/>
      <c r="U93" s="710"/>
      <c r="V93" s="71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3"/>
      <c r="B94" s="713"/>
      <c r="C94" s="713"/>
      <c r="D94" s="713"/>
      <c r="E94" s="713"/>
      <c r="F94" s="713"/>
      <c r="G94" s="713"/>
      <c r="H94" s="713"/>
      <c r="I94" s="713"/>
      <c r="J94" s="713"/>
      <c r="K94" s="713"/>
      <c r="L94" s="713"/>
      <c r="M94" s="713"/>
      <c r="N94" s="713"/>
      <c r="O94" s="723"/>
      <c r="P94" s="709" t="s">
        <v>72</v>
      </c>
      <c r="Q94" s="710"/>
      <c r="R94" s="710"/>
      <c r="S94" s="710"/>
      <c r="T94" s="710"/>
      <c r="U94" s="710"/>
      <c r="V94" s="71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14" t="s">
        <v>203</v>
      </c>
      <c r="B95" s="713"/>
      <c r="C95" s="713"/>
      <c r="D95" s="713"/>
      <c r="E95" s="713"/>
      <c r="F95" s="713"/>
      <c r="G95" s="713"/>
      <c r="H95" s="713"/>
      <c r="I95" s="713"/>
      <c r="J95" s="713"/>
      <c r="K95" s="713"/>
      <c r="L95" s="713"/>
      <c r="M95" s="713"/>
      <c r="N95" s="713"/>
      <c r="O95" s="713"/>
      <c r="P95" s="713"/>
      <c r="Q95" s="713"/>
      <c r="R95" s="713"/>
      <c r="S95" s="713"/>
      <c r="T95" s="713"/>
      <c r="U95" s="713"/>
      <c r="V95" s="713"/>
      <c r="W95" s="713"/>
      <c r="X95" s="713"/>
      <c r="Y95" s="713"/>
      <c r="Z95" s="713"/>
      <c r="AA95" s="695"/>
      <c r="AB95" s="695"/>
      <c r="AC95" s="695"/>
    </row>
    <row r="96" spans="1:68" ht="27" hidden="1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16"/>
      <c r="R96" s="716"/>
      <c r="S96" s="716"/>
      <c r="T96" s="717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16"/>
      <c r="R97" s="716"/>
      <c r="S97" s="716"/>
      <c r="T97" s="71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16"/>
      <c r="R98" s="716"/>
      <c r="S98" s="716"/>
      <c r="T98" s="71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22"/>
      <c r="B99" s="713"/>
      <c r="C99" s="713"/>
      <c r="D99" s="713"/>
      <c r="E99" s="713"/>
      <c r="F99" s="713"/>
      <c r="G99" s="713"/>
      <c r="H99" s="713"/>
      <c r="I99" s="713"/>
      <c r="J99" s="713"/>
      <c r="K99" s="713"/>
      <c r="L99" s="713"/>
      <c r="M99" s="713"/>
      <c r="N99" s="713"/>
      <c r="O99" s="723"/>
      <c r="P99" s="709" t="s">
        <v>72</v>
      </c>
      <c r="Q99" s="710"/>
      <c r="R99" s="710"/>
      <c r="S99" s="710"/>
      <c r="T99" s="710"/>
      <c r="U99" s="710"/>
      <c r="V99" s="711"/>
      <c r="W99" s="37" t="s">
        <v>73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3"/>
      <c r="B100" s="713"/>
      <c r="C100" s="713"/>
      <c r="D100" s="713"/>
      <c r="E100" s="713"/>
      <c r="F100" s="713"/>
      <c r="G100" s="713"/>
      <c r="H100" s="713"/>
      <c r="I100" s="713"/>
      <c r="J100" s="713"/>
      <c r="K100" s="713"/>
      <c r="L100" s="713"/>
      <c r="M100" s="713"/>
      <c r="N100" s="713"/>
      <c r="O100" s="723"/>
      <c r="P100" s="709" t="s">
        <v>72</v>
      </c>
      <c r="Q100" s="710"/>
      <c r="R100" s="710"/>
      <c r="S100" s="710"/>
      <c r="T100" s="710"/>
      <c r="U100" s="710"/>
      <c r="V100" s="711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2" t="s">
        <v>210</v>
      </c>
      <c r="B101" s="713"/>
      <c r="C101" s="713"/>
      <c r="D101" s="713"/>
      <c r="E101" s="713"/>
      <c r="F101" s="713"/>
      <c r="G101" s="713"/>
      <c r="H101" s="713"/>
      <c r="I101" s="713"/>
      <c r="J101" s="713"/>
      <c r="K101" s="713"/>
      <c r="L101" s="713"/>
      <c r="M101" s="713"/>
      <c r="N101" s="713"/>
      <c r="O101" s="713"/>
      <c r="P101" s="713"/>
      <c r="Q101" s="713"/>
      <c r="R101" s="713"/>
      <c r="S101" s="713"/>
      <c r="T101" s="713"/>
      <c r="U101" s="713"/>
      <c r="V101" s="713"/>
      <c r="W101" s="713"/>
      <c r="X101" s="713"/>
      <c r="Y101" s="713"/>
      <c r="Z101" s="713"/>
      <c r="AA101" s="696"/>
      <c r="AB101" s="696"/>
      <c r="AC101" s="696"/>
    </row>
    <row r="102" spans="1:68" ht="14.25" hidden="1" customHeight="1" x14ac:dyDescent="0.25">
      <c r="A102" s="714" t="s">
        <v>115</v>
      </c>
      <c r="B102" s="713"/>
      <c r="C102" s="713"/>
      <c r="D102" s="713"/>
      <c r="E102" s="713"/>
      <c r="F102" s="713"/>
      <c r="G102" s="713"/>
      <c r="H102" s="713"/>
      <c r="I102" s="713"/>
      <c r="J102" s="713"/>
      <c r="K102" s="713"/>
      <c r="L102" s="713"/>
      <c r="M102" s="713"/>
      <c r="N102" s="713"/>
      <c r="O102" s="713"/>
      <c r="P102" s="713"/>
      <c r="Q102" s="713"/>
      <c r="R102" s="713"/>
      <c r="S102" s="713"/>
      <c r="T102" s="713"/>
      <c r="U102" s="713"/>
      <c r="V102" s="713"/>
      <c r="W102" s="713"/>
      <c r="X102" s="713"/>
      <c r="Y102" s="713"/>
      <c r="Z102" s="713"/>
      <c r="AA102" s="695"/>
      <c r="AB102" s="695"/>
      <c r="AC102" s="695"/>
    </row>
    <row r="103" spans="1:68" ht="27" hidden="1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16"/>
      <c r="R103" s="716"/>
      <c r="S103" s="716"/>
      <c r="T103" s="717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16"/>
      <c r="R104" s="716"/>
      <c r="S104" s="716"/>
      <c r="T104" s="71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16"/>
      <c r="R105" s="716"/>
      <c r="S105" s="716"/>
      <c r="T105" s="71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22"/>
      <c r="B106" s="713"/>
      <c r="C106" s="713"/>
      <c r="D106" s="713"/>
      <c r="E106" s="713"/>
      <c r="F106" s="713"/>
      <c r="G106" s="713"/>
      <c r="H106" s="713"/>
      <c r="I106" s="713"/>
      <c r="J106" s="713"/>
      <c r="K106" s="713"/>
      <c r="L106" s="713"/>
      <c r="M106" s="713"/>
      <c r="N106" s="713"/>
      <c r="O106" s="723"/>
      <c r="P106" s="709" t="s">
        <v>72</v>
      </c>
      <c r="Q106" s="710"/>
      <c r="R106" s="710"/>
      <c r="S106" s="710"/>
      <c r="T106" s="710"/>
      <c r="U106" s="710"/>
      <c r="V106" s="711"/>
      <c r="W106" s="37" t="s">
        <v>73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3"/>
      <c r="B107" s="713"/>
      <c r="C107" s="713"/>
      <c r="D107" s="713"/>
      <c r="E107" s="713"/>
      <c r="F107" s="713"/>
      <c r="G107" s="713"/>
      <c r="H107" s="713"/>
      <c r="I107" s="713"/>
      <c r="J107" s="713"/>
      <c r="K107" s="713"/>
      <c r="L107" s="713"/>
      <c r="M107" s="713"/>
      <c r="N107" s="713"/>
      <c r="O107" s="723"/>
      <c r="P107" s="709" t="s">
        <v>72</v>
      </c>
      <c r="Q107" s="710"/>
      <c r="R107" s="710"/>
      <c r="S107" s="710"/>
      <c r="T107" s="710"/>
      <c r="U107" s="710"/>
      <c r="V107" s="711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14" t="s">
        <v>74</v>
      </c>
      <c r="B108" s="713"/>
      <c r="C108" s="713"/>
      <c r="D108" s="713"/>
      <c r="E108" s="713"/>
      <c r="F108" s="713"/>
      <c r="G108" s="713"/>
      <c r="H108" s="713"/>
      <c r="I108" s="713"/>
      <c r="J108" s="713"/>
      <c r="K108" s="713"/>
      <c r="L108" s="713"/>
      <c r="M108" s="713"/>
      <c r="N108" s="713"/>
      <c r="O108" s="713"/>
      <c r="P108" s="713"/>
      <c r="Q108" s="713"/>
      <c r="R108" s="713"/>
      <c r="S108" s="713"/>
      <c r="T108" s="713"/>
      <c r="U108" s="713"/>
      <c r="V108" s="713"/>
      <c r="W108" s="713"/>
      <c r="X108" s="713"/>
      <c r="Y108" s="713"/>
      <c r="Z108" s="713"/>
      <c r="AA108" s="695"/>
      <c r="AB108" s="695"/>
      <c r="AC108" s="695"/>
    </row>
    <row r="109" spans="1:68" ht="27" hidden="1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10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16"/>
      <c r="R109" s="716"/>
      <c r="S109" s="716"/>
      <c r="T109" s="717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8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16"/>
      <c r="R110" s="716"/>
      <c r="S110" s="716"/>
      <c r="T110" s="71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16"/>
      <c r="R111" s="716"/>
      <c r="S111" s="716"/>
      <c r="T111" s="71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16"/>
      <c r="R112" s="716"/>
      <c r="S112" s="716"/>
      <c r="T112" s="71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16"/>
      <c r="R113" s="716"/>
      <c r="S113" s="716"/>
      <c r="T113" s="71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22"/>
      <c r="B114" s="713"/>
      <c r="C114" s="713"/>
      <c r="D114" s="713"/>
      <c r="E114" s="713"/>
      <c r="F114" s="713"/>
      <c r="G114" s="713"/>
      <c r="H114" s="713"/>
      <c r="I114" s="713"/>
      <c r="J114" s="713"/>
      <c r="K114" s="713"/>
      <c r="L114" s="713"/>
      <c r="M114" s="713"/>
      <c r="N114" s="713"/>
      <c r="O114" s="723"/>
      <c r="P114" s="709" t="s">
        <v>72</v>
      </c>
      <c r="Q114" s="710"/>
      <c r="R114" s="710"/>
      <c r="S114" s="710"/>
      <c r="T114" s="710"/>
      <c r="U114" s="710"/>
      <c r="V114" s="711"/>
      <c r="W114" s="37" t="s">
        <v>73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3"/>
      <c r="B115" s="713"/>
      <c r="C115" s="713"/>
      <c r="D115" s="713"/>
      <c r="E115" s="713"/>
      <c r="F115" s="713"/>
      <c r="G115" s="713"/>
      <c r="H115" s="713"/>
      <c r="I115" s="713"/>
      <c r="J115" s="713"/>
      <c r="K115" s="713"/>
      <c r="L115" s="713"/>
      <c r="M115" s="713"/>
      <c r="N115" s="713"/>
      <c r="O115" s="723"/>
      <c r="P115" s="709" t="s">
        <v>72</v>
      </c>
      <c r="Q115" s="710"/>
      <c r="R115" s="710"/>
      <c r="S115" s="710"/>
      <c r="T115" s="710"/>
      <c r="U115" s="710"/>
      <c r="V115" s="711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2" t="s">
        <v>231</v>
      </c>
      <c r="B116" s="713"/>
      <c r="C116" s="713"/>
      <c r="D116" s="713"/>
      <c r="E116" s="713"/>
      <c r="F116" s="713"/>
      <c r="G116" s="713"/>
      <c r="H116" s="713"/>
      <c r="I116" s="713"/>
      <c r="J116" s="713"/>
      <c r="K116" s="713"/>
      <c r="L116" s="713"/>
      <c r="M116" s="713"/>
      <c r="N116" s="713"/>
      <c r="O116" s="713"/>
      <c r="P116" s="713"/>
      <c r="Q116" s="713"/>
      <c r="R116" s="713"/>
      <c r="S116" s="713"/>
      <c r="T116" s="713"/>
      <c r="U116" s="713"/>
      <c r="V116" s="713"/>
      <c r="W116" s="713"/>
      <c r="X116" s="713"/>
      <c r="Y116" s="713"/>
      <c r="Z116" s="713"/>
      <c r="AA116" s="696"/>
      <c r="AB116" s="696"/>
      <c r="AC116" s="696"/>
    </row>
    <row r="117" spans="1:68" ht="14.25" hidden="1" customHeight="1" x14ac:dyDescent="0.25">
      <c r="A117" s="714" t="s">
        <v>115</v>
      </c>
      <c r="B117" s="713"/>
      <c r="C117" s="713"/>
      <c r="D117" s="713"/>
      <c r="E117" s="713"/>
      <c r="F117" s="713"/>
      <c r="G117" s="713"/>
      <c r="H117" s="713"/>
      <c r="I117" s="713"/>
      <c r="J117" s="713"/>
      <c r="K117" s="713"/>
      <c r="L117" s="713"/>
      <c r="M117" s="713"/>
      <c r="N117" s="713"/>
      <c r="O117" s="713"/>
      <c r="P117" s="713"/>
      <c r="Q117" s="713"/>
      <c r="R117" s="713"/>
      <c r="S117" s="713"/>
      <c r="T117" s="713"/>
      <c r="U117" s="713"/>
      <c r="V117" s="713"/>
      <c r="W117" s="713"/>
      <c r="X117" s="713"/>
      <c r="Y117" s="713"/>
      <c r="Z117" s="713"/>
      <c r="AA117" s="695"/>
      <c r="AB117" s="695"/>
      <c r="AC117" s="695"/>
    </row>
    <row r="118" spans="1:68" ht="27" hidden="1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16"/>
      <c r="R118" s="716"/>
      <c r="S118" s="716"/>
      <c r="T118" s="717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16"/>
      <c r="R119" s="716"/>
      <c r="S119" s="716"/>
      <c r="T119" s="71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8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16"/>
      <c r="R120" s="716"/>
      <c r="S120" s="716"/>
      <c r="T120" s="71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7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16"/>
      <c r="R121" s="716"/>
      <c r="S121" s="716"/>
      <c r="T121" s="71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16"/>
      <c r="R122" s="716"/>
      <c r="S122" s="716"/>
      <c r="T122" s="71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22"/>
      <c r="B123" s="713"/>
      <c r="C123" s="713"/>
      <c r="D123" s="713"/>
      <c r="E123" s="713"/>
      <c r="F123" s="713"/>
      <c r="G123" s="713"/>
      <c r="H123" s="713"/>
      <c r="I123" s="713"/>
      <c r="J123" s="713"/>
      <c r="K123" s="713"/>
      <c r="L123" s="713"/>
      <c r="M123" s="713"/>
      <c r="N123" s="713"/>
      <c r="O123" s="723"/>
      <c r="P123" s="709" t="s">
        <v>72</v>
      </c>
      <c r="Q123" s="710"/>
      <c r="R123" s="710"/>
      <c r="S123" s="710"/>
      <c r="T123" s="710"/>
      <c r="U123" s="710"/>
      <c r="V123" s="711"/>
      <c r="W123" s="37" t="s">
        <v>73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3"/>
      <c r="B124" s="713"/>
      <c r="C124" s="713"/>
      <c r="D124" s="713"/>
      <c r="E124" s="713"/>
      <c r="F124" s="713"/>
      <c r="G124" s="713"/>
      <c r="H124" s="713"/>
      <c r="I124" s="713"/>
      <c r="J124" s="713"/>
      <c r="K124" s="713"/>
      <c r="L124" s="713"/>
      <c r="M124" s="713"/>
      <c r="N124" s="713"/>
      <c r="O124" s="723"/>
      <c r="P124" s="709" t="s">
        <v>72</v>
      </c>
      <c r="Q124" s="710"/>
      <c r="R124" s="710"/>
      <c r="S124" s="710"/>
      <c r="T124" s="710"/>
      <c r="U124" s="710"/>
      <c r="V124" s="711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14" t="s">
        <v>163</v>
      </c>
      <c r="B125" s="713"/>
      <c r="C125" s="713"/>
      <c r="D125" s="713"/>
      <c r="E125" s="713"/>
      <c r="F125" s="713"/>
      <c r="G125" s="713"/>
      <c r="H125" s="713"/>
      <c r="I125" s="713"/>
      <c r="J125" s="713"/>
      <c r="K125" s="713"/>
      <c r="L125" s="713"/>
      <c r="M125" s="713"/>
      <c r="N125" s="713"/>
      <c r="O125" s="713"/>
      <c r="P125" s="713"/>
      <c r="Q125" s="713"/>
      <c r="R125" s="713"/>
      <c r="S125" s="713"/>
      <c r="T125" s="713"/>
      <c r="U125" s="713"/>
      <c r="V125" s="713"/>
      <c r="W125" s="713"/>
      <c r="X125" s="713"/>
      <c r="Y125" s="713"/>
      <c r="Z125" s="713"/>
      <c r="AA125" s="695"/>
      <c r="AB125" s="695"/>
      <c r="AC125" s="695"/>
    </row>
    <row r="126" spans="1:68" ht="16.5" hidden="1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16"/>
      <c r="R126" s="716"/>
      <c r="S126" s="716"/>
      <c r="T126" s="717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43" t="s">
        <v>247</v>
      </c>
      <c r="Q127" s="716"/>
      <c r="R127" s="716"/>
      <c r="S127" s="716"/>
      <c r="T127" s="71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16"/>
      <c r="R128" s="716"/>
      <c r="S128" s="716"/>
      <c r="T128" s="71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32" t="s">
        <v>252</v>
      </c>
      <c r="Q129" s="716"/>
      <c r="R129" s="716"/>
      <c r="S129" s="716"/>
      <c r="T129" s="71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16"/>
      <c r="R130" s="716"/>
      <c r="S130" s="716"/>
      <c r="T130" s="71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22"/>
      <c r="B131" s="713"/>
      <c r="C131" s="713"/>
      <c r="D131" s="713"/>
      <c r="E131" s="713"/>
      <c r="F131" s="713"/>
      <c r="G131" s="713"/>
      <c r="H131" s="713"/>
      <c r="I131" s="713"/>
      <c r="J131" s="713"/>
      <c r="K131" s="713"/>
      <c r="L131" s="713"/>
      <c r="M131" s="713"/>
      <c r="N131" s="713"/>
      <c r="O131" s="723"/>
      <c r="P131" s="709" t="s">
        <v>72</v>
      </c>
      <c r="Q131" s="710"/>
      <c r="R131" s="710"/>
      <c r="S131" s="710"/>
      <c r="T131" s="710"/>
      <c r="U131" s="710"/>
      <c r="V131" s="711"/>
      <c r="W131" s="37" t="s">
        <v>73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3"/>
      <c r="B132" s="713"/>
      <c r="C132" s="713"/>
      <c r="D132" s="713"/>
      <c r="E132" s="713"/>
      <c r="F132" s="713"/>
      <c r="G132" s="713"/>
      <c r="H132" s="713"/>
      <c r="I132" s="713"/>
      <c r="J132" s="713"/>
      <c r="K132" s="713"/>
      <c r="L132" s="713"/>
      <c r="M132" s="713"/>
      <c r="N132" s="713"/>
      <c r="O132" s="723"/>
      <c r="P132" s="709" t="s">
        <v>72</v>
      </c>
      <c r="Q132" s="710"/>
      <c r="R132" s="710"/>
      <c r="S132" s="710"/>
      <c r="T132" s="710"/>
      <c r="U132" s="710"/>
      <c r="V132" s="711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14" t="s">
        <v>74</v>
      </c>
      <c r="B133" s="713"/>
      <c r="C133" s="713"/>
      <c r="D133" s="713"/>
      <c r="E133" s="713"/>
      <c r="F133" s="713"/>
      <c r="G133" s="713"/>
      <c r="H133" s="713"/>
      <c r="I133" s="713"/>
      <c r="J133" s="713"/>
      <c r="K133" s="713"/>
      <c r="L133" s="713"/>
      <c r="M133" s="713"/>
      <c r="N133" s="713"/>
      <c r="O133" s="713"/>
      <c r="P133" s="713"/>
      <c r="Q133" s="713"/>
      <c r="R133" s="713"/>
      <c r="S133" s="713"/>
      <c r="T133" s="713"/>
      <c r="U133" s="713"/>
      <c r="V133" s="713"/>
      <c r="W133" s="713"/>
      <c r="X133" s="713"/>
      <c r="Y133" s="713"/>
      <c r="Z133" s="713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16"/>
      <c r="R134" s="716"/>
      <c r="S134" s="716"/>
      <c r="T134" s="717"/>
      <c r="U134" s="34"/>
      <c r="V134" s="34"/>
      <c r="W134" s="35" t="s">
        <v>69</v>
      </c>
      <c r="X134" s="701">
        <v>300</v>
      </c>
      <c r="Y134" s="702">
        <f t="shared" ref="Y134:Y140" si="21">IFERROR(IF(X134="",0,CEILING((X134/$H134),1)*$H134),"")</f>
        <v>302.40000000000003</v>
      </c>
      <c r="Z134" s="36">
        <f>IFERROR(IF(Y134=0,"",ROUNDUP(Y134/H134,0)*0.02175),"")</f>
        <v>0.78299999999999992</v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319.92857142857144</v>
      </c>
      <c r="BN134" s="64">
        <f t="shared" ref="BN134:BN140" si="23">IFERROR(Y134*I134/H134,"0")</f>
        <v>322.488</v>
      </c>
      <c r="BO134" s="64">
        <f t="shared" ref="BO134:BO140" si="24">IFERROR(1/J134*(X134/H134),"0")</f>
        <v>0.63775510204081631</v>
      </c>
      <c r="BP134" s="64">
        <f t="shared" ref="BP134:BP140" si="25">IFERROR(1/J134*(Y134/H134),"0")</f>
        <v>0.64285714285714279</v>
      </c>
    </row>
    <row r="135" spans="1:68" ht="37.5" hidden="1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16"/>
      <c r="R135" s="716"/>
      <c r="S135" s="716"/>
      <c r="T135" s="71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91" t="s">
        <v>262</v>
      </c>
      <c r="Q136" s="716"/>
      <c r="R136" s="716"/>
      <c r="S136" s="716"/>
      <c r="T136" s="71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16"/>
      <c r="R137" s="716"/>
      <c r="S137" s="716"/>
      <c r="T137" s="71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16"/>
      <c r="R138" s="716"/>
      <c r="S138" s="716"/>
      <c r="T138" s="71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16"/>
      <c r="R139" s="716"/>
      <c r="S139" s="716"/>
      <c r="T139" s="71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16"/>
      <c r="R140" s="716"/>
      <c r="S140" s="716"/>
      <c r="T140" s="71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22"/>
      <c r="B141" s="713"/>
      <c r="C141" s="713"/>
      <c r="D141" s="713"/>
      <c r="E141" s="713"/>
      <c r="F141" s="713"/>
      <c r="G141" s="713"/>
      <c r="H141" s="713"/>
      <c r="I141" s="713"/>
      <c r="J141" s="713"/>
      <c r="K141" s="713"/>
      <c r="L141" s="713"/>
      <c r="M141" s="713"/>
      <c r="N141" s="713"/>
      <c r="O141" s="723"/>
      <c r="P141" s="709" t="s">
        <v>72</v>
      </c>
      <c r="Q141" s="710"/>
      <c r="R141" s="710"/>
      <c r="S141" s="710"/>
      <c r="T141" s="710"/>
      <c r="U141" s="710"/>
      <c r="V141" s="71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35.714285714285715</v>
      </c>
      <c r="Y141" s="703">
        <f>IFERROR(Y134/H134,"0")+IFERROR(Y135/H135,"0")+IFERROR(Y136/H136,"0")+IFERROR(Y137/H137,"0")+IFERROR(Y138/H138,"0")+IFERROR(Y139/H139,"0")+IFERROR(Y140/H140,"0")</f>
        <v>36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0.78299999999999992</v>
      </c>
      <c r="AA141" s="704"/>
      <c r="AB141" s="704"/>
      <c r="AC141" s="704"/>
    </row>
    <row r="142" spans="1:68" x14ac:dyDescent="0.2">
      <c r="A142" s="713"/>
      <c r="B142" s="713"/>
      <c r="C142" s="713"/>
      <c r="D142" s="713"/>
      <c r="E142" s="713"/>
      <c r="F142" s="713"/>
      <c r="G142" s="713"/>
      <c r="H142" s="713"/>
      <c r="I142" s="713"/>
      <c r="J142" s="713"/>
      <c r="K142" s="713"/>
      <c r="L142" s="713"/>
      <c r="M142" s="713"/>
      <c r="N142" s="713"/>
      <c r="O142" s="723"/>
      <c r="P142" s="709" t="s">
        <v>72</v>
      </c>
      <c r="Q142" s="710"/>
      <c r="R142" s="710"/>
      <c r="S142" s="710"/>
      <c r="T142" s="710"/>
      <c r="U142" s="710"/>
      <c r="V142" s="711"/>
      <c r="W142" s="37" t="s">
        <v>69</v>
      </c>
      <c r="X142" s="703">
        <f>IFERROR(SUM(X134:X140),"0")</f>
        <v>300</v>
      </c>
      <c r="Y142" s="703">
        <f>IFERROR(SUM(Y134:Y140),"0")</f>
        <v>302.40000000000003</v>
      </c>
      <c r="Z142" s="37"/>
      <c r="AA142" s="704"/>
      <c r="AB142" s="704"/>
      <c r="AC142" s="704"/>
    </row>
    <row r="143" spans="1:68" ht="14.25" hidden="1" customHeight="1" x14ac:dyDescent="0.25">
      <c r="A143" s="714" t="s">
        <v>203</v>
      </c>
      <c r="B143" s="713"/>
      <c r="C143" s="713"/>
      <c r="D143" s="713"/>
      <c r="E143" s="713"/>
      <c r="F143" s="713"/>
      <c r="G143" s="713"/>
      <c r="H143" s="713"/>
      <c r="I143" s="713"/>
      <c r="J143" s="713"/>
      <c r="K143" s="713"/>
      <c r="L143" s="713"/>
      <c r="M143" s="713"/>
      <c r="N143" s="713"/>
      <c r="O143" s="713"/>
      <c r="P143" s="713"/>
      <c r="Q143" s="713"/>
      <c r="R143" s="713"/>
      <c r="S143" s="713"/>
      <c r="T143" s="713"/>
      <c r="U143" s="713"/>
      <c r="V143" s="713"/>
      <c r="W143" s="713"/>
      <c r="X143" s="713"/>
      <c r="Y143" s="713"/>
      <c r="Z143" s="713"/>
      <c r="AA143" s="695"/>
      <c r="AB143" s="695"/>
      <c r="AC143" s="695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16"/>
      <c r="R144" s="716"/>
      <c r="S144" s="716"/>
      <c r="T144" s="71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9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16"/>
      <c r="R145" s="716"/>
      <c r="S145" s="716"/>
      <c r="T145" s="71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22"/>
      <c r="B146" s="713"/>
      <c r="C146" s="713"/>
      <c r="D146" s="713"/>
      <c r="E146" s="713"/>
      <c r="F146" s="713"/>
      <c r="G146" s="713"/>
      <c r="H146" s="713"/>
      <c r="I146" s="713"/>
      <c r="J146" s="713"/>
      <c r="K146" s="713"/>
      <c r="L146" s="713"/>
      <c r="M146" s="713"/>
      <c r="N146" s="713"/>
      <c r="O146" s="723"/>
      <c r="P146" s="709" t="s">
        <v>72</v>
      </c>
      <c r="Q146" s="710"/>
      <c r="R146" s="710"/>
      <c r="S146" s="710"/>
      <c r="T146" s="710"/>
      <c r="U146" s="710"/>
      <c r="V146" s="71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3"/>
      <c r="B147" s="713"/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23"/>
      <c r="P147" s="709" t="s">
        <v>72</v>
      </c>
      <c r="Q147" s="710"/>
      <c r="R147" s="710"/>
      <c r="S147" s="710"/>
      <c r="T147" s="710"/>
      <c r="U147" s="710"/>
      <c r="V147" s="71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2" t="s">
        <v>279</v>
      </c>
      <c r="B148" s="713"/>
      <c r="C148" s="713"/>
      <c r="D148" s="713"/>
      <c r="E148" s="713"/>
      <c r="F148" s="713"/>
      <c r="G148" s="713"/>
      <c r="H148" s="713"/>
      <c r="I148" s="713"/>
      <c r="J148" s="713"/>
      <c r="K148" s="713"/>
      <c r="L148" s="713"/>
      <c r="M148" s="713"/>
      <c r="N148" s="713"/>
      <c r="O148" s="713"/>
      <c r="P148" s="713"/>
      <c r="Q148" s="713"/>
      <c r="R148" s="713"/>
      <c r="S148" s="713"/>
      <c r="T148" s="713"/>
      <c r="U148" s="713"/>
      <c r="V148" s="713"/>
      <c r="W148" s="713"/>
      <c r="X148" s="713"/>
      <c r="Y148" s="713"/>
      <c r="Z148" s="713"/>
      <c r="AA148" s="696"/>
      <c r="AB148" s="696"/>
      <c r="AC148" s="696"/>
    </row>
    <row r="149" spans="1:68" ht="14.25" hidden="1" customHeight="1" x14ac:dyDescent="0.25">
      <c r="A149" s="714" t="s">
        <v>115</v>
      </c>
      <c r="B149" s="713"/>
      <c r="C149" s="713"/>
      <c r="D149" s="713"/>
      <c r="E149" s="713"/>
      <c r="F149" s="713"/>
      <c r="G149" s="713"/>
      <c r="H149" s="713"/>
      <c r="I149" s="713"/>
      <c r="J149" s="713"/>
      <c r="K149" s="713"/>
      <c r="L149" s="713"/>
      <c r="M149" s="713"/>
      <c r="N149" s="713"/>
      <c r="O149" s="713"/>
      <c r="P149" s="713"/>
      <c r="Q149" s="713"/>
      <c r="R149" s="713"/>
      <c r="S149" s="713"/>
      <c r="T149" s="713"/>
      <c r="U149" s="713"/>
      <c r="V149" s="713"/>
      <c r="W149" s="713"/>
      <c r="X149" s="713"/>
      <c r="Y149" s="713"/>
      <c r="Z149" s="713"/>
      <c r="AA149" s="695"/>
      <c r="AB149" s="695"/>
      <c r="AC149" s="695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16"/>
      <c r="R150" s="716"/>
      <c r="S150" s="716"/>
      <c r="T150" s="71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3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16"/>
      <c r="R151" s="716"/>
      <c r="S151" s="716"/>
      <c r="T151" s="71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22"/>
      <c r="B152" s="713"/>
      <c r="C152" s="713"/>
      <c r="D152" s="713"/>
      <c r="E152" s="713"/>
      <c r="F152" s="713"/>
      <c r="G152" s="713"/>
      <c r="H152" s="713"/>
      <c r="I152" s="713"/>
      <c r="J152" s="713"/>
      <c r="K152" s="713"/>
      <c r="L152" s="713"/>
      <c r="M152" s="713"/>
      <c r="N152" s="713"/>
      <c r="O152" s="723"/>
      <c r="P152" s="709" t="s">
        <v>72</v>
      </c>
      <c r="Q152" s="710"/>
      <c r="R152" s="710"/>
      <c r="S152" s="710"/>
      <c r="T152" s="710"/>
      <c r="U152" s="710"/>
      <c r="V152" s="71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3"/>
      <c r="B153" s="713"/>
      <c r="C153" s="713"/>
      <c r="D153" s="713"/>
      <c r="E153" s="713"/>
      <c r="F153" s="713"/>
      <c r="G153" s="713"/>
      <c r="H153" s="713"/>
      <c r="I153" s="713"/>
      <c r="J153" s="713"/>
      <c r="K153" s="713"/>
      <c r="L153" s="713"/>
      <c r="M153" s="713"/>
      <c r="N153" s="713"/>
      <c r="O153" s="723"/>
      <c r="P153" s="709" t="s">
        <v>72</v>
      </c>
      <c r="Q153" s="710"/>
      <c r="R153" s="710"/>
      <c r="S153" s="710"/>
      <c r="T153" s="710"/>
      <c r="U153" s="710"/>
      <c r="V153" s="71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14" t="s">
        <v>63</v>
      </c>
      <c r="B154" s="713"/>
      <c r="C154" s="713"/>
      <c r="D154" s="713"/>
      <c r="E154" s="713"/>
      <c r="F154" s="713"/>
      <c r="G154" s="713"/>
      <c r="H154" s="713"/>
      <c r="I154" s="713"/>
      <c r="J154" s="713"/>
      <c r="K154" s="713"/>
      <c r="L154" s="713"/>
      <c r="M154" s="713"/>
      <c r="N154" s="713"/>
      <c r="O154" s="713"/>
      <c r="P154" s="713"/>
      <c r="Q154" s="713"/>
      <c r="R154" s="713"/>
      <c r="S154" s="713"/>
      <c r="T154" s="713"/>
      <c r="U154" s="713"/>
      <c r="V154" s="713"/>
      <c r="W154" s="713"/>
      <c r="X154" s="713"/>
      <c r="Y154" s="713"/>
      <c r="Z154" s="713"/>
      <c r="AA154" s="695"/>
      <c r="AB154" s="695"/>
      <c r="AC154" s="695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16"/>
      <c r="R155" s="716"/>
      <c r="S155" s="716"/>
      <c r="T155" s="71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7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16"/>
      <c r="R156" s="716"/>
      <c r="S156" s="716"/>
      <c r="T156" s="71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22"/>
      <c r="B157" s="713"/>
      <c r="C157" s="713"/>
      <c r="D157" s="713"/>
      <c r="E157" s="713"/>
      <c r="F157" s="713"/>
      <c r="G157" s="713"/>
      <c r="H157" s="713"/>
      <c r="I157" s="713"/>
      <c r="J157" s="713"/>
      <c r="K157" s="713"/>
      <c r="L157" s="713"/>
      <c r="M157" s="713"/>
      <c r="N157" s="713"/>
      <c r="O157" s="723"/>
      <c r="P157" s="709" t="s">
        <v>72</v>
      </c>
      <c r="Q157" s="710"/>
      <c r="R157" s="710"/>
      <c r="S157" s="710"/>
      <c r="T157" s="710"/>
      <c r="U157" s="710"/>
      <c r="V157" s="71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3"/>
      <c r="B158" s="713"/>
      <c r="C158" s="713"/>
      <c r="D158" s="713"/>
      <c r="E158" s="713"/>
      <c r="F158" s="713"/>
      <c r="G158" s="713"/>
      <c r="H158" s="713"/>
      <c r="I158" s="713"/>
      <c r="J158" s="713"/>
      <c r="K158" s="713"/>
      <c r="L158" s="713"/>
      <c r="M158" s="713"/>
      <c r="N158" s="713"/>
      <c r="O158" s="723"/>
      <c r="P158" s="709" t="s">
        <v>72</v>
      </c>
      <c r="Q158" s="710"/>
      <c r="R158" s="710"/>
      <c r="S158" s="710"/>
      <c r="T158" s="710"/>
      <c r="U158" s="710"/>
      <c r="V158" s="71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14" t="s">
        <v>74</v>
      </c>
      <c r="B159" s="713"/>
      <c r="C159" s="713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695"/>
      <c r="AB159" s="695"/>
      <c r="AC159" s="695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16"/>
      <c r="R160" s="716"/>
      <c r="S160" s="716"/>
      <c r="T160" s="71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16"/>
      <c r="R161" s="716"/>
      <c r="S161" s="716"/>
      <c r="T161" s="71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22"/>
      <c r="B162" s="713"/>
      <c r="C162" s="713"/>
      <c r="D162" s="713"/>
      <c r="E162" s="713"/>
      <c r="F162" s="713"/>
      <c r="G162" s="713"/>
      <c r="H162" s="713"/>
      <c r="I162" s="713"/>
      <c r="J162" s="713"/>
      <c r="K162" s="713"/>
      <c r="L162" s="713"/>
      <c r="M162" s="713"/>
      <c r="N162" s="713"/>
      <c r="O162" s="723"/>
      <c r="P162" s="709" t="s">
        <v>72</v>
      </c>
      <c r="Q162" s="710"/>
      <c r="R162" s="710"/>
      <c r="S162" s="710"/>
      <c r="T162" s="710"/>
      <c r="U162" s="710"/>
      <c r="V162" s="71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3"/>
      <c r="B163" s="713"/>
      <c r="C163" s="713"/>
      <c r="D163" s="713"/>
      <c r="E163" s="713"/>
      <c r="F163" s="713"/>
      <c r="G163" s="713"/>
      <c r="H163" s="713"/>
      <c r="I163" s="713"/>
      <c r="J163" s="713"/>
      <c r="K163" s="713"/>
      <c r="L163" s="713"/>
      <c r="M163" s="713"/>
      <c r="N163" s="713"/>
      <c r="O163" s="723"/>
      <c r="P163" s="709" t="s">
        <v>72</v>
      </c>
      <c r="Q163" s="710"/>
      <c r="R163" s="710"/>
      <c r="S163" s="710"/>
      <c r="T163" s="710"/>
      <c r="U163" s="710"/>
      <c r="V163" s="71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2" t="s">
        <v>113</v>
      </c>
      <c r="B164" s="713"/>
      <c r="C164" s="713"/>
      <c r="D164" s="713"/>
      <c r="E164" s="713"/>
      <c r="F164" s="713"/>
      <c r="G164" s="713"/>
      <c r="H164" s="713"/>
      <c r="I164" s="713"/>
      <c r="J164" s="713"/>
      <c r="K164" s="713"/>
      <c r="L164" s="713"/>
      <c r="M164" s="713"/>
      <c r="N164" s="713"/>
      <c r="O164" s="713"/>
      <c r="P164" s="713"/>
      <c r="Q164" s="713"/>
      <c r="R164" s="713"/>
      <c r="S164" s="713"/>
      <c r="T164" s="713"/>
      <c r="U164" s="713"/>
      <c r="V164" s="713"/>
      <c r="W164" s="713"/>
      <c r="X164" s="713"/>
      <c r="Y164" s="713"/>
      <c r="Z164" s="713"/>
      <c r="AA164" s="696"/>
      <c r="AB164" s="696"/>
      <c r="AC164" s="696"/>
    </row>
    <row r="165" spans="1:68" ht="14.25" hidden="1" customHeight="1" x14ac:dyDescent="0.25">
      <c r="A165" s="714" t="s">
        <v>115</v>
      </c>
      <c r="B165" s="713"/>
      <c r="C165" s="713"/>
      <c r="D165" s="713"/>
      <c r="E165" s="713"/>
      <c r="F165" s="713"/>
      <c r="G165" s="713"/>
      <c r="H165" s="713"/>
      <c r="I165" s="713"/>
      <c r="J165" s="713"/>
      <c r="K165" s="713"/>
      <c r="L165" s="713"/>
      <c r="M165" s="713"/>
      <c r="N165" s="713"/>
      <c r="O165" s="713"/>
      <c r="P165" s="713"/>
      <c r="Q165" s="713"/>
      <c r="R165" s="713"/>
      <c r="S165" s="713"/>
      <c r="T165" s="713"/>
      <c r="U165" s="713"/>
      <c r="V165" s="713"/>
      <c r="W165" s="713"/>
      <c r="X165" s="713"/>
      <c r="Y165" s="713"/>
      <c r="Z165" s="713"/>
      <c r="AA165" s="695"/>
      <c r="AB165" s="695"/>
      <c r="AC165" s="695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7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16"/>
      <c r="R166" s="716"/>
      <c r="S166" s="716"/>
      <c r="T166" s="71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16"/>
      <c r="R167" s="716"/>
      <c r="S167" s="716"/>
      <c r="T167" s="71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16"/>
      <c r="R168" s="716"/>
      <c r="S168" s="716"/>
      <c r="T168" s="71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22"/>
      <c r="B169" s="713"/>
      <c r="C169" s="713"/>
      <c r="D169" s="713"/>
      <c r="E169" s="713"/>
      <c r="F169" s="713"/>
      <c r="G169" s="713"/>
      <c r="H169" s="713"/>
      <c r="I169" s="713"/>
      <c r="J169" s="713"/>
      <c r="K169" s="713"/>
      <c r="L169" s="713"/>
      <c r="M169" s="713"/>
      <c r="N169" s="713"/>
      <c r="O169" s="723"/>
      <c r="P169" s="709" t="s">
        <v>72</v>
      </c>
      <c r="Q169" s="710"/>
      <c r="R169" s="710"/>
      <c r="S169" s="710"/>
      <c r="T169" s="710"/>
      <c r="U169" s="710"/>
      <c r="V169" s="71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3"/>
      <c r="B170" s="713"/>
      <c r="C170" s="713"/>
      <c r="D170" s="713"/>
      <c r="E170" s="713"/>
      <c r="F170" s="713"/>
      <c r="G170" s="713"/>
      <c r="H170" s="713"/>
      <c r="I170" s="713"/>
      <c r="J170" s="713"/>
      <c r="K170" s="713"/>
      <c r="L170" s="713"/>
      <c r="M170" s="713"/>
      <c r="N170" s="713"/>
      <c r="O170" s="723"/>
      <c r="P170" s="709" t="s">
        <v>72</v>
      </c>
      <c r="Q170" s="710"/>
      <c r="R170" s="710"/>
      <c r="S170" s="710"/>
      <c r="T170" s="710"/>
      <c r="U170" s="710"/>
      <c r="V170" s="71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14" t="s">
        <v>63</v>
      </c>
      <c r="B171" s="713"/>
      <c r="C171" s="713"/>
      <c r="D171" s="713"/>
      <c r="E171" s="713"/>
      <c r="F171" s="713"/>
      <c r="G171" s="713"/>
      <c r="H171" s="713"/>
      <c r="I171" s="713"/>
      <c r="J171" s="713"/>
      <c r="K171" s="713"/>
      <c r="L171" s="713"/>
      <c r="M171" s="713"/>
      <c r="N171" s="713"/>
      <c r="O171" s="713"/>
      <c r="P171" s="713"/>
      <c r="Q171" s="713"/>
      <c r="R171" s="713"/>
      <c r="S171" s="713"/>
      <c r="T171" s="713"/>
      <c r="U171" s="713"/>
      <c r="V171" s="713"/>
      <c r="W171" s="713"/>
      <c r="X171" s="713"/>
      <c r="Y171" s="713"/>
      <c r="Z171" s="713"/>
      <c r="AA171" s="695"/>
      <c r="AB171" s="695"/>
      <c r="AC171" s="695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16"/>
      <c r="R172" s="716"/>
      <c r="S172" s="716"/>
      <c r="T172" s="71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16"/>
      <c r="R173" s="716"/>
      <c r="S173" s="716"/>
      <c r="T173" s="71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16"/>
      <c r="R174" s="716"/>
      <c r="S174" s="716"/>
      <c r="T174" s="71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16"/>
      <c r="R175" s="716"/>
      <c r="S175" s="716"/>
      <c r="T175" s="71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16"/>
      <c r="R176" s="716"/>
      <c r="S176" s="716"/>
      <c r="T176" s="71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22"/>
      <c r="B177" s="713"/>
      <c r="C177" s="713"/>
      <c r="D177" s="713"/>
      <c r="E177" s="713"/>
      <c r="F177" s="713"/>
      <c r="G177" s="713"/>
      <c r="H177" s="713"/>
      <c r="I177" s="713"/>
      <c r="J177" s="713"/>
      <c r="K177" s="713"/>
      <c r="L177" s="713"/>
      <c r="M177" s="713"/>
      <c r="N177" s="713"/>
      <c r="O177" s="723"/>
      <c r="P177" s="709" t="s">
        <v>72</v>
      </c>
      <c r="Q177" s="710"/>
      <c r="R177" s="710"/>
      <c r="S177" s="710"/>
      <c r="T177" s="710"/>
      <c r="U177" s="710"/>
      <c r="V177" s="71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3"/>
      <c r="B178" s="713"/>
      <c r="C178" s="713"/>
      <c r="D178" s="713"/>
      <c r="E178" s="713"/>
      <c r="F178" s="713"/>
      <c r="G178" s="713"/>
      <c r="H178" s="713"/>
      <c r="I178" s="713"/>
      <c r="J178" s="713"/>
      <c r="K178" s="713"/>
      <c r="L178" s="713"/>
      <c r="M178" s="713"/>
      <c r="N178" s="713"/>
      <c r="O178" s="723"/>
      <c r="P178" s="709" t="s">
        <v>72</v>
      </c>
      <c r="Q178" s="710"/>
      <c r="R178" s="710"/>
      <c r="S178" s="710"/>
      <c r="T178" s="710"/>
      <c r="U178" s="710"/>
      <c r="V178" s="71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14" t="s">
        <v>74</v>
      </c>
      <c r="B179" s="713"/>
      <c r="C179" s="713"/>
      <c r="D179" s="713"/>
      <c r="E179" s="713"/>
      <c r="F179" s="713"/>
      <c r="G179" s="713"/>
      <c r="H179" s="713"/>
      <c r="I179" s="713"/>
      <c r="J179" s="713"/>
      <c r="K179" s="713"/>
      <c r="L179" s="713"/>
      <c r="M179" s="713"/>
      <c r="N179" s="713"/>
      <c r="O179" s="713"/>
      <c r="P179" s="713"/>
      <c r="Q179" s="713"/>
      <c r="R179" s="713"/>
      <c r="S179" s="713"/>
      <c r="T179" s="713"/>
      <c r="U179" s="713"/>
      <c r="V179" s="713"/>
      <c r="W179" s="713"/>
      <c r="X179" s="713"/>
      <c r="Y179" s="713"/>
      <c r="Z179" s="713"/>
      <c r="AA179" s="695"/>
      <c r="AB179" s="695"/>
      <c r="AC179" s="695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16"/>
      <c r="R180" s="716"/>
      <c r="S180" s="716"/>
      <c r="T180" s="71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16"/>
      <c r="R181" s="716"/>
      <c r="S181" s="716"/>
      <c r="T181" s="71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16"/>
      <c r="R182" s="716"/>
      <c r="S182" s="716"/>
      <c r="T182" s="71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22"/>
      <c r="B183" s="713"/>
      <c r="C183" s="713"/>
      <c r="D183" s="713"/>
      <c r="E183" s="713"/>
      <c r="F183" s="713"/>
      <c r="G183" s="713"/>
      <c r="H183" s="713"/>
      <c r="I183" s="713"/>
      <c r="J183" s="713"/>
      <c r="K183" s="713"/>
      <c r="L183" s="713"/>
      <c r="M183" s="713"/>
      <c r="N183" s="713"/>
      <c r="O183" s="723"/>
      <c r="P183" s="709" t="s">
        <v>72</v>
      </c>
      <c r="Q183" s="710"/>
      <c r="R183" s="710"/>
      <c r="S183" s="710"/>
      <c r="T183" s="710"/>
      <c r="U183" s="710"/>
      <c r="V183" s="71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3"/>
      <c r="B184" s="713"/>
      <c r="C184" s="713"/>
      <c r="D184" s="713"/>
      <c r="E184" s="713"/>
      <c r="F184" s="713"/>
      <c r="G184" s="713"/>
      <c r="H184" s="713"/>
      <c r="I184" s="713"/>
      <c r="J184" s="713"/>
      <c r="K184" s="713"/>
      <c r="L184" s="713"/>
      <c r="M184" s="713"/>
      <c r="N184" s="713"/>
      <c r="O184" s="723"/>
      <c r="P184" s="709" t="s">
        <v>72</v>
      </c>
      <c r="Q184" s="710"/>
      <c r="R184" s="710"/>
      <c r="S184" s="710"/>
      <c r="T184" s="710"/>
      <c r="U184" s="710"/>
      <c r="V184" s="71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7" t="s">
        <v>321</v>
      </c>
      <c r="B185" s="768"/>
      <c r="C185" s="768"/>
      <c r="D185" s="768"/>
      <c r="E185" s="768"/>
      <c r="F185" s="768"/>
      <c r="G185" s="768"/>
      <c r="H185" s="768"/>
      <c r="I185" s="768"/>
      <c r="J185" s="768"/>
      <c r="K185" s="768"/>
      <c r="L185" s="768"/>
      <c r="M185" s="768"/>
      <c r="N185" s="768"/>
      <c r="O185" s="768"/>
      <c r="P185" s="768"/>
      <c r="Q185" s="768"/>
      <c r="R185" s="768"/>
      <c r="S185" s="768"/>
      <c r="T185" s="768"/>
      <c r="U185" s="768"/>
      <c r="V185" s="768"/>
      <c r="W185" s="768"/>
      <c r="X185" s="768"/>
      <c r="Y185" s="768"/>
      <c r="Z185" s="768"/>
      <c r="AA185" s="48"/>
      <c r="AB185" s="48"/>
      <c r="AC185" s="48"/>
    </row>
    <row r="186" spans="1:68" ht="16.5" hidden="1" customHeight="1" x14ac:dyDescent="0.25">
      <c r="A186" s="712" t="s">
        <v>322</v>
      </c>
      <c r="B186" s="713"/>
      <c r="C186" s="713"/>
      <c r="D186" s="713"/>
      <c r="E186" s="713"/>
      <c r="F186" s="713"/>
      <c r="G186" s="713"/>
      <c r="H186" s="713"/>
      <c r="I186" s="713"/>
      <c r="J186" s="713"/>
      <c r="K186" s="713"/>
      <c r="L186" s="713"/>
      <c r="M186" s="713"/>
      <c r="N186" s="713"/>
      <c r="O186" s="713"/>
      <c r="P186" s="713"/>
      <c r="Q186" s="713"/>
      <c r="R186" s="713"/>
      <c r="S186" s="713"/>
      <c r="T186" s="713"/>
      <c r="U186" s="713"/>
      <c r="V186" s="713"/>
      <c r="W186" s="713"/>
      <c r="X186" s="713"/>
      <c r="Y186" s="713"/>
      <c r="Z186" s="713"/>
      <c r="AA186" s="696"/>
      <c r="AB186" s="696"/>
      <c r="AC186" s="696"/>
    </row>
    <row r="187" spans="1:68" ht="14.25" hidden="1" customHeight="1" x14ac:dyDescent="0.25">
      <c r="A187" s="714" t="s">
        <v>163</v>
      </c>
      <c r="B187" s="713"/>
      <c r="C187" s="713"/>
      <c r="D187" s="713"/>
      <c r="E187" s="713"/>
      <c r="F187" s="713"/>
      <c r="G187" s="713"/>
      <c r="H187" s="713"/>
      <c r="I187" s="713"/>
      <c r="J187" s="713"/>
      <c r="K187" s="713"/>
      <c r="L187" s="713"/>
      <c r="M187" s="713"/>
      <c r="N187" s="713"/>
      <c r="O187" s="713"/>
      <c r="P187" s="713"/>
      <c r="Q187" s="713"/>
      <c r="R187" s="713"/>
      <c r="S187" s="713"/>
      <c r="T187" s="713"/>
      <c r="U187" s="713"/>
      <c r="V187" s="713"/>
      <c r="W187" s="713"/>
      <c r="X187" s="713"/>
      <c r="Y187" s="713"/>
      <c r="Z187" s="713"/>
      <c r="AA187" s="695"/>
      <c r="AB187" s="695"/>
      <c r="AC187" s="695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1" t="s">
        <v>325</v>
      </c>
      <c r="Q188" s="716"/>
      <c r="R188" s="716"/>
      <c r="S188" s="716"/>
      <c r="T188" s="71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22"/>
      <c r="B189" s="713"/>
      <c r="C189" s="713"/>
      <c r="D189" s="713"/>
      <c r="E189" s="713"/>
      <c r="F189" s="713"/>
      <c r="G189" s="713"/>
      <c r="H189" s="713"/>
      <c r="I189" s="713"/>
      <c r="J189" s="713"/>
      <c r="K189" s="713"/>
      <c r="L189" s="713"/>
      <c r="M189" s="713"/>
      <c r="N189" s="713"/>
      <c r="O189" s="723"/>
      <c r="P189" s="709" t="s">
        <v>72</v>
      </c>
      <c r="Q189" s="710"/>
      <c r="R189" s="710"/>
      <c r="S189" s="710"/>
      <c r="T189" s="710"/>
      <c r="U189" s="710"/>
      <c r="V189" s="71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3"/>
      <c r="B190" s="713"/>
      <c r="C190" s="713"/>
      <c r="D190" s="713"/>
      <c r="E190" s="713"/>
      <c r="F190" s="713"/>
      <c r="G190" s="713"/>
      <c r="H190" s="713"/>
      <c r="I190" s="713"/>
      <c r="J190" s="713"/>
      <c r="K190" s="713"/>
      <c r="L190" s="713"/>
      <c r="M190" s="713"/>
      <c r="N190" s="713"/>
      <c r="O190" s="723"/>
      <c r="P190" s="709" t="s">
        <v>72</v>
      </c>
      <c r="Q190" s="710"/>
      <c r="R190" s="710"/>
      <c r="S190" s="710"/>
      <c r="T190" s="710"/>
      <c r="U190" s="710"/>
      <c r="V190" s="71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14" t="s">
        <v>63</v>
      </c>
      <c r="B191" s="713"/>
      <c r="C191" s="713"/>
      <c r="D191" s="713"/>
      <c r="E191" s="713"/>
      <c r="F191" s="713"/>
      <c r="G191" s="713"/>
      <c r="H191" s="713"/>
      <c r="I191" s="713"/>
      <c r="J191" s="713"/>
      <c r="K191" s="713"/>
      <c r="L191" s="713"/>
      <c r="M191" s="713"/>
      <c r="N191" s="713"/>
      <c r="O191" s="713"/>
      <c r="P191" s="713"/>
      <c r="Q191" s="713"/>
      <c r="R191" s="713"/>
      <c r="S191" s="713"/>
      <c r="T191" s="713"/>
      <c r="U191" s="713"/>
      <c r="V191" s="713"/>
      <c r="W191" s="713"/>
      <c r="X191" s="713"/>
      <c r="Y191" s="713"/>
      <c r="Z191" s="713"/>
      <c r="AA191" s="695"/>
      <c r="AB191" s="695"/>
      <c r="AC191" s="695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16"/>
      <c r="R192" s="716"/>
      <c r="S192" s="716"/>
      <c r="T192" s="71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16"/>
      <c r="R193" s="716"/>
      <c r="S193" s="716"/>
      <c r="T193" s="717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16"/>
      <c r="R194" s="716"/>
      <c r="S194" s="716"/>
      <c r="T194" s="71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16"/>
      <c r="R195" s="716"/>
      <c r="S195" s="716"/>
      <c r="T195" s="71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16"/>
      <c r="R196" s="716"/>
      <c r="S196" s="716"/>
      <c r="T196" s="71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16"/>
      <c r="R197" s="716"/>
      <c r="S197" s="716"/>
      <c r="T197" s="71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16"/>
      <c r="R198" s="716"/>
      <c r="S198" s="716"/>
      <c r="T198" s="71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16"/>
      <c r="R199" s="716"/>
      <c r="S199" s="716"/>
      <c r="T199" s="71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22"/>
      <c r="B200" s="713"/>
      <c r="C200" s="713"/>
      <c r="D200" s="713"/>
      <c r="E200" s="713"/>
      <c r="F200" s="713"/>
      <c r="G200" s="713"/>
      <c r="H200" s="713"/>
      <c r="I200" s="713"/>
      <c r="J200" s="713"/>
      <c r="K200" s="713"/>
      <c r="L200" s="713"/>
      <c r="M200" s="713"/>
      <c r="N200" s="713"/>
      <c r="O200" s="723"/>
      <c r="P200" s="709" t="s">
        <v>72</v>
      </c>
      <c r="Q200" s="710"/>
      <c r="R200" s="710"/>
      <c r="S200" s="710"/>
      <c r="T200" s="710"/>
      <c r="U200" s="710"/>
      <c r="V200" s="71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3"/>
      <c r="B201" s="713"/>
      <c r="C201" s="713"/>
      <c r="D201" s="713"/>
      <c r="E201" s="713"/>
      <c r="F201" s="713"/>
      <c r="G201" s="713"/>
      <c r="H201" s="713"/>
      <c r="I201" s="713"/>
      <c r="J201" s="713"/>
      <c r="K201" s="713"/>
      <c r="L201" s="713"/>
      <c r="M201" s="713"/>
      <c r="N201" s="713"/>
      <c r="O201" s="723"/>
      <c r="P201" s="709" t="s">
        <v>72</v>
      </c>
      <c r="Q201" s="710"/>
      <c r="R201" s="710"/>
      <c r="S201" s="710"/>
      <c r="T201" s="710"/>
      <c r="U201" s="710"/>
      <c r="V201" s="711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2" t="s">
        <v>347</v>
      </c>
      <c r="B202" s="713"/>
      <c r="C202" s="713"/>
      <c r="D202" s="713"/>
      <c r="E202" s="713"/>
      <c r="F202" s="713"/>
      <c r="G202" s="713"/>
      <c r="H202" s="713"/>
      <c r="I202" s="713"/>
      <c r="J202" s="713"/>
      <c r="K202" s="713"/>
      <c r="L202" s="713"/>
      <c r="M202" s="713"/>
      <c r="N202" s="713"/>
      <c r="O202" s="713"/>
      <c r="P202" s="713"/>
      <c r="Q202" s="713"/>
      <c r="R202" s="713"/>
      <c r="S202" s="713"/>
      <c r="T202" s="713"/>
      <c r="U202" s="713"/>
      <c r="V202" s="713"/>
      <c r="W202" s="713"/>
      <c r="X202" s="713"/>
      <c r="Y202" s="713"/>
      <c r="Z202" s="713"/>
      <c r="AA202" s="696"/>
      <c r="AB202" s="696"/>
      <c r="AC202" s="696"/>
    </row>
    <row r="203" spans="1:68" ht="14.25" hidden="1" customHeight="1" x14ac:dyDescent="0.25">
      <c r="A203" s="714" t="s">
        <v>115</v>
      </c>
      <c r="B203" s="713"/>
      <c r="C203" s="713"/>
      <c r="D203" s="713"/>
      <c r="E203" s="713"/>
      <c r="F203" s="713"/>
      <c r="G203" s="713"/>
      <c r="H203" s="713"/>
      <c r="I203" s="713"/>
      <c r="J203" s="713"/>
      <c r="K203" s="713"/>
      <c r="L203" s="713"/>
      <c r="M203" s="713"/>
      <c r="N203" s="713"/>
      <c r="O203" s="713"/>
      <c r="P203" s="713"/>
      <c r="Q203" s="713"/>
      <c r="R203" s="713"/>
      <c r="S203" s="713"/>
      <c r="T203" s="713"/>
      <c r="U203" s="713"/>
      <c r="V203" s="713"/>
      <c r="W203" s="713"/>
      <c r="X203" s="713"/>
      <c r="Y203" s="713"/>
      <c r="Z203" s="713"/>
      <c r="AA203" s="695"/>
      <c r="AB203" s="695"/>
      <c r="AC203" s="695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16"/>
      <c r="R204" s="716"/>
      <c r="S204" s="716"/>
      <c r="T204" s="71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16"/>
      <c r="R205" s="716"/>
      <c r="S205" s="716"/>
      <c r="T205" s="71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22"/>
      <c r="B206" s="713"/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23"/>
      <c r="P206" s="709" t="s">
        <v>72</v>
      </c>
      <c r="Q206" s="710"/>
      <c r="R206" s="710"/>
      <c r="S206" s="710"/>
      <c r="T206" s="710"/>
      <c r="U206" s="710"/>
      <c r="V206" s="711"/>
      <c r="W206" s="37" t="s">
        <v>73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3"/>
      <c r="B207" s="713"/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23"/>
      <c r="P207" s="709" t="s">
        <v>72</v>
      </c>
      <c r="Q207" s="710"/>
      <c r="R207" s="710"/>
      <c r="S207" s="710"/>
      <c r="T207" s="710"/>
      <c r="U207" s="710"/>
      <c r="V207" s="711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14" t="s">
        <v>163</v>
      </c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713"/>
      <c r="X208" s="713"/>
      <c r="Y208" s="713"/>
      <c r="Z208" s="713"/>
      <c r="AA208" s="695"/>
      <c r="AB208" s="695"/>
      <c r="AC208" s="695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16"/>
      <c r="R209" s="716"/>
      <c r="S209" s="716"/>
      <c r="T209" s="71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16"/>
      <c r="R210" s="716"/>
      <c r="S210" s="716"/>
      <c r="T210" s="71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22"/>
      <c r="B211" s="713"/>
      <c r="C211" s="713"/>
      <c r="D211" s="713"/>
      <c r="E211" s="713"/>
      <c r="F211" s="713"/>
      <c r="G211" s="713"/>
      <c r="H211" s="713"/>
      <c r="I211" s="713"/>
      <c r="J211" s="713"/>
      <c r="K211" s="713"/>
      <c r="L211" s="713"/>
      <c r="M211" s="713"/>
      <c r="N211" s="713"/>
      <c r="O211" s="723"/>
      <c r="P211" s="709" t="s">
        <v>72</v>
      </c>
      <c r="Q211" s="710"/>
      <c r="R211" s="710"/>
      <c r="S211" s="710"/>
      <c r="T211" s="710"/>
      <c r="U211" s="710"/>
      <c r="V211" s="71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3"/>
      <c r="B212" s="713"/>
      <c r="C212" s="713"/>
      <c r="D212" s="713"/>
      <c r="E212" s="713"/>
      <c r="F212" s="713"/>
      <c r="G212" s="713"/>
      <c r="H212" s="713"/>
      <c r="I212" s="713"/>
      <c r="J212" s="713"/>
      <c r="K212" s="713"/>
      <c r="L212" s="713"/>
      <c r="M212" s="713"/>
      <c r="N212" s="713"/>
      <c r="O212" s="723"/>
      <c r="P212" s="709" t="s">
        <v>72</v>
      </c>
      <c r="Q212" s="710"/>
      <c r="R212" s="710"/>
      <c r="S212" s="710"/>
      <c r="T212" s="710"/>
      <c r="U212" s="710"/>
      <c r="V212" s="71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14" t="s">
        <v>63</v>
      </c>
      <c r="B213" s="713"/>
      <c r="C213" s="713"/>
      <c r="D213" s="713"/>
      <c r="E213" s="713"/>
      <c r="F213" s="713"/>
      <c r="G213" s="713"/>
      <c r="H213" s="713"/>
      <c r="I213" s="713"/>
      <c r="J213" s="713"/>
      <c r="K213" s="713"/>
      <c r="L213" s="713"/>
      <c r="M213" s="713"/>
      <c r="N213" s="713"/>
      <c r="O213" s="713"/>
      <c r="P213" s="713"/>
      <c r="Q213" s="713"/>
      <c r="R213" s="713"/>
      <c r="S213" s="713"/>
      <c r="T213" s="713"/>
      <c r="U213" s="713"/>
      <c r="V213" s="713"/>
      <c r="W213" s="713"/>
      <c r="X213" s="713"/>
      <c r="Y213" s="713"/>
      <c r="Z213" s="713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9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16"/>
      <c r="R214" s="716"/>
      <c r="S214" s="716"/>
      <c r="T214" s="717"/>
      <c r="U214" s="34"/>
      <c r="V214" s="34"/>
      <c r="W214" s="35" t="s">
        <v>69</v>
      </c>
      <c r="X214" s="701">
        <v>500</v>
      </c>
      <c r="Y214" s="702">
        <f t="shared" ref="Y214:Y221" si="31">IFERROR(IF(X214="",0,CEILING((X214/$H214),1)*$H214),"")</f>
        <v>502.20000000000005</v>
      </c>
      <c r="Z214" s="36">
        <f>IFERROR(IF(Y214=0,"",ROUNDUP(Y214/H214,0)*0.00937),"")</f>
        <v>0.87141000000000002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519.44444444444446</v>
      </c>
      <c r="BN214" s="64">
        <f t="shared" ref="BN214:BN221" si="33">IFERROR(Y214*I214/H214,"0")</f>
        <v>521.73</v>
      </c>
      <c r="BO214" s="64">
        <f t="shared" ref="BO214:BO221" si="34">IFERROR(1/J214*(X214/H214),"0")</f>
        <v>0.77160493827160481</v>
      </c>
      <c r="BP214" s="64">
        <f t="shared" ref="BP214:BP221" si="35">IFERROR(1/J214*(Y214/H214),"0")</f>
        <v>0.77500000000000002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16"/>
      <c r="R215" s="716"/>
      <c r="S215" s="716"/>
      <c r="T215" s="717"/>
      <c r="U215" s="34"/>
      <c r="V215" s="34"/>
      <c r="W215" s="35" t="s">
        <v>69</v>
      </c>
      <c r="X215" s="701">
        <v>300</v>
      </c>
      <c r="Y215" s="702">
        <f t="shared" si="31"/>
        <v>302.40000000000003</v>
      </c>
      <c r="Z215" s="36">
        <f>IFERROR(IF(Y215=0,"",ROUNDUP(Y215/H215,0)*0.00937),"")</f>
        <v>0.52471999999999996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311.66666666666663</v>
      </c>
      <c r="BN215" s="64">
        <f t="shared" si="33"/>
        <v>314.16000000000003</v>
      </c>
      <c r="BO215" s="64">
        <f t="shared" si="34"/>
        <v>0.46296296296296291</v>
      </c>
      <c r="BP215" s="64">
        <f t="shared" si="35"/>
        <v>0.46666666666666667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16"/>
      <c r="R216" s="716"/>
      <c r="S216" s="716"/>
      <c r="T216" s="71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4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16"/>
      <c r="R217" s="716"/>
      <c r="S217" s="716"/>
      <c r="T217" s="717"/>
      <c r="U217" s="34"/>
      <c r="V217" s="34"/>
      <c r="W217" s="35" t="s">
        <v>69</v>
      </c>
      <c r="X217" s="701">
        <v>400</v>
      </c>
      <c r="Y217" s="702">
        <f t="shared" si="31"/>
        <v>405</v>
      </c>
      <c r="Z217" s="36">
        <f>IFERROR(IF(Y217=0,"",ROUNDUP(Y217/H217,0)*0.00937),"")</f>
        <v>0.70274999999999999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415.55555555555554</v>
      </c>
      <c r="BN217" s="64">
        <f t="shared" si="33"/>
        <v>420.75</v>
      </c>
      <c r="BO217" s="64">
        <f t="shared" si="34"/>
        <v>0.61728395061728392</v>
      </c>
      <c r="BP217" s="64">
        <f t="shared" si="35"/>
        <v>0.625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16"/>
      <c r="R218" s="716"/>
      <c r="S218" s="716"/>
      <c r="T218" s="71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16"/>
      <c r="R219" s="716"/>
      <c r="S219" s="716"/>
      <c r="T219" s="71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16"/>
      <c r="R220" s="716"/>
      <c r="S220" s="716"/>
      <c r="T220" s="71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16"/>
      <c r="R221" s="716"/>
      <c r="S221" s="716"/>
      <c r="T221" s="71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22"/>
      <c r="B222" s="713"/>
      <c r="C222" s="713"/>
      <c r="D222" s="713"/>
      <c r="E222" s="713"/>
      <c r="F222" s="713"/>
      <c r="G222" s="713"/>
      <c r="H222" s="713"/>
      <c r="I222" s="713"/>
      <c r="J222" s="713"/>
      <c r="K222" s="713"/>
      <c r="L222" s="713"/>
      <c r="M222" s="713"/>
      <c r="N222" s="713"/>
      <c r="O222" s="723"/>
      <c r="P222" s="709" t="s">
        <v>72</v>
      </c>
      <c r="Q222" s="710"/>
      <c r="R222" s="710"/>
      <c r="S222" s="710"/>
      <c r="T222" s="710"/>
      <c r="U222" s="710"/>
      <c r="V222" s="71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222.2222222222222</v>
      </c>
      <c r="Y222" s="703">
        <f>IFERROR(Y214/H214,"0")+IFERROR(Y215/H215,"0")+IFERROR(Y216/H216,"0")+IFERROR(Y217/H217,"0")+IFERROR(Y218/H218,"0")+IFERROR(Y219/H219,"0")+IFERROR(Y220/H220,"0")+IFERROR(Y221/H221,"0")</f>
        <v>224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2.0988799999999999</v>
      </c>
      <c r="AA222" s="704"/>
      <c r="AB222" s="704"/>
      <c r="AC222" s="704"/>
    </row>
    <row r="223" spans="1:68" x14ac:dyDescent="0.2">
      <c r="A223" s="713"/>
      <c r="B223" s="713"/>
      <c r="C223" s="713"/>
      <c r="D223" s="713"/>
      <c r="E223" s="713"/>
      <c r="F223" s="713"/>
      <c r="G223" s="713"/>
      <c r="H223" s="713"/>
      <c r="I223" s="713"/>
      <c r="J223" s="713"/>
      <c r="K223" s="713"/>
      <c r="L223" s="713"/>
      <c r="M223" s="713"/>
      <c r="N223" s="713"/>
      <c r="O223" s="723"/>
      <c r="P223" s="709" t="s">
        <v>72</v>
      </c>
      <c r="Q223" s="710"/>
      <c r="R223" s="710"/>
      <c r="S223" s="710"/>
      <c r="T223" s="710"/>
      <c r="U223" s="710"/>
      <c r="V223" s="711"/>
      <c r="W223" s="37" t="s">
        <v>69</v>
      </c>
      <c r="X223" s="703">
        <f>IFERROR(SUM(X214:X221),"0")</f>
        <v>1200</v>
      </c>
      <c r="Y223" s="703">
        <f>IFERROR(SUM(Y214:Y221),"0")</f>
        <v>1209.6000000000001</v>
      </c>
      <c r="Z223" s="37"/>
      <c r="AA223" s="704"/>
      <c r="AB223" s="704"/>
      <c r="AC223" s="704"/>
    </row>
    <row r="224" spans="1:68" ht="14.25" hidden="1" customHeight="1" x14ac:dyDescent="0.25">
      <c r="A224" s="714" t="s">
        <v>74</v>
      </c>
      <c r="B224" s="713"/>
      <c r="C224" s="713"/>
      <c r="D224" s="713"/>
      <c r="E224" s="713"/>
      <c r="F224" s="713"/>
      <c r="G224" s="713"/>
      <c r="H224" s="713"/>
      <c r="I224" s="713"/>
      <c r="J224" s="713"/>
      <c r="K224" s="713"/>
      <c r="L224" s="713"/>
      <c r="M224" s="713"/>
      <c r="N224" s="713"/>
      <c r="O224" s="713"/>
      <c r="P224" s="713"/>
      <c r="Q224" s="713"/>
      <c r="R224" s="713"/>
      <c r="S224" s="713"/>
      <c r="T224" s="713"/>
      <c r="U224" s="713"/>
      <c r="V224" s="713"/>
      <c r="W224" s="713"/>
      <c r="X224" s="713"/>
      <c r="Y224" s="713"/>
      <c r="Z224" s="713"/>
      <c r="AA224" s="695"/>
      <c r="AB224" s="695"/>
      <c r="AC224" s="695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16"/>
      <c r="R225" s="716"/>
      <c r="S225" s="716"/>
      <c r="T225" s="71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16"/>
      <c r="R226" s="716"/>
      <c r="S226" s="716"/>
      <c r="T226" s="71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16"/>
      <c r="R227" s="716"/>
      <c r="S227" s="716"/>
      <c r="T227" s="71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16"/>
      <c r="R228" s="716"/>
      <c r="S228" s="716"/>
      <c r="T228" s="717"/>
      <c r="U228" s="34"/>
      <c r="V228" s="34"/>
      <c r="W228" s="35" t="s">
        <v>69</v>
      </c>
      <c r="X228" s="701">
        <v>300</v>
      </c>
      <c r="Y228" s="702">
        <f t="shared" si="36"/>
        <v>304.5</v>
      </c>
      <c r="Z228" s="36">
        <f>IFERROR(IF(Y228=0,"",ROUNDUP(Y228/H228,0)*0.02175),"")</f>
        <v>0.76124999999999998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319.44827586206895</v>
      </c>
      <c r="BN228" s="64">
        <f t="shared" si="38"/>
        <v>324.24</v>
      </c>
      <c r="BO228" s="64">
        <f t="shared" si="39"/>
        <v>0.61576354679802958</v>
      </c>
      <c r="BP228" s="64">
        <f t="shared" si="40"/>
        <v>0.625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16"/>
      <c r="R229" s="716"/>
      <c r="S229" s="716"/>
      <c r="T229" s="71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16"/>
      <c r="R230" s="716"/>
      <c r="S230" s="716"/>
      <c r="T230" s="71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9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16"/>
      <c r="R231" s="716"/>
      <c r="S231" s="716"/>
      <c r="T231" s="717"/>
      <c r="U231" s="34"/>
      <c r="V231" s="34"/>
      <c r="W231" s="35" t="s">
        <v>69</v>
      </c>
      <c r="X231" s="701">
        <v>240</v>
      </c>
      <c r="Y231" s="702">
        <f t="shared" si="36"/>
        <v>240</v>
      </c>
      <c r="Z231" s="36">
        <f t="shared" si="41"/>
        <v>0.753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267.20000000000005</v>
      </c>
      <c r="BN231" s="64">
        <f t="shared" si="38"/>
        <v>267.20000000000005</v>
      </c>
      <c r="BO231" s="64">
        <f t="shared" si="39"/>
        <v>0.64102564102564097</v>
      </c>
      <c r="BP231" s="64">
        <f t="shared" si="40"/>
        <v>0.64102564102564097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16"/>
      <c r="R232" s="716"/>
      <c r="S232" s="716"/>
      <c r="T232" s="717"/>
      <c r="U232" s="34"/>
      <c r="V232" s="34"/>
      <c r="W232" s="35" t="s">
        <v>69</v>
      </c>
      <c r="X232" s="701">
        <v>240</v>
      </c>
      <c r="Y232" s="702">
        <f t="shared" si="36"/>
        <v>240</v>
      </c>
      <c r="Z232" s="36">
        <f t="shared" si="41"/>
        <v>0.753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267.20000000000005</v>
      </c>
      <c r="BN232" s="64">
        <f t="shared" si="38"/>
        <v>267.20000000000005</v>
      </c>
      <c r="BO232" s="64">
        <f t="shared" si="39"/>
        <v>0.64102564102564097</v>
      </c>
      <c r="BP232" s="64">
        <f t="shared" si="40"/>
        <v>0.64102564102564097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6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16"/>
      <c r="R233" s="716"/>
      <c r="S233" s="716"/>
      <c r="T233" s="71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16"/>
      <c r="R234" s="716"/>
      <c r="S234" s="716"/>
      <c r="T234" s="71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16"/>
      <c r="R235" s="716"/>
      <c r="S235" s="716"/>
      <c r="T235" s="717"/>
      <c r="U235" s="34"/>
      <c r="V235" s="34"/>
      <c r="W235" s="35" t="s">
        <v>69</v>
      </c>
      <c r="X235" s="701">
        <v>200</v>
      </c>
      <c r="Y235" s="702">
        <f t="shared" si="36"/>
        <v>201.6</v>
      </c>
      <c r="Z235" s="36">
        <f t="shared" si="41"/>
        <v>0.63251999999999997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223.16666666666669</v>
      </c>
      <c r="BN235" s="64">
        <f t="shared" si="38"/>
        <v>224.95199999999997</v>
      </c>
      <c r="BO235" s="64">
        <f t="shared" si="39"/>
        <v>0.53418803418803418</v>
      </c>
      <c r="BP235" s="64">
        <f t="shared" si="40"/>
        <v>0.53846153846153844</v>
      </c>
    </row>
    <row r="236" spans="1:68" x14ac:dyDescent="0.2">
      <c r="A236" s="722"/>
      <c r="B236" s="713"/>
      <c r="C236" s="713"/>
      <c r="D236" s="713"/>
      <c r="E236" s="713"/>
      <c r="F236" s="713"/>
      <c r="G236" s="713"/>
      <c r="H236" s="713"/>
      <c r="I236" s="713"/>
      <c r="J236" s="713"/>
      <c r="K236" s="713"/>
      <c r="L236" s="713"/>
      <c r="M236" s="713"/>
      <c r="N236" s="713"/>
      <c r="O236" s="723"/>
      <c r="P236" s="709" t="s">
        <v>72</v>
      </c>
      <c r="Q236" s="710"/>
      <c r="R236" s="710"/>
      <c r="S236" s="710"/>
      <c r="T236" s="710"/>
      <c r="U236" s="710"/>
      <c r="V236" s="71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317.81609195402302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319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2.8997700000000002</v>
      </c>
      <c r="AA236" s="704"/>
      <c r="AB236" s="704"/>
      <c r="AC236" s="704"/>
    </row>
    <row r="237" spans="1:68" x14ac:dyDescent="0.2">
      <c r="A237" s="713"/>
      <c r="B237" s="713"/>
      <c r="C237" s="713"/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23"/>
      <c r="P237" s="709" t="s">
        <v>72</v>
      </c>
      <c r="Q237" s="710"/>
      <c r="R237" s="710"/>
      <c r="S237" s="710"/>
      <c r="T237" s="710"/>
      <c r="U237" s="710"/>
      <c r="V237" s="711"/>
      <c r="W237" s="37" t="s">
        <v>69</v>
      </c>
      <c r="X237" s="703">
        <f>IFERROR(SUM(X225:X235),"0")</f>
        <v>980</v>
      </c>
      <c r="Y237" s="703">
        <f>IFERROR(SUM(Y225:Y235),"0")</f>
        <v>986.1</v>
      </c>
      <c r="Z237" s="37"/>
      <c r="AA237" s="704"/>
      <c r="AB237" s="704"/>
      <c r="AC237" s="704"/>
    </row>
    <row r="238" spans="1:68" ht="14.25" hidden="1" customHeight="1" x14ac:dyDescent="0.25">
      <c r="A238" s="714" t="s">
        <v>203</v>
      </c>
      <c r="B238" s="713"/>
      <c r="C238" s="713"/>
      <c r="D238" s="713"/>
      <c r="E238" s="713"/>
      <c r="F238" s="713"/>
      <c r="G238" s="713"/>
      <c r="H238" s="713"/>
      <c r="I238" s="713"/>
      <c r="J238" s="713"/>
      <c r="K238" s="713"/>
      <c r="L238" s="713"/>
      <c r="M238" s="713"/>
      <c r="N238" s="713"/>
      <c r="O238" s="713"/>
      <c r="P238" s="713"/>
      <c r="Q238" s="713"/>
      <c r="R238" s="713"/>
      <c r="S238" s="713"/>
      <c r="T238" s="713"/>
      <c r="U238" s="713"/>
      <c r="V238" s="713"/>
      <c r="W238" s="713"/>
      <c r="X238" s="713"/>
      <c r="Y238" s="713"/>
      <c r="Z238" s="713"/>
      <c r="AA238" s="695"/>
      <c r="AB238" s="695"/>
      <c r="AC238" s="695"/>
    </row>
    <row r="239" spans="1:68" ht="16.5" hidden="1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16"/>
      <c r="R239" s="716"/>
      <c r="S239" s="716"/>
      <c r="T239" s="71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16"/>
      <c r="R240" s="716"/>
      <c r="S240" s="716"/>
      <c r="T240" s="71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16"/>
      <c r="R241" s="716"/>
      <c r="S241" s="716"/>
      <c r="T241" s="71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8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16"/>
      <c r="R242" s="716"/>
      <c r="S242" s="716"/>
      <c r="T242" s="71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16"/>
      <c r="R243" s="716"/>
      <c r="S243" s="716"/>
      <c r="T243" s="717"/>
      <c r="U243" s="34"/>
      <c r="V243" s="34"/>
      <c r="W243" s="35" t="s">
        <v>69</v>
      </c>
      <c r="X243" s="701">
        <v>120</v>
      </c>
      <c r="Y243" s="702">
        <f>IFERROR(IF(X243="",0,CEILING((X243/$H243),1)*$H243),"")</f>
        <v>120</v>
      </c>
      <c r="Z243" s="36">
        <f>IFERROR(IF(Y243=0,"",ROUNDUP(Y243/H243,0)*0.00753),"")</f>
        <v>0.3765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133.60000000000002</v>
      </c>
      <c r="BN243" s="64">
        <f>IFERROR(Y243*I243/H243,"0")</f>
        <v>133.60000000000002</v>
      </c>
      <c r="BO243" s="64">
        <f>IFERROR(1/J243*(X243/H243),"0")</f>
        <v>0.32051282051282048</v>
      </c>
      <c r="BP243" s="64">
        <f>IFERROR(1/J243*(Y243/H243),"0")</f>
        <v>0.32051282051282048</v>
      </c>
    </row>
    <row r="244" spans="1:68" x14ac:dyDescent="0.2">
      <c r="A244" s="722"/>
      <c r="B244" s="713"/>
      <c r="C244" s="713"/>
      <c r="D244" s="713"/>
      <c r="E244" s="713"/>
      <c r="F244" s="713"/>
      <c r="G244" s="713"/>
      <c r="H244" s="713"/>
      <c r="I244" s="713"/>
      <c r="J244" s="713"/>
      <c r="K244" s="713"/>
      <c r="L244" s="713"/>
      <c r="M244" s="713"/>
      <c r="N244" s="713"/>
      <c r="O244" s="723"/>
      <c r="P244" s="709" t="s">
        <v>72</v>
      </c>
      <c r="Q244" s="710"/>
      <c r="R244" s="710"/>
      <c r="S244" s="710"/>
      <c r="T244" s="710"/>
      <c r="U244" s="710"/>
      <c r="V244" s="711"/>
      <c r="W244" s="37" t="s">
        <v>73</v>
      </c>
      <c r="X244" s="703">
        <f>IFERROR(X239/H239,"0")+IFERROR(X240/H240,"0")+IFERROR(X241/H241,"0")+IFERROR(X242/H242,"0")+IFERROR(X243/H243,"0")</f>
        <v>50</v>
      </c>
      <c r="Y244" s="703">
        <f>IFERROR(Y239/H239,"0")+IFERROR(Y240/H240,"0")+IFERROR(Y241/H241,"0")+IFERROR(Y242/H242,"0")+IFERROR(Y243/H243,"0")</f>
        <v>50</v>
      </c>
      <c r="Z244" s="703">
        <f>IFERROR(IF(Z239="",0,Z239),"0")+IFERROR(IF(Z240="",0,Z240),"0")+IFERROR(IF(Z241="",0,Z241),"0")+IFERROR(IF(Z242="",0,Z242),"0")+IFERROR(IF(Z243="",0,Z243),"0")</f>
        <v>0.3765</v>
      </c>
      <c r="AA244" s="704"/>
      <c r="AB244" s="704"/>
      <c r="AC244" s="704"/>
    </row>
    <row r="245" spans="1:68" x14ac:dyDescent="0.2">
      <c r="A245" s="713"/>
      <c r="B245" s="713"/>
      <c r="C245" s="713"/>
      <c r="D245" s="713"/>
      <c r="E245" s="713"/>
      <c r="F245" s="713"/>
      <c r="G245" s="713"/>
      <c r="H245" s="713"/>
      <c r="I245" s="713"/>
      <c r="J245" s="713"/>
      <c r="K245" s="713"/>
      <c r="L245" s="713"/>
      <c r="M245" s="713"/>
      <c r="N245" s="713"/>
      <c r="O245" s="723"/>
      <c r="P245" s="709" t="s">
        <v>72</v>
      </c>
      <c r="Q245" s="710"/>
      <c r="R245" s="710"/>
      <c r="S245" s="710"/>
      <c r="T245" s="710"/>
      <c r="U245" s="710"/>
      <c r="V245" s="711"/>
      <c r="W245" s="37" t="s">
        <v>69</v>
      </c>
      <c r="X245" s="703">
        <f>IFERROR(SUM(X239:X243),"0")</f>
        <v>120</v>
      </c>
      <c r="Y245" s="703">
        <f>IFERROR(SUM(Y239:Y243),"0")</f>
        <v>120</v>
      </c>
      <c r="Z245" s="37"/>
      <c r="AA245" s="704"/>
      <c r="AB245" s="704"/>
      <c r="AC245" s="704"/>
    </row>
    <row r="246" spans="1:68" ht="16.5" hidden="1" customHeight="1" x14ac:dyDescent="0.25">
      <c r="A246" s="712" t="s">
        <v>420</v>
      </c>
      <c r="B246" s="713"/>
      <c r="C246" s="713"/>
      <c r="D246" s="713"/>
      <c r="E246" s="713"/>
      <c r="F246" s="713"/>
      <c r="G246" s="713"/>
      <c r="H246" s="713"/>
      <c r="I246" s="713"/>
      <c r="J246" s="713"/>
      <c r="K246" s="713"/>
      <c r="L246" s="713"/>
      <c r="M246" s="713"/>
      <c r="N246" s="713"/>
      <c r="O246" s="713"/>
      <c r="P246" s="713"/>
      <c r="Q246" s="713"/>
      <c r="R246" s="713"/>
      <c r="S246" s="713"/>
      <c r="T246" s="713"/>
      <c r="U246" s="713"/>
      <c r="V246" s="713"/>
      <c r="W246" s="713"/>
      <c r="X246" s="713"/>
      <c r="Y246" s="713"/>
      <c r="Z246" s="713"/>
      <c r="AA246" s="696"/>
      <c r="AB246" s="696"/>
      <c r="AC246" s="696"/>
    </row>
    <row r="247" spans="1:68" ht="14.25" hidden="1" customHeight="1" x14ac:dyDescent="0.25">
      <c r="A247" s="714" t="s">
        <v>115</v>
      </c>
      <c r="B247" s="713"/>
      <c r="C247" s="713"/>
      <c r="D247" s="713"/>
      <c r="E247" s="713"/>
      <c r="F247" s="713"/>
      <c r="G247" s="713"/>
      <c r="H247" s="713"/>
      <c r="I247" s="713"/>
      <c r="J247" s="713"/>
      <c r="K247" s="713"/>
      <c r="L247" s="713"/>
      <c r="M247" s="713"/>
      <c r="N247" s="713"/>
      <c r="O247" s="713"/>
      <c r="P247" s="713"/>
      <c r="Q247" s="713"/>
      <c r="R247" s="713"/>
      <c r="S247" s="713"/>
      <c r="T247" s="713"/>
      <c r="U247" s="713"/>
      <c r="V247" s="713"/>
      <c r="W247" s="713"/>
      <c r="X247" s="713"/>
      <c r="Y247" s="713"/>
      <c r="Z247" s="713"/>
      <c r="AA247" s="695"/>
      <c r="AB247" s="695"/>
      <c r="AC247" s="695"/>
    </row>
    <row r="248" spans="1:68" ht="27" hidden="1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16"/>
      <c r="R248" s="716"/>
      <c r="S248" s="716"/>
      <c r="T248" s="717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2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16"/>
      <c r="R249" s="716"/>
      <c r="S249" s="716"/>
      <c r="T249" s="71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16"/>
      <c r="R250" s="716"/>
      <c r="S250" s="716"/>
      <c r="T250" s="71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16"/>
      <c r="R251" s="716"/>
      <c r="S251" s="716"/>
      <c r="T251" s="71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16"/>
      <c r="R252" s="716"/>
      <c r="S252" s="716"/>
      <c r="T252" s="71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16"/>
      <c r="R253" s="716"/>
      <c r="S253" s="716"/>
      <c r="T253" s="71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16"/>
      <c r="R254" s="716"/>
      <c r="S254" s="716"/>
      <c r="T254" s="71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16"/>
      <c r="R255" s="716"/>
      <c r="S255" s="716"/>
      <c r="T255" s="717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22"/>
      <c r="B256" s="713"/>
      <c r="C256" s="713"/>
      <c r="D256" s="713"/>
      <c r="E256" s="713"/>
      <c r="F256" s="713"/>
      <c r="G256" s="713"/>
      <c r="H256" s="713"/>
      <c r="I256" s="713"/>
      <c r="J256" s="713"/>
      <c r="K256" s="713"/>
      <c r="L256" s="713"/>
      <c r="M256" s="713"/>
      <c r="N256" s="713"/>
      <c r="O256" s="723"/>
      <c r="P256" s="709" t="s">
        <v>72</v>
      </c>
      <c r="Q256" s="710"/>
      <c r="R256" s="710"/>
      <c r="S256" s="710"/>
      <c r="T256" s="710"/>
      <c r="U256" s="710"/>
      <c r="V256" s="71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3"/>
      <c r="B257" s="713"/>
      <c r="C257" s="713"/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23"/>
      <c r="P257" s="709" t="s">
        <v>72</v>
      </c>
      <c r="Q257" s="710"/>
      <c r="R257" s="710"/>
      <c r="S257" s="710"/>
      <c r="T257" s="710"/>
      <c r="U257" s="710"/>
      <c r="V257" s="71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2" t="s">
        <v>440</v>
      </c>
      <c r="B258" s="713"/>
      <c r="C258" s="713"/>
      <c r="D258" s="713"/>
      <c r="E258" s="713"/>
      <c r="F258" s="713"/>
      <c r="G258" s="713"/>
      <c r="H258" s="713"/>
      <c r="I258" s="713"/>
      <c r="J258" s="713"/>
      <c r="K258" s="713"/>
      <c r="L258" s="713"/>
      <c r="M258" s="713"/>
      <c r="N258" s="713"/>
      <c r="O258" s="713"/>
      <c r="P258" s="713"/>
      <c r="Q258" s="713"/>
      <c r="R258" s="713"/>
      <c r="S258" s="713"/>
      <c r="T258" s="713"/>
      <c r="U258" s="713"/>
      <c r="V258" s="713"/>
      <c r="W258" s="713"/>
      <c r="X258" s="713"/>
      <c r="Y258" s="713"/>
      <c r="Z258" s="713"/>
      <c r="AA258" s="696"/>
      <c r="AB258" s="696"/>
      <c r="AC258" s="696"/>
    </row>
    <row r="259" spans="1:68" ht="14.25" hidden="1" customHeight="1" x14ac:dyDescent="0.25">
      <c r="A259" s="714" t="s">
        <v>115</v>
      </c>
      <c r="B259" s="713"/>
      <c r="C259" s="713"/>
      <c r="D259" s="713"/>
      <c r="E259" s="713"/>
      <c r="F259" s="713"/>
      <c r="G259" s="713"/>
      <c r="H259" s="713"/>
      <c r="I259" s="713"/>
      <c r="J259" s="713"/>
      <c r="K259" s="713"/>
      <c r="L259" s="713"/>
      <c r="M259" s="713"/>
      <c r="N259" s="713"/>
      <c r="O259" s="713"/>
      <c r="P259" s="713"/>
      <c r="Q259" s="713"/>
      <c r="R259" s="713"/>
      <c r="S259" s="713"/>
      <c r="T259" s="713"/>
      <c r="U259" s="713"/>
      <c r="V259" s="713"/>
      <c r="W259" s="713"/>
      <c r="X259" s="713"/>
      <c r="Y259" s="713"/>
      <c r="Z259" s="713"/>
      <c r="AA259" s="695"/>
      <c r="AB259" s="695"/>
      <c r="AC259" s="695"/>
    </row>
    <row r="260" spans="1:68" ht="27" hidden="1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16"/>
      <c r="R260" s="716"/>
      <c r="S260" s="716"/>
      <c r="T260" s="717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16"/>
      <c r="R261" s="716"/>
      <c r="S261" s="716"/>
      <c r="T261" s="71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16"/>
      <c r="R262" s="716"/>
      <c r="S262" s="716"/>
      <c r="T262" s="71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16"/>
      <c r="R263" s="716"/>
      <c r="S263" s="716"/>
      <c r="T263" s="71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16"/>
      <c r="R264" s="716"/>
      <c r="S264" s="716"/>
      <c r="T264" s="71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16"/>
      <c r="R265" s="716"/>
      <c r="S265" s="716"/>
      <c r="T265" s="71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16"/>
      <c r="R266" s="716"/>
      <c r="S266" s="716"/>
      <c r="T266" s="71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16"/>
      <c r="R267" s="716"/>
      <c r="S267" s="716"/>
      <c r="T267" s="717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22"/>
      <c r="B268" s="713"/>
      <c r="C268" s="713"/>
      <c r="D268" s="713"/>
      <c r="E268" s="713"/>
      <c r="F268" s="713"/>
      <c r="G268" s="713"/>
      <c r="H268" s="713"/>
      <c r="I268" s="713"/>
      <c r="J268" s="713"/>
      <c r="K268" s="713"/>
      <c r="L268" s="713"/>
      <c r="M268" s="713"/>
      <c r="N268" s="713"/>
      <c r="O268" s="723"/>
      <c r="P268" s="709" t="s">
        <v>72</v>
      </c>
      <c r="Q268" s="710"/>
      <c r="R268" s="710"/>
      <c r="S268" s="710"/>
      <c r="T268" s="710"/>
      <c r="U268" s="710"/>
      <c r="V268" s="71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3"/>
      <c r="B269" s="713"/>
      <c r="C269" s="713"/>
      <c r="D269" s="713"/>
      <c r="E269" s="713"/>
      <c r="F269" s="713"/>
      <c r="G269" s="713"/>
      <c r="H269" s="713"/>
      <c r="I269" s="713"/>
      <c r="J269" s="713"/>
      <c r="K269" s="713"/>
      <c r="L269" s="713"/>
      <c r="M269" s="713"/>
      <c r="N269" s="713"/>
      <c r="O269" s="723"/>
      <c r="P269" s="709" t="s">
        <v>72</v>
      </c>
      <c r="Q269" s="710"/>
      <c r="R269" s="710"/>
      <c r="S269" s="710"/>
      <c r="T269" s="710"/>
      <c r="U269" s="710"/>
      <c r="V269" s="71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2" t="s">
        <v>461</v>
      </c>
      <c r="B270" s="713"/>
      <c r="C270" s="713"/>
      <c r="D270" s="713"/>
      <c r="E270" s="713"/>
      <c r="F270" s="713"/>
      <c r="G270" s="713"/>
      <c r="H270" s="713"/>
      <c r="I270" s="713"/>
      <c r="J270" s="713"/>
      <c r="K270" s="713"/>
      <c r="L270" s="713"/>
      <c r="M270" s="713"/>
      <c r="N270" s="713"/>
      <c r="O270" s="713"/>
      <c r="P270" s="713"/>
      <c r="Q270" s="713"/>
      <c r="R270" s="713"/>
      <c r="S270" s="713"/>
      <c r="T270" s="713"/>
      <c r="U270" s="713"/>
      <c r="V270" s="713"/>
      <c r="W270" s="713"/>
      <c r="X270" s="713"/>
      <c r="Y270" s="713"/>
      <c r="Z270" s="713"/>
      <c r="AA270" s="696"/>
      <c r="AB270" s="696"/>
      <c r="AC270" s="696"/>
    </row>
    <row r="271" spans="1:68" ht="14.25" hidden="1" customHeight="1" x14ac:dyDescent="0.25">
      <c r="A271" s="714" t="s">
        <v>115</v>
      </c>
      <c r="B271" s="713"/>
      <c r="C271" s="713"/>
      <c r="D271" s="713"/>
      <c r="E271" s="713"/>
      <c r="F271" s="713"/>
      <c r="G271" s="713"/>
      <c r="H271" s="713"/>
      <c r="I271" s="713"/>
      <c r="J271" s="713"/>
      <c r="K271" s="713"/>
      <c r="L271" s="713"/>
      <c r="M271" s="713"/>
      <c r="N271" s="713"/>
      <c r="O271" s="713"/>
      <c r="P271" s="713"/>
      <c r="Q271" s="713"/>
      <c r="R271" s="713"/>
      <c r="S271" s="713"/>
      <c r="T271" s="713"/>
      <c r="U271" s="713"/>
      <c r="V271" s="713"/>
      <c r="W271" s="713"/>
      <c r="X271" s="713"/>
      <c r="Y271" s="713"/>
      <c r="Z271" s="713"/>
      <c r="AA271" s="695"/>
      <c r="AB271" s="695"/>
      <c r="AC271" s="695"/>
    </row>
    <row r="272" spans="1:68" ht="27" hidden="1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16"/>
      <c r="R272" s="716"/>
      <c r="S272" s="716"/>
      <c r="T272" s="717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16"/>
      <c r="R273" s="716"/>
      <c r="S273" s="716"/>
      <c r="T273" s="717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1008" t="s">
        <v>469</v>
      </c>
      <c r="Q274" s="716"/>
      <c r="R274" s="716"/>
      <c r="S274" s="716"/>
      <c r="T274" s="717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16"/>
      <c r="R275" s="716"/>
      <c r="S275" s="716"/>
      <c r="T275" s="717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9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16"/>
      <c r="R276" s="716"/>
      <c r="S276" s="716"/>
      <c r="T276" s="71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16"/>
      <c r="R277" s="716"/>
      <c r="S277" s="716"/>
      <c r="T277" s="71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22"/>
      <c r="B278" s="713"/>
      <c r="C278" s="713"/>
      <c r="D278" s="713"/>
      <c r="E278" s="713"/>
      <c r="F278" s="713"/>
      <c r="G278" s="713"/>
      <c r="H278" s="713"/>
      <c r="I278" s="713"/>
      <c r="J278" s="713"/>
      <c r="K278" s="713"/>
      <c r="L278" s="713"/>
      <c r="M278" s="713"/>
      <c r="N278" s="713"/>
      <c r="O278" s="723"/>
      <c r="P278" s="709" t="s">
        <v>72</v>
      </c>
      <c r="Q278" s="710"/>
      <c r="R278" s="710"/>
      <c r="S278" s="710"/>
      <c r="T278" s="710"/>
      <c r="U278" s="710"/>
      <c r="V278" s="71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3"/>
      <c r="B279" s="713"/>
      <c r="C279" s="713"/>
      <c r="D279" s="713"/>
      <c r="E279" s="713"/>
      <c r="F279" s="713"/>
      <c r="G279" s="713"/>
      <c r="H279" s="713"/>
      <c r="I279" s="713"/>
      <c r="J279" s="713"/>
      <c r="K279" s="713"/>
      <c r="L279" s="713"/>
      <c r="M279" s="713"/>
      <c r="N279" s="713"/>
      <c r="O279" s="723"/>
      <c r="P279" s="709" t="s">
        <v>72</v>
      </c>
      <c r="Q279" s="710"/>
      <c r="R279" s="710"/>
      <c r="S279" s="710"/>
      <c r="T279" s="710"/>
      <c r="U279" s="710"/>
      <c r="V279" s="71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2" t="s">
        <v>478</v>
      </c>
      <c r="B280" s="713"/>
      <c r="C280" s="713"/>
      <c r="D280" s="713"/>
      <c r="E280" s="713"/>
      <c r="F280" s="713"/>
      <c r="G280" s="713"/>
      <c r="H280" s="713"/>
      <c r="I280" s="713"/>
      <c r="J280" s="713"/>
      <c r="K280" s="713"/>
      <c r="L280" s="713"/>
      <c r="M280" s="713"/>
      <c r="N280" s="713"/>
      <c r="O280" s="713"/>
      <c r="P280" s="713"/>
      <c r="Q280" s="713"/>
      <c r="R280" s="713"/>
      <c r="S280" s="713"/>
      <c r="T280" s="713"/>
      <c r="U280" s="713"/>
      <c r="V280" s="713"/>
      <c r="W280" s="713"/>
      <c r="X280" s="713"/>
      <c r="Y280" s="713"/>
      <c r="Z280" s="713"/>
      <c r="AA280" s="696"/>
      <c r="AB280" s="696"/>
      <c r="AC280" s="696"/>
    </row>
    <row r="281" spans="1:68" ht="14.25" hidden="1" customHeight="1" x14ac:dyDescent="0.25">
      <c r="A281" s="714" t="s">
        <v>115</v>
      </c>
      <c r="B281" s="713"/>
      <c r="C281" s="713"/>
      <c r="D281" s="713"/>
      <c r="E281" s="713"/>
      <c r="F281" s="713"/>
      <c r="G281" s="713"/>
      <c r="H281" s="713"/>
      <c r="I281" s="713"/>
      <c r="J281" s="713"/>
      <c r="K281" s="713"/>
      <c r="L281" s="713"/>
      <c r="M281" s="713"/>
      <c r="N281" s="713"/>
      <c r="O281" s="713"/>
      <c r="P281" s="713"/>
      <c r="Q281" s="713"/>
      <c r="R281" s="713"/>
      <c r="S281" s="713"/>
      <c r="T281" s="713"/>
      <c r="U281" s="713"/>
      <c r="V281" s="713"/>
      <c r="W281" s="713"/>
      <c r="X281" s="713"/>
      <c r="Y281" s="713"/>
      <c r="Z281" s="713"/>
      <c r="AA281" s="695"/>
      <c r="AB281" s="695"/>
      <c r="AC281" s="695"/>
    </row>
    <row r="282" spans="1:68" ht="27" hidden="1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16"/>
      <c r="R282" s="716"/>
      <c r="S282" s="716"/>
      <c r="T282" s="717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22"/>
      <c r="B283" s="713"/>
      <c r="C283" s="713"/>
      <c r="D283" s="713"/>
      <c r="E283" s="713"/>
      <c r="F283" s="713"/>
      <c r="G283" s="713"/>
      <c r="H283" s="713"/>
      <c r="I283" s="713"/>
      <c r="J283" s="713"/>
      <c r="K283" s="713"/>
      <c r="L283" s="713"/>
      <c r="M283" s="713"/>
      <c r="N283" s="713"/>
      <c r="O283" s="723"/>
      <c r="P283" s="709" t="s">
        <v>72</v>
      </c>
      <c r="Q283" s="710"/>
      <c r="R283" s="710"/>
      <c r="S283" s="710"/>
      <c r="T283" s="710"/>
      <c r="U283" s="710"/>
      <c r="V283" s="71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3"/>
      <c r="B284" s="713"/>
      <c r="C284" s="713"/>
      <c r="D284" s="713"/>
      <c r="E284" s="713"/>
      <c r="F284" s="713"/>
      <c r="G284" s="713"/>
      <c r="H284" s="713"/>
      <c r="I284" s="713"/>
      <c r="J284" s="713"/>
      <c r="K284" s="713"/>
      <c r="L284" s="713"/>
      <c r="M284" s="713"/>
      <c r="N284" s="713"/>
      <c r="O284" s="723"/>
      <c r="P284" s="709" t="s">
        <v>72</v>
      </c>
      <c r="Q284" s="710"/>
      <c r="R284" s="710"/>
      <c r="S284" s="710"/>
      <c r="T284" s="710"/>
      <c r="U284" s="710"/>
      <c r="V284" s="71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2" t="s">
        <v>481</v>
      </c>
      <c r="B285" s="713"/>
      <c r="C285" s="713"/>
      <c r="D285" s="713"/>
      <c r="E285" s="713"/>
      <c r="F285" s="713"/>
      <c r="G285" s="713"/>
      <c r="H285" s="713"/>
      <c r="I285" s="713"/>
      <c r="J285" s="713"/>
      <c r="K285" s="713"/>
      <c r="L285" s="713"/>
      <c r="M285" s="713"/>
      <c r="N285" s="713"/>
      <c r="O285" s="713"/>
      <c r="P285" s="713"/>
      <c r="Q285" s="713"/>
      <c r="R285" s="713"/>
      <c r="S285" s="713"/>
      <c r="T285" s="713"/>
      <c r="U285" s="713"/>
      <c r="V285" s="713"/>
      <c r="W285" s="713"/>
      <c r="X285" s="713"/>
      <c r="Y285" s="713"/>
      <c r="Z285" s="713"/>
      <c r="AA285" s="696"/>
      <c r="AB285" s="696"/>
      <c r="AC285" s="696"/>
    </row>
    <row r="286" spans="1:68" ht="14.25" hidden="1" customHeight="1" x14ac:dyDescent="0.25">
      <c r="A286" s="714" t="s">
        <v>115</v>
      </c>
      <c r="B286" s="713"/>
      <c r="C286" s="713"/>
      <c r="D286" s="713"/>
      <c r="E286" s="713"/>
      <c r="F286" s="713"/>
      <c r="G286" s="713"/>
      <c r="H286" s="713"/>
      <c r="I286" s="713"/>
      <c r="J286" s="713"/>
      <c r="K286" s="713"/>
      <c r="L286" s="713"/>
      <c r="M286" s="713"/>
      <c r="N286" s="713"/>
      <c r="O286" s="713"/>
      <c r="P286" s="713"/>
      <c r="Q286" s="713"/>
      <c r="R286" s="713"/>
      <c r="S286" s="713"/>
      <c r="T286" s="713"/>
      <c r="U286" s="713"/>
      <c r="V286" s="713"/>
      <c r="W286" s="713"/>
      <c r="X286" s="713"/>
      <c r="Y286" s="713"/>
      <c r="Z286" s="713"/>
      <c r="AA286" s="695"/>
      <c r="AB286" s="695"/>
      <c r="AC286" s="695"/>
    </row>
    <row r="287" spans="1:68" ht="27" hidden="1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7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16"/>
      <c r="R287" s="716"/>
      <c r="S287" s="716"/>
      <c r="T287" s="717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16"/>
      <c r="R288" s="716"/>
      <c r="S288" s="716"/>
      <c r="T288" s="717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16"/>
      <c r="R289" s="716"/>
      <c r="S289" s="716"/>
      <c r="T289" s="717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22"/>
      <c r="B290" s="713"/>
      <c r="C290" s="713"/>
      <c r="D290" s="713"/>
      <c r="E290" s="713"/>
      <c r="F290" s="713"/>
      <c r="G290" s="713"/>
      <c r="H290" s="713"/>
      <c r="I290" s="713"/>
      <c r="J290" s="713"/>
      <c r="K290" s="713"/>
      <c r="L290" s="713"/>
      <c r="M290" s="713"/>
      <c r="N290" s="713"/>
      <c r="O290" s="723"/>
      <c r="P290" s="709" t="s">
        <v>72</v>
      </c>
      <c r="Q290" s="710"/>
      <c r="R290" s="710"/>
      <c r="S290" s="710"/>
      <c r="T290" s="710"/>
      <c r="U290" s="710"/>
      <c r="V290" s="71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3"/>
      <c r="B291" s="713"/>
      <c r="C291" s="713"/>
      <c r="D291" s="713"/>
      <c r="E291" s="713"/>
      <c r="F291" s="713"/>
      <c r="G291" s="713"/>
      <c r="H291" s="713"/>
      <c r="I291" s="713"/>
      <c r="J291" s="713"/>
      <c r="K291" s="713"/>
      <c r="L291" s="713"/>
      <c r="M291" s="713"/>
      <c r="N291" s="713"/>
      <c r="O291" s="723"/>
      <c r="P291" s="709" t="s">
        <v>72</v>
      </c>
      <c r="Q291" s="710"/>
      <c r="R291" s="710"/>
      <c r="S291" s="710"/>
      <c r="T291" s="710"/>
      <c r="U291" s="710"/>
      <c r="V291" s="71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2" t="s">
        <v>490</v>
      </c>
      <c r="B292" s="713"/>
      <c r="C292" s="713"/>
      <c r="D292" s="713"/>
      <c r="E292" s="713"/>
      <c r="F292" s="713"/>
      <c r="G292" s="713"/>
      <c r="H292" s="713"/>
      <c r="I292" s="713"/>
      <c r="J292" s="713"/>
      <c r="K292" s="713"/>
      <c r="L292" s="713"/>
      <c r="M292" s="713"/>
      <c r="N292" s="713"/>
      <c r="O292" s="713"/>
      <c r="P292" s="713"/>
      <c r="Q292" s="713"/>
      <c r="R292" s="713"/>
      <c r="S292" s="713"/>
      <c r="T292" s="713"/>
      <c r="U292" s="713"/>
      <c r="V292" s="713"/>
      <c r="W292" s="713"/>
      <c r="X292" s="713"/>
      <c r="Y292" s="713"/>
      <c r="Z292" s="713"/>
      <c r="AA292" s="696"/>
      <c r="AB292" s="696"/>
      <c r="AC292" s="696"/>
    </row>
    <row r="293" spans="1:68" ht="14.25" hidden="1" customHeight="1" x14ac:dyDescent="0.25">
      <c r="A293" s="714" t="s">
        <v>74</v>
      </c>
      <c r="B293" s="713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  <c r="U293" s="713"/>
      <c r="V293" s="713"/>
      <c r="W293" s="713"/>
      <c r="X293" s="713"/>
      <c r="Y293" s="713"/>
      <c r="Z293" s="713"/>
      <c r="AA293" s="695"/>
      <c r="AB293" s="695"/>
      <c r="AC293" s="695"/>
    </row>
    <row r="294" spans="1:68" ht="27" hidden="1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16"/>
      <c r="R294" s="716"/>
      <c r="S294" s="716"/>
      <c r="T294" s="717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9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16"/>
      <c r="R295" s="716"/>
      <c r="S295" s="716"/>
      <c r="T295" s="717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16"/>
      <c r="R296" s="716"/>
      <c r="S296" s="716"/>
      <c r="T296" s="717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16"/>
      <c r="R297" s="716"/>
      <c r="S297" s="716"/>
      <c r="T297" s="71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16"/>
      <c r="R298" s="716"/>
      <c r="S298" s="716"/>
      <c r="T298" s="71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22"/>
      <c r="B299" s="713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23"/>
      <c r="P299" s="709" t="s">
        <v>72</v>
      </c>
      <c r="Q299" s="710"/>
      <c r="R299" s="710"/>
      <c r="S299" s="710"/>
      <c r="T299" s="710"/>
      <c r="U299" s="710"/>
      <c r="V299" s="711"/>
      <c r="W299" s="37" t="s">
        <v>73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3"/>
      <c r="B300" s="713"/>
      <c r="C300" s="713"/>
      <c r="D300" s="713"/>
      <c r="E300" s="713"/>
      <c r="F300" s="713"/>
      <c r="G300" s="713"/>
      <c r="H300" s="713"/>
      <c r="I300" s="713"/>
      <c r="J300" s="713"/>
      <c r="K300" s="713"/>
      <c r="L300" s="713"/>
      <c r="M300" s="713"/>
      <c r="N300" s="713"/>
      <c r="O300" s="723"/>
      <c r="P300" s="709" t="s">
        <v>72</v>
      </c>
      <c r="Q300" s="710"/>
      <c r="R300" s="710"/>
      <c r="S300" s="710"/>
      <c r="T300" s="710"/>
      <c r="U300" s="710"/>
      <c r="V300" s="711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2" t="s">
        <v>504</v>
      </c>
      <c r="B301" s="713"/>
      <c r="C301" s="713"/>
      <c r="D301" s="713"/>
      <c r="E301" s="713"/>
      <c r="F301" s="713"/>
      <c r="G301" s="713"/>
      <c r="H301" s="713"/>
      <c r="I301" s="713"/>
      <c r="J301" s="713"/>
      <c r="K301" s="713"/>
      <c r="L301" s="713"/>
      <c r="M301" s="713"/>
      <c r="N301" s="713"/>
      <c r="O301" s="713"/>
      <c r="P301" s="713"/>
      <c r="Q301" s="713"/>
      <c r="R301" s="713"/>
      <c r="S301" s="713"/>
      <c r="T301" s="713"/>
      <c r="U301" s="713"/>
      <c r="V301" s="713"/>
      <c r="W301" s="713"/>
      <c r="X301" s="713"/>
      <c r="Y301" s="713"/>
      <c r="Z301" s="713"/>
      <c r="AA301" s="696"/>
      <c r="AB301" s="696"/>
      <c r="AC301" s="696"/>
    </row>
    <row r="302" spans="1:68" ht="14.25" hidden="1" customHeight="1" x14ac:dyDescent="0.25">
      <c r="A302" s="714" t="s">
        <v>74</v>
      </c>
      <c r="B302" s="713"/>
      <c r="C302" s="713"/>
      <c r="D302" s="713"/>
      <c r="E302" s="713"/>
      <c r="F302" s="713"/>
      <c r="G302" s="713"/>
      <c r="H302" s="713"/>
      <c r="I302" s="713"/>
      <c r="J302" s="713"/>
      <c r="K302" s="713"/>
      <c r="L302" s="713"/>
      <c r="M302" s="713"/>
      <c r="N302" s="713"/>
      <c r="O302" s="713"/>
      <c r="P302" s="713"/>
      <c r="Q302" s="713"/>
      <c r="R302" s="713"/>
      <c r="S302" s="713"/>
      <c r="T302" s="713"/>
      <c r="U302" s="713"/>
      <c r="V302" s="713"/>
      <c r="W302" s="713"/>
      <c r="X302" s="713"/>
      <c r="Y302" s="713"/>
      <c r="Z302" s="713"/>
      <c r="AA302" s="695"/>
      <c r="AB302" s="695"/>
      <c r="AC302" s="695"/>
    </row>
    <row r="303" spans="1:68" ht="27" hidden="1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16"/>
      <c r="R303" s="716"/>
      <c r="S303" s="716"/>
      <c r="T303" s="717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22"/>
      <c r="B304" s="713"/>
      <c r="C304" s="713"/>
      <c r="D304" s="713"/>
      <c r="E304" s="713"/>
      <c r="F304" s="713"/>
      <c r="G304" s="713"/>
      <c r="H304" s="713"/>
      <c r="I304" s="713"/>
      <c r="J304" s="713"/>
      <c r="K304" s="713"/>
      <c r="L304" s="713"/>
      <c r="M304" s="713"/>
      <c r="N304" s="713"/>
      <c r="O304" s="723"/>
      <c r="P304" s="709" t="s">
        <v>72</v>
      </c>
      <c r="Q304" s="710"/>
      <c r="R304" s="710"/>
      <c r="S304" s="710"/>
      <c r="T304" s="710"/>
      <c r="U304" s="710"/>
      <c r="V304" s="71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3"/>
      <c r="B305" s="713"/>
      <c r="C305" s="713"/>
      <c r="D305" s="713"/>
      <c r="E305" s="713"/>
      <c r="F305" s="713"/>
      <c r="G305" s="713"/>
      <c r="H305" s="713"/>
      <c r="I305" s="713"/>
      <c r="J305" s="713"/>
      <c r="K305" s="713"/>
      <c r="L305" s="713"/>
      <c r="M305" s="713"/>
      <c r="N305" s="713"/>
      <c r="O305" s="723"/>
      <c r="P305" s="709" t="s">
        <v>72</v>
      </c>
      <c r="Q305" s="710"/>
      <c r="R305" s="710"/>
      <c r="S305" s="710"/>
      <c r="T305" s="710"/>
      <c r="U305" s="710"/>
      <c r="V305" s="71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2" t="s">
        <v>508</v>
      </c>
      <c r="B306" s="713"/>
      <c r="C306" s="713"/>
      <c r="D306" s="713"/>
      <c r="E306" s="713"/>
      <c r="F306" s="713"/>
      <c r="G306" s="713"/>
      <c r="H306" s="713"/>
      <c r="I306" s="713"/>
      <c r="J306" s="713"/>
      <c r="K306" s="713"/>
      <c r="L306" s="713"/>
      <c r="M306" s="713"/>
      <c r="N306" s="713"/>
      <c r="O306" s="713"/>
      <c r="P306" s="713"/>
      <c r="Q306" s="713"/>
      <c r="R306" s="713"/>
      <c r="S306" s="713"/>
      <c r="T306" s="713"/>
      <c r="U306" s="713"/>
      <c r="V306" s="713"/>
      <c r="W306" s="713"/>
      <c r="X306" s="713"/>
      <c r="Y306" s="713"/>
      <c r="Z306" s="713"/>
      <c r="AA306" s="696"/>
      <c r="AB306" s="696"/>
      <c r="AC306" s="696"/>
    </row>
    <row r="307" spans="1:68" ht="14.25" hidden="1" customHeight="1" x14ac:dyDescent="0.25">
      <c r="A307" s="714" t="s">
        <v>115</v>
      </c>
      <c r="B307" s="713"/>
      <c r="C307" s="713"/>
      <c r="D307" s="713"/>
      <c r="E307" s="713"/>
      <c r="F307" s="713"/>
      <c r="G307" s="713"/>
      <c r="H307" s="713"/>
      <c r="I307" s="713"/>
      <c r="J307" s="713"/>
      <c r="K307" s="713"/>
      <c r="L307" s="713"/>
      <c r="M307" s="713"/>
      <c r="N307" s="713"/>
      <c r="O307" s="713"/>
      <c r="P307" s="713"/>
      <c r="Q307" s="713"/>
      <c r="R307" s="713"/>
      <c r="S307" s="713"/>
      <c r="T307" s="713"/>
      <c r="U307" s="713"/>
      <c r="V307" s="713"/>
      <c r="W307" s="713"/>
      <c r="X307" s="713"/>
      <c r="Y307" s="713"/>
      <c r="Z307" s="713"/>
      <c r="AA307" s="695"/>
      <c r="AB307" s="695"/>
      <c r="AC307" s="695"/>
    </row>
    <row r="308" spans="1:68" ht="27" hidden="1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16"/>
      <c r="R308" s="716"/>
      <c r="S308" s="716"/>
      <c r="T308" s="717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22"/>
      <c r="B309" s="713"/>
      <c r="C309" s="713"/>
      <c r="D309" s="713"/>
      <c r="E309" s="713"/>
      <c r="F309" s="713"/>
      <c r="G309" s="713"/>
      <c r="H309" s="713"/>
      <c r="I309" s="713"/>
      <c r="J309" s="713"/>
      <c r="K309" s="713"/>
      <c r="L309" s="713"/>
      <c r="M309" s="713"/>
      <c r="N309" s="713"/>
      <c r="O309" s="723"/>
      <c r="P309" s="709" t="s">
        <v>72</v>
      </c>
      <c r="Q309" s="710"/>
      <c r="R309" s="710"/>
      <c r="S309" s="710"/>
      <c r="T309" s="710"/>
      <c r="U309" s="710"/>
      <c r="V309" s="71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3"/>
      <c r="B310" s="713"/>
      <c r="C310" s="713"/>
      <c r="D310" s="713"/>
      <c r="E310" s="713"/>
      <c r="F310" s="713"/>
      <c r="G310" s="713"/>
      <c r="H310" s="713"/>
      <c r="I310" s="713"/>
      <c r="J310" s="713"/>
      <c r="K310" s="713"/>
      <c r="L310" s="713"/>
      <c r="M310" s="713"/>
      <c r="N310" s="713"/>
      <c r="O310" s="723"/>
      <c r="P310" s="709" t="s">
        <v>72</v>
      </c>
      <c r="Q310" s="710"/>
      <c r="R310" s="710"/>
      <c r="S310" s="710"/>
      <c r="T310" s="710"/>
      <c r="U310" s="710"/>
      <c r="V310" s="71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14" t="s">
        <v>63</v>
      </c>
      <c r="B311" s="713"/>
      <c r="C311" s="713"/>
      <c r="D311" s="713"/>
      <c r="E311" s="713"/>
      <c r="F311" s="713"/>
      <c r="G311" s="713"/>
      <c r="H311" s="713"/>
      <c r="I311" s="713"/>
      <c r="J311" s="713"/>
      <c r="K311" s="713"/>
      <c r="L311" s="713"/>
      <c r="M311" s="713"/>
      <c r="N311" s="713"/>
      <c r="O311" s="713"/>
      <c r="P311" s="713"/>
      <c r="Q311" s="713"/>
      <c r="R311" s="713"/>
      <c r="S311" s="713"/>
      <c r="T311" s="713"/>
      <c r="U311" s="713"/>
      <c r="V311" s="713"/>
      <c r="W311" s="713"/>
      <c r="X311" s="713"/>
      <c r="Y311" s="713"/>
      <c r="Z311" s="713"/>
      <c r="AA311" s="695"/>
      <c r="AB311" s="695"/>
      <c r="AC311" s="695"/>
    </row>
    <row r="312" spans="1:68" ht="27" hidden="1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4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16"/>
      <c r="R312" s="716"/>
      <c r="S312" s="716"/>
      <c r="T312" s="717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16"/>
      <c r="R313" s="716"/>
      <c r="S313" s="716"/>
      <c r="T313" s="717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22"/>
      <c r="B314" s="713"/>
      <c r="C314" s="713"/>
      <c r="D314" s="713"/>
      <c r="E314" s="713"/>
      <c r="F314" s="713"/>
      <c r="G314" s="713"/>
      <c r="H314" s="713"/>
      <c r="I314" s="713"/>
      <c r="J314" s="713"/>
      <c r="K314" s="713"/>
      <c r="L314" s="713"/>
      <c r="M314" s="713"/>
      <c r="N314" s="713"/>
      <c r="O314" s="723"/>
      <c r="P314" s="709" t="s">
        <v>72</v>
      </c>
      <c r="Q314" s="710"/>
      <c r="R314" s="710"/>
      <c r="S314" s="710"/>
      <c r="T314" s="710"/>
      <c r="U314" s="710"/>
      <c r="V314" s="71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3"/>
      <c r="B315" s="713"/>
      <c r="C315" s="713"/>
      <c r="D315" s="713"/>
      <c r="E315" s="713"/>
      <c r="F315" s="713"/>
      <c r="G315" s="713"/>
      <c r="H315" s="713"/>
      <c r="I315" s="713"/>
      <c r="J315" s="713"/>
      <c r="K315" s="713"/>
      <c r="L315" s="713"/>
      <c r="M315" s="713"/>
      <c r="N315" s="713"/>
      <c r="O315" s="723"/>
      <c r="P315" s="709" t="s">
        <v>72</v>
      </c>
      <c r="Q315" s="710"/>
      <c r="R315" s="710"/>
      <c r="S315" s="710"/>
      <c r="T315" s="710"/>
      <c r="U315" s="710"/>
      <c r="V315" s="71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2" t="s">
        <v>516</v>
      </c>
      <c r="B316" s="713"/>
      <c r="C316" s="713"/>
      <c r="D316" s="713"/>
      <c r="E316" s="713"/>
      <c r="F316" s="713"/>
      <c r="G316" s="713"/>
      <c r="H316" s="713"/>
      <c r="I316" s="713"/>
      <c r="J316" s="713"/>
      <c r="K316" s="713"/>
      <c r="L316" s="713"/>
      <c r="M316" s="713"/>
      <c r="N316" s="713"/>
      <c r="O316" s="713"/>
      <c r="P316" s="713"/>
      <c r="Q316" s="713"/>
      <c r="R316" s="713"/>
      <c r="S316" s="713"/>
      <c r="T316" s="713"/>
      <c r="U316" s="713"/>
      <c r="V316" s="713"/>
      <c r="W316" s="713"/>
      <c r="X316" s="713"/>
      <c r="Y316" s="713"/>
      <c r="Z316" s="713"/>
      <c r="AA316" s="696"/>
      <c r="AB316" s="696"/>
      <c r="AC316" s="696"/>
    </row>
    <row r="317" spans="1:68" ht="14.25" hidden="1" customHeight="1" x14ac:dyDescent="0.25">
      <c r="A317" s="714" t="s">
        <v>115</v>
      </c>
      <c r="B317" s="713"/>
      <c r="C317" s="713"/>
      <c r="D317" s="713"/>
      <c r="E317" s="713"/>
      <c r="F317" s="713"/>
      <c r="G317" s="713"/>
      <c r="H317" s="713"/>
      <c r="I317" s="713"/>
      <c r="J317" s="713"/>
      <c r="K317" s="713"/>
      <c r="L317" s="713"/>
      <c r="M317" s="713"/>
      <c r="N317" s="713"/>
      <c r="O317" s="713"/>
      <c r="P317" s="713"/>
      <c r="Q317" s="713"/>
      <c r="R317" s="713"/>
      <c r="S317" s="713"/>
      <c r="T317" s="713"/>
      <c r="U317" s="713"/>
      <c r="V317" s="713"/>
      <c r="W317" s="713"/>
      <c r="X317" s="713"/>
      <c r="Y317" s="713"/>
      <c r="Z317" s="713"/>
      <c r="AA317" s="695"/>
      <c r="AB317" s="695"/>
      <c r="AC317" s="695"/>
    </row>
    <row r="318" spans="1:68" ht="27" hidden="1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16"/>
      <c r="R318" s="716"/>
      <c r="S318" s="716"/>
      <c r="T318" s="717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1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16"/>
      <c r="R319" s="716"/>
      <c r="S319" s="716"/>
      <c r="T319" s="717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16"/>
      <c r="R320" s="716"/>
      <c r="S320" s="716"/>
      <c r="T320" s="717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16"/>
      <c r="R321" s="716"/>
      <c r="S321" s="716"/>
      <c r="T321" s="717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16"/>
      <c r="R322" s="716"/>
      <c r="S322" s="716"/>
      <c r="T322" s="71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16"/>
      <c r="R323" s="716"/>
      <c r="S323" s="716"/>
      <c r="T323" s="71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16"/>
      <c r="R324" s="716"/>
      <c r="S324" s="716"/>
      <c r="T324" s="71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16"/>
      <c r="R325" s="716"/>
      <c r="S325" s="716"/>
      <c r="T325" s="71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22"/>
      <c r="B326" s="713"/>
      <c r="C326" s="713"/>
      <c r="D326" s="713"/>
      <c r="E326" s="713"/>
      <c r="F326" s="713"/>
      <c r="G326" s="713"/>
      <c r="H326" s="713"/>
      <c r="I326" s="713"/>
      <c r="J326" s="713"/>
      <c r="K326" s="713"/>
      <c r="L326" s="713"/>
      <c r="M326" s="713"/>
      <c r="N326" s="713"/>
      <c r="O326" s="723"/>
      <c r="P326" s="709" t="s">
        <v>72</v>
      </c>
      <c r="Q326" s="710"/>
      <c r="R326" s="710"/>
      <c r="S326" s="710"/>
      <c r="T326" s="710"/>
      <c r="U326" s="710"/>
      <c r="V326" s="71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3"/>
      <c r="B327" s="713"/>
      <c r="C327" s="713"/>
      <c r="D327" s="713"/>
      <c r="E327" s="713"/>
      <c r="F327" s="713"/>
      <c r="G327" s="713"/>
      <c r="H327" s="713"/>
      <c r="I327" s="713"/>
      <c r="J327" s="713"/>
      <c r="K327" s="713"/>
      <c r="L327" s="713"/>
      <c r="M327" s="713"/>
      <c r="N327" s="713"/>
      <c r="O327" s="723"/>
      <c r="P327" s="709" t="s">
        <v>72</v>
      </c>
      <c r="Q327" s="710"/>
      <c r="R327" s="710"/>
      <c r="S327" s="710"/>
      <c r="T327" s="710"/>
      <c r="U327" s="710"/>
      <c r="V327" s="71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14" t="s">
        <v>63</v>
      </c>
      <c r="B328" s="713"/>
      <c r="C328" s="713"/>
      <c r="D328" s="713"/>
      <c r="E328" s="713"/>
      <c r="F328" s="713"/>
      <c r="G328" s="713"/>
      <c r="H328" s="713"/>
      <c r="I328" s="713"/>
      <c r="J328" s="713"/>
      <c r="K328" s="713"/>
      <c r="L328" s="713"/>
      <c r="M328" s="713"/>
      <c r="N328" s="713"/>
      <c r="O328" s="713"/>
      <c r="P328" s="713"/>
      <c r="Q328" s="713"/>
      <c r="R328" s="713"/>
      <c r="S328" s="713"/>
      <c r="T328" s="713"/>
      <c r="U328" s="713"/>
      <c r="V328" s="713"/>
      <c r="W328" s="713"/>
      <c r="X328" s="713"/>
      <c r="Y328" s="713"/>
      <c r="Z328" s="713"/>
      <c r="AA328" s="695"/>
      <c r="AB328" s="695"/>
      <c r="AC328" s="695"/>
    </row>
    <row r="329" spans="1:68" ht="27" hidden="1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16"/>
      <c r="R329" s="716"/>
      <c r="S329" s="716"/>
      <c r="T329" s="717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16"/>
      <c r="R330" s="716"/>
      <c r="S330" s="716"/>
      <c r="T330" s="717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16"/>
      <c r="R331" s="716"/>
      <c r="S331" s="716"/>
      <c r="T331" s="717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16"/>
      <c r="R332" s="716"/>
      <c r="S332" s="716"/>
      <c r="T332" s="71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22"/>
      <c r="B333" s="713"/>
      <c r="C333" s="713"/>
      <c r="D333" s="713"/>
      <c r="E333" s="713"/>
      <c r="F333" s="713"/>
      <c r="G333" s="713"/>
      <c r="H333" s="713"/>
      <c r="I333" s="713"/>
      <c r="J333" s="713"/>
      <c r="K333" s="713"/>
      <c r="L333" s="713"/>
      <c r="M333" s="713"/>
      <c r="N333" s="713"/>
      <c r="O333" s="723"/>
      <c r="P333" s="709" t="s">
        <v>72</v>
      </c>
      <c r="Q333" s="710"/>
      <c r="R333" s="710"/>
      <c r="S333" s="710"/>
      <c r="T333" s="710"/>
      <c r="U333" s="710"/>
      <c r="V333" s="711"/>
      <c r="W333" s="37" t="s">
        <v>73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3"/>
      <c r="B334" s="713"/>
      <c r="C334" s="713"/>
      <c r="D334" s="713"/>
      <c r="E334" s="713"/>
      <c r="F334" s="713"/>
      <c r="G334" s="713"/>
      <c r="H334" s="713"/>
      <c r="I334" s="713"/>
      <c r="J334" s="713"/>
      <c r="K334" s="713"/>
      <c r="L334" s="713"/>
      <c r="M334" s="713"/>
      <c r="N334" s="713"/>
      <c r="O334" s="723"/>
      <c r="P334" s="709" t="s">
        <v>72</v>
      </c>
      <c r="Q334" s="710"/>
      <c r="R334" s="710"/>
      <c r="S334" s="710"/>
      <c r="T334" s="710"/>
      <c r="U334" s="710"/>
      <c r="V334" s="711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14" t="s">
        <v>74</v>
      </c>
      <c r="B335" s="713"/>
      <c r="C335" s="713"/>
      <c r="D335" s="713"/>
      <c r="E335" s="713"/>
      <c r="F335" s="713"/>
      <c r="G335" s="713"/>
      <c r="H335" s="713"/>
      <c r="I335" s="713"/>
      <c r="J335" s="713"/>
      <c r="K335" s="713"/>
      <c r="L335" s="713"/>
      <c r="M335" s="713"/>
      <c r="N335" s="713"/>
      <c r="O335" s="713"/>
      <c r="P335" s="713"/>
      <c r="Q335" s="713"/>
      <c r="R335" s="713"/>
      <c r="S335" s="713"/>
      <c r="T335" s="713"/>
      <c r="U335" s="713"/>
      <c r="V335" s="713"/>
      <c r="W335" s="713"/>
      <c r="X335" s="713"/>
      <c r="Y335" s="713"/>
      <c r="Z335" s="713"/>
      <c r="AA335" s="695"/>
      <c r="AB335" s="695"/>
      <c r="AC335" s="695"/>
    </row>
    <row r="336" spans="1:68" ht="37.5" hidden="1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16"/>
      <c r="R336" s="716"/>
      <c r="S336" s="716"/>
      <c r="T336" s="717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16"/>
      <c r="R337" s="716"/>
      <c r="S337" s="716"/>
      <c r="T337" s="717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16"/>
      <c r="R338" s="716"/>
      <c r="S338" s="716"/>
      <c r="T338" s="717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16"/>
      <c r="R339" s="716"/>
      <c r="S339" s="716"/>
      <c r="T339" s="717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16"/>
      <c r="R340" s="716"/>
      <c r="S340" s="716"/>
      <c r="T340" s="71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16"/>
      <c r="R341" s="716"/>
      <c r="S341" s="716"/>
      <c r="T341" s="71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22"/>
      <c r="B342" s="713"/>
      <c r="C342" s="713"/>
      <c r="D342" s="713"/>
      <c r="E342" s="713"/>
      <c r="F342" s="713"/>
      <c r="G342" s="713"/>
      <c r="H342" s="713"/>
      <c r="I342" s="713"/>
      <c r="J342" s="713"/>
      <c r="K342" s="713"/>
      <c r="L342" s="713"/>
      <c r="M342" s="713"/>
      <c r="N342" s="713"/>
      <c r="O342" s="723"/>
      <c r="P342" s="709" t="s">
        <v>72</v>
      </c>
      <c r="Q342" s="710"/>
      <c r="R342" s="710"/>
      <c r="S342" s="710"/>
      <c r="T342" s="710"/>
      <c r="U342" s="710"/>
      <c r="V342" s="71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3"/>
      <c r="B343" s="713"/>
      <c r="C343" s="713"/>
      <c r="D343" s="713"/>
      <c r="E343" s="713"/>
      <c r="F343" s="713"/>
      <c r="G343" s="713"/>
      <c r="H343" s="713"/>
      <c r="I343" s="713"/>
      <c r="J343" s="713"/>
      <c r="K343" s="713"/>
      <c r="L343" s="713"/>
      <c r="M343" s="713"/>
      <c r="N343" s="713"/>
      <c r="O343" s="723"/>
      <c r="P343" s="709" t="s">
        <v>72</v>
      </c>
      <c r="Q343" s="710"/>
      <c r="R343" s="710"/>
      <c r="S343" s="710"/>
      <c r="T343" s="710"/>
      <c r="U343" s="710"/>
      <c r="V343" s="71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14" t="s">
        <v>203</v>
      </c>
      <c r="B344" s="713"/>
      <c r="C344" s="713"/>
      <c r="D344" s="713"/>
      <c r="E344" s="713"/>
      <c r="F344" s="713"/>
      <c r="G344" s="713"/>
      <c r="H344" s="713"/>
      <c r="I344" s="713"/>
      <c r="J344" s="713"/>
      <c r="K344" s="713"/>
      <c r="L344" s="713"/>
      <c r="M344" s="713"/>
      <c r="N344" s="713"/>
      <c r="O344" s="713"/>
      <c r="P344" s="713"/>
      <c r="Q344" s="713"/>
      <c r="R344" s="713"/>
      <c r="S344" s="713"/>
      <c r="T344" s="713"/>
      <c r="U344" s="713"/>
      <c r="V344" s="713"/>
      <c r="W344" s="713"/>
      <c r="X344" s="713"/>
      <c r="Y344" s="713"/>
      <c r="Z344" s="713"/>
      <c r="AA344" s="695"/>
      <c r="AB344" s="695"/>
      <c r="AC344" s="695"/>
    </row>
    <row r="345" spans="1:68" ht="27" hidden="1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7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16"/>
      <c r="R345" s="716"/>
      <c r="S345" s="716"/>
      <c r="T345" s="717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16"/>
      <c r="R346" s="716"/>
      <c r="S346" s="716"/>
      <c r="T346" s="717"/>
      <c r="U346" s="34"/>
      <c r="V346" s="34"/>
      <c r="W346" s="35" t="s">
        <v>69</v>
      </c>
      <c r="X346" s="701">
        <v>500</v>
      </c>
      <c r="Y346" s="702">
        <f>IFERROR(IF(X346="",0,CEILING((X346/$H346),1)*$H346),"")</f>
        <v>507</v>
      </c>
      <c r="Z346" s="36">
        <f>IFERROR(IF(Y346=0,"",ROUNDUP(Y346/H346,0)*0.02175),"")</f>
        <v>1.4137499999999998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536.15384615384619</v>
      </c>
      <c r="BN346" s="64">
        <f>IFERROR(Y346*I346/H346,"0")</f>
        <v>543.66000000000008</v>
      </c>
      <c r="BO346" s="64">
        <f>IFERROR(1/J346*(X346/H346),"0")</f>
        <v>1.1446886446886446</v>
      </c>
      <c r="BP346" s="64">
        <f>IFERROR(1/J346*(Y346/H346),"0")</f>
        <v>1.1607142857142856</v>
      </c>
    </row>
    <row r="347" spans="1:68" ht="16.5" hidden="1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16"/>
      <c r="R347" s="716"/>
      <c r="S347" s="716"/>
      <c r="T347" s="717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22"/>
      <c r="B348" s="713"/>
      <c r="C348" s="713"/>
      <c r="D348" s="713"/>
      <c r="E348" s="713"/>
      <c r="F348" s="713"/>
      <c r="G348" s="713"/>
      <c r="H348" s="713"/>
      <c r="I348" s="713"/>
      <c r="J348" s="713"/>
      <c r="K348" s="713"/>
      <c r="L348" s="713"/>
      <c r="M348" s="713"/>
      <c r="N348" s="713"/>
      <c r="O348" s="723"/>
      <c r="P348" s="709" t="s">
        <v>72</v>
      </c>
      <c r="Q348" s="710"/>
      <c r="R348" s="710"/>
      <c r="S348" s="710"/>
      <c r="T348" s="710"/>
      <c r="U348" s="710"/>
      <c r="V348" s="711"/>
      <c r="W348" s="37" t="s">
        <v>73</v>
      </c>
      <c r="X348" s="703">
        <f>IFERROR(X345/H345,"0")+IFERROR(X346/H346,"0")+IFERROR(X347/H347,"0")</f>
        <v>64.102564102564102</v>
      </c>
      <c r="Y348" s="703">
        <f>IFERROR(Y345/H345,"0")+IFERROR(Y346/H346,"0")+IFERROR(Y347/H347,"0")</f>
        <v>65</v>
      </c>
      <c r="Z348" s="703">
        <f>IFERROR(IF(Z345="",0,Z345),"0")+IFERROR(IF(Z346="",0,Z346),"0")+IFERROR(IF(Z347="",0,Z347),"0")</f>
        <v>1.4137499999999998</v>
      </c>
      <c r="AA348" s="704"/>
      <c r="AB348" s="704"/>
      <c r="AC348" s="704"/>
    </row>
    <row r="349" spans="1:68" x14ac:dyDescent="0.2">
      <c r="A349" s="713"/>
      <c r="B349" s="713"/>
      <c r="C349" s="713"/>
      <c r="D349" s="713"/>
      <c r="E349" s="713"/>
      <c r="F349" s="713"/>
      <c r="G349" s="713"/>
      <c r="H349" s="713"/>
      <c r="I349" s="713"/>
      <c r="J349" s="713"/>
      <c r="K349" s="713"/>
      <c r="L349" s="713"/>
      <c r="M349" s="713"/>
      <c r="N349" s="713"/>
      <c r="O349" s="723"/>
      <c r="P349" s="709" t="s">
        <v>72</v>
      </c>
      <c r="Q349" s="710"/>
      <c r="R349" s="710"/>
      <c r="S349" s="710"/>
      <c r="T349" s="710"/>
      <c r="U349" s="710"/>
      <c r="V349" s="711"/>
      <c r="W349" s="37" t="s">
        <v>69</v>
      </c>
      <c r="X349" s="703">
        <f>IFERROR(SUM(X345:X347),"0")</f>
        <v>500</v>
      </c>
      <c r="Y349" s="703">
        <f>IFERROR(SUM(Y345:Y347),"0")</f>
        <v>507</v>
      </c>
      <c r="Z349" s="37"/>
      <c r="AA349" s="704"/>
      <c r="AB349" s="704"/>
      <c r="AC349" s="704"/>
    </row>
    <row r="350" spans="1:68" ht="14.25" hidden="1" customHeight="1" x14ac:dyDescent="0.25">
      <c r="A350" s="714" t="s">
        <v>104</v>
      </c>
      <c r="B350" s="713"/>
      <c r="C350" s="713"/>
      <c r="D350" s="713"/>
      <c r="E350" s="713"/>
      <c r="F350" s="713"/>
      <c r="G350" s="713"/>
      <c r="H350" s="713"/>
      <c r="I350" s="713"/>
      <c r="J350" s="713"/>
      <c r="K350" s="713"/>
      <c r="L350" s="713"/>
      <c r="M350" s="713"/>
      <c r="N350" s="713"/>
      <c r="O350" s="713"/>
      <c r="P350" s="713"/>
      <c r="Q350" s="713"/>
      <c r="R350" s="713"/>
      <c r="S350" s="713"/>
      <c r="T350" s="713"/>
      <c r="U350" s="713"/>
      <c r="V350" s="713"/>
      <c r="W350" s="713"/>
      <c r="X350" s="713"/>
      <c r="Y350" s="713"/>
      <c r="Z350" s="713"/>
      <c r="AA350" s="695"/>
      <c r="AB350" s="695"/>
      <c r="AC350" s="695"/>
    </row>
    <row r="351" spans="1:68" ht="16.5" hidden="1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7" t="s">
        <v>579</v>
      </c>
      <c r="Q351" s="716"/>
      <c r="R351" s="716"/>
      <c r="S351" s="716"/>
      <c r="T351" s="717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759" t="s">
        <v>583</v>
      </c>
      <c r="Q352" s="716"/>
      <c r="R352" s="716"/>
      <c r="S352" s="716"/>
      <c r="T352" s="717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16"/>
      <c r="R353" s="716"/>
      <c r="S353" s="716"/>
      <c r="T353" s="717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16"/>
      <c r="R354" s="716"/>
      <c r="S354" s="716"/>
      <c r="T354" s="71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22"/>
      <c r="B355" s="713"/>
      <c r="C355" s="713"/>
      <c r="D355" s="713"/>
      <c r="E355" s="713"/>
      <c r="F355" s="713"/>
      <c r="G355" s="713"/>
      <c r="H355" s="713"/>
      <c r="I355" s="713"/>
      <c r="J355" s="713"/>
      <c r="K355" s="713"/>
      <c r="L355" s="713"/>
      <c r="M355" s="713"/>
      <c r="N355" s="713"/>
      <c r="O355" s="723"/>
      <c r="P355" s="709" t="s">
        <v>72</v>
      </c>
      <c r="Q355" s="710"/>
      <c r="R355" s="710"/>
      <c r="S355" s="710"/>
      <c r="T355" s="710"/>
      <c r="U355" s="710"/>
      <c r="V355" s="711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3"/>
      <c r="B356" s="713"/>
      <c r="C356" s="713"/>
      <c r="D356" s="713"/>
      <c r="E356" s="713"/>
      <c r="F356" s="713"/>
      <c r="G356" s="713"/>
      <c r="H356" s="713"/>
      <c r="I356" s="713"/>
      <c r="J356" s="713"/>
      <c r="K356" s="713"/>
      <c r="L356" s="713"/>
      <c r="M356" s="713"/>
      <c r="N356" s="713"/>
      <c r="O356" s="723"/>
      <c r="P356" s="709" t="s">
        <v>72</v>
      </c>
      <c r="Q356" s="710"/>
      <c r="R356" s="710"/>
      <c r="S356" s="710"/>
      <c r="T356" s="710"/>
      <c r="U356" s="710"/>
      <c r="V356" s="711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14" t="s">
        <v>589</v>
      </c>
      <c r="B357" s="713"/>
      <c r="C357" s="713"/>
      <c r="D357" s="713"/>
      <c r="E357" s="713"/>
      <c r="F357" s="713"/>
      <c r="G357" s="713"/>
      <c r="H357" s="713"/>
      <c r="I357" s="713"/>
      <c r="J357" s="713"/>
      <c r="K357" s="713"/>
      <c r="L357" s="713"/>
      <c r="M357" s="713"/>
      <c r="N357" s="713"/>
      <c r="O357" s="713"/>
      <c r="P357" s="713"/>
      <c r="Q357" s="713"/>
      <c r="R357" s="713"/>
      <c r="S357" s="713"/>
      <c r="T357" s="713"/>
      <c r="U357" s="713"/>
      <c r="V357" s="713"/>
      <c r="W357" s="713"/>
      <c r="X357" s="713"/>
      <c r="Y357" s="713"/>
      <c r="Z357" s="713"/>
      <c r="AA357" s="695"/>
      <c r="AB357" s="695"/>
      <c r="AC357" s="695"/>
    </row>
    <row r="358" spans="1:68" ht="16.5" hidden="1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16"/>
      <c r="R358" s="716"/>
      <c r="S358" s="716"/>
      <c r="T358" s="717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16"/>
      <c r="R359" s="716"/>
      <c r="S359" s="716"/>
      <c r="T359" s="717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16"/>
      <c r="R360" s="716"/>
      <c r="S360" s="716"/>
      <c r="T360" s="717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22"/>
      <c r="B361" s="713"/>
      <c r="C361" s="713"/>
      <c r="D361" s="713"/>
      <c r="E361" s="713"/>
      <c r="F361" s="713"/>
      <c r="G361" s="713"/>
      <c r="H361" s="713"/>
      <c r="I361" s="713"/>
      <c r="J361" s="713"/>
      <c r="K361" s="713"/>
      <c r="L361" s="713"/>
      <c r="M361" s="713"/>
      <c r="N361" s="713"/>
      <c r="O361" s="723"/>
      <c r="P361" s="709" t="s">
        <v>72</v>
      </c>
      <c r="Q361" s="710"/>
      <c r="R361" s="710"/>
      <c r="S361" s="710"/>
      <c r="T361" s="710"/>
      <c r="U361" s="710"/>
      <c r="V361" s="71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3"/>
      <c r="B362" s="713"/>
      <c r="C362" s="713"/>
      <c r="D362" s="713"/>
      <c r="E362" s="713"/>
      <c r="F362" s="713"/>
      <c r="G362" s="713"/>
      <c r="H362" s="713"/>
      <c r="I362" s="713"/>
      <c r="J362" s="713"/>
      <c r="K362" s="713"/>
      <c r="L362" s="713"/>
      <c r="M362" s="713"/>
      <c r="N362" s="713"/>
      <c r="O362" s="723"/>
      <c r="P362" s="709" t="s">
        <v>72</v>
      </c>
      <c r="Q362" s="710"/>
      <c r="R362" s="710"/>
      <c r="S362" s="710"/>
      <c r="T362" s="710"/>
      <c r="U362" s="710"/>
      <c r="V362" s="71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2" t="s">
        <v>599</v>
      </c>
      <c r="B363" s="713"/>
      <c r="C363" s="713"/>
      <c r="D363" s="713"/>
      <c r="E363" s="713"/>
      <c r="F363" s="713"/>
      <c r="G363" s="713"/>
      <c r="H363" s="713"/>
      <c r="I363" s="713"/>
      <c r="J363" s="713"/>
      <c r="K363" s="713"/>
      <c r="L363" s="713"/>
      <c r="M363" s="713"/>
      <c r="N363" s="713"/>
      <c r="O363" s="713"/>
      <c r="P363" s="713"/>
      <c r="Q363" s="713"/>
      <c r="R363" s="713"/>
      <c r="S363" s="713"/>
      <c r="T363" s="713"/>
      <c r="U363" s="713"/>
      <c r="V363" s="713"/>
      <c r="W363" s="713"/>
      <c r="X363" s="713"/>
      <c r="Y363" s="713"/>
      <c r="Z363" s="713"/>
      <c r="AA363" s="696"/>
      <c r="AB363" s="696"/>
      <c r="AC363" s="696"/>
    </row>
    <row r="364" spans="1:68" ht="14.25" hidden="1" customHeight="1" x14ac:dyDescent="0.25">
      <c r="A364" s="714" t="s">
        <v>63</v>
      </c>
      <c r="B364" s="713"/>
      <c r="C364" s="713"/>
      <c r="D364" s="713"/>
      <c r="E364" s="713"/>
      <c r="F364" s="713"/>
      <c r="G364" s="713"/>
      <c r="H364" s="713"/>
      <c r="I364" s="713"/>
      <c r="J364" s="713"/>
      <c r="K364" s="713"/>
      <c r="L364" s="713"/>
      <c r="M364" s="713"/>
      <c r="N364" s="713"/>
      <c r="O364" s="713"/>
      <c r="P364" s="713"/>
      <c r="Q364" s="713"/>
      <c r="R364" s="713"/>
      <c r="S364" s="713"/>
      <c r="T364" s="713"/>
      <c r="U364" s="713"/>
      <c r="V364" s="713"/>
      <c r="W364" s="713"/>
      <c r="X364" s="713"/>
      <c r="Y364" s="713"/>
      <c r="Z364" s="713"/>
      <c r="AA364" s="695"/>
      <c r="AB364" s="695"/>
      <c r="AC364" s="695"/>
    </row>
    <row r="365" spans="1:68" ht="27" hidden="1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16"/>
      <c r="R365" s="716"/>
      <c r="S365" s="716"/>
      <c r="T365" s="717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22"/>
      <c r="B366" s="713"/>
      <c r="C366" s="713"/>
      <c r="D366" s="713"/>
      <c r="E366" s="713"/>
      <c r="F366" s="713"/>
      <c r="G366" s="713"/>
      <c r="H366" s="713"/>
      <c r="I366" s="713"/>
      <c r="J366" s="713"/>
      <c r="K366" s="713"/>
      <c r="L366" s="713"/>
      <c r="M366" s="713"/>
      <c r="N366" s="713"/>
      <c r="O366" s="723"/>
      <c r="P366" s="709" t="s">
        <v>72</v>
      </c>
      <c r="Q366" s="710"/>
      <c r="R366" s="710"/>
      <c r="S366" s="710"/>
      <c r="T366" s="710"/>
      <c r="U366" s="710"/>
      <c r="V366" s="71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3"/>
      <c r="B367" s="713"/>
      <c r="C367" s="713"/>
      <c r="D367" s="713"/>
      <c r="E367" s="713"/>
      <c r="F367" s="713"/>
      <c r="G367" s="713"/>
      <c r="H367" s="713"/>
      <c r="I367" s="713"/>
      <c r="J367" s="713"/>
      <c r="K367" s="713"/>
      <c r="L367" s="713"/>
      <c r="M367" s="713"/>
      <c r="N367" s="713"/>
      <c r="O367" s="723"/>
      <c r="P367" s="709" t="s">
        <v>72</v>
      </c>
      <c r="Q367" s="710"/>
      <c r="R367" s="710"/>
      <c r="S367" s="710"/>
      <c r="T367" s="710"/>
      <c r="U367" s="710"/>
      <c r="V367" s="71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14" t="s">
        <v>74</v>
      </c>
      <c r="B368" s="713"/>
      <c r="C368" s="713"/>
      <c r="D368" s="713"/>
      <c r="E368" s="713"/>
      <c r="F368" s="713"/>
      <c r="G368" s="713"/>
      <c r="H368" s="713"/>
      <c r="I368" s="713"/>
      <c r="J368" s="713"/>
      <c r="K368" s="713"/>
      <c r="L368" s="713"/>
      <c r="M368" s="713"/>
      <c r="N368" s="713"/>
      <c r="O368" s="713"/>
      <c r="P368" s="713"/>
      <c r="Q368" s="713"/>
      <c r="R368" s="713"/>
      <c r="S368" s="713"/>
      <c r="T368" s="713"/>
      <c r="U368" s="713"/>
      <c r="V368" s="713"/>
      <c r="W368" s="713"/>
      <c r="X368" s="713"/>
      <c r="Y368" s="713"/>
      <c r="Z368" s="713"/>
      <c r="AA368" s="695"/>
      <c r="AB368" s="695"/>
      <c r="AC368" s="695"/>
    </row>
    <row r="369" spans="1:68" ht="27" hidden="1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16"/>
      <c r="R369" s="716"/>
      <c r="S369" s="716"/>
      <c r="T369" s="717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16"/>
      <c r="R370" s="716"/>
      <c r="S370" s="716"/>
      <c r="T370" s="717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16"/>
      <c r="R371" s="716"/>
      <c r="S371" s="716"/>
      <c r="T371" s="717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22"/>
      <c r="B372" s="713"/>
      <c r="C372" s="713"/>
      <c r="D372" s="713"/>
      <c r="E372" s="713"/>
      <c r="F372" s="713"/>
      <c r="G372" s="713"/>
      <c r="H372" s="713"/>
      <c r="I372" s="713"/>
      <c r="J372" s="713"/>
      <c r="K372" s="713"/>
      <c r="L372" s="713"/>
      <c r="M372" s="713"/>
      <c r="N372" s="713"/>
      <c r="O372" s="723"/>
      <c r="P372" s="709" t="s">
        <v>72</v>
      </c>
      <c r="Q372" s="710"/>
      <c r="R372" s="710"/>
      <c r="S372" s="710"/>
      <c r="T372" s="710"/>
      <c r="U372" s="710"/>
      <c r="V372" s="71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3"/>
      <c r="B373" s="713"/>
      <c r="C373" s="713"/>
      <c r="D373" s="713"/>
      <c r="E373" s="713"/>
      <c r="F373" s="713"/>
      <c r="G373" s="713"/>
      <c r="H373" s="713"/>
      <c r="I373" s="713"/>
      <c r="J373" s="713"/>
      <c r="K373" s="713"/>
      <c r="L373" s="713"/>
      <c r="M373" s="713"/>
      <c r="N373" s="713"/>
      <c r="O373" s="723"/>
      <c r="P373" s="709" t="s">
        <v>72</v>
      </c>
      <c r="Q373" s="710"/>
      <c r="R373" s="710"/>
      <c r="S373" s="710"/>
      <c r="T373" s="710"/>
      <c r="U373" s="710"/>
      <c r="V373" s="71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7" t="s">
        <v>612</v>
      </c>
      <c r="B374" s="768"/>
      <c r="C374" s="768"/>
      <c r="D374" s="768"/>
      <c r="E374" s="768"/>
      <c r="F374" s="768"/>
      <c r="G374" s="768"/>
      <c r="H374" s="768"/>
      <c r="I374" s="768"/>
      <c r="J374" s="768"/>
      <c r="K374" s="768"/>
      <c r="L374" s="768"/>
      <c r="M374" s="768"/>
      <c r="N374" s="768"/>
      <c r="O374" s="768"/>
      <c r="P374" s="768"/>
      <c r="Q374" s="768"/>
      <c r="R374" s="768"/>
      <c r="S374" s="768"/>
      <c r="T374" s="768"/>
      <c r="U374" s="768"/>
      <c r="V374" s="768"/>
      <c r="W374" s="768"/>
      <c r="X374" s="768"/>
      <c r="Y374" s="768"/>
      <c r="Z374" s="768"/>
      <c r="AA374" s="48"/>
      <c r="AB374" s="48"/>
      <c r="AC374" s="48"/>
    </row>
    <row r="375" spans="1:68" ht="16.5" hidden="1" customHeight="1" x14ac:dyDescent="0.25">
      <c r="A375" s="712" t="s">
        <v>613</v>
      </c>
      <c r="B375" s="713"/>
      <c r="C375" s="713"/>
      <c r="D375" s="713"/>
      <c r="E375" s="713"/>
      <c r="F375" s="713"/>
      <c r="G375" s="713"/>
      <c r="H375" s="713"/>
      <c r="I375" s="713"/>
      <c r="J375" s="713"/>
      <c r="K375" s="713"/>
      <c r="L375" s="713"/>
      <c r="M375" s="713"/>
      <c r="N375" s="713"/>
      <c r="O375" s="713"/>
      <c r="P375" s="713"/>
      <c r="Q375" s="713"/>
      <c r="R375" s="713"/>
      <c r="S375" s="713"/>
      <c r="T375" s="713"/>
      <c r="U375" s="713"/>
      <c r="V375" s="713"/>
      <c r="W375" s="713"/>
      <c r="X375" s="713"/>
      <c r="Y375" s="713"/>
      <c r="Z375" s="713"/>
      <c r="AA375" s="696"/>
      <c r="AB375" s="696"/>
      <c r="AC375" s="696"/>
    </row>
    <row r="376" spans="1:68" ht="14.25" hidden="1" customHeight="1" x14ac:dyDescent="0.25">
      <c r="A376" s="714" t="s">
        <v>115</v>
      </c>
      <c r="B376" s="713"/>
      <c r="C376" s="713"/>
      <c r="D376" s="713"/>
      <c r="E376" s="713"/>
      <c r="F376" s="713"/>
      <c r="G376" s="713"/>
      <c r="H376" s="713"/>
      <c r="I376" s="713"/>
      <c r="J376" s="713"/>
      <c r="K376" s="713"/>
      <c r="L376" s="713"/>
      <c r="M376" s="713"/>
      <c r="N376" s="713"/>
      <c r="O376" s="713"/>
      <c r="P376" s="713"/>
      <c r="Q376" s="713"/>
      <c r="R376" s="713"/>
      <c r="S376" s="713"/>
      <c r="T376" s="713"/>
      <c r="U376" s="713"/>
      <c r="V376" s="713"/>
      <c r="W376" s="713"/>
      <c r="X376" s="713"/>
      <c r="Y376" s="713"/>
      <c r="Z376" s="713"/>
      <c r="AA376" s="695"/>
      <c r="AB376" s="695"/>
      <c r="AC376" s="695"/>
    </row>
    <row r="377" spans="1:68" ht="27" hidden="1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16"/>
      <c r="R377" s="716"/>
      <c r="S377" s="716"/>
      <c r="T377" s="717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16"/>
      <c r="R378" s="716"/>
      <c r="S378" s="716"/>
      <c r="T378" s="717"/>
      <c r="U378" s="34"/>
      <c r="V378" s="34"/>
      <c r="W378" s="35" t="s">
        <v>69</v>
      </c>
      <c r="X378" s="701">
        <v>1000</v>
      </c>
      <c r="Y378" s="702">
        <f t="shared" si="67"/>
        <v>1005</v>
      </c>
      <c r="Z378" s="36">
        <f>IFERROR(IF(Y378=0,"",ROUNDUP(Y378/H378,0)*0.02175),"")</f>
        <v>1.4572499999999999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1032</v>
      </c>
      <c r="BN378" s="64">
        <f t="shared" si="69"/>
        <v>1037.1600000000001</v>
      </c>
      <c r="BO378" s="64">
        <f t="shared" si="70"/>
        <v>1.3888888888888888</v>
      </c>
      <c r="BP378" s="64">
        <f t="shared" si="71"/>
        <v>1.3958333333333333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16"/>
      <c r="R379" s="716"/>
      <c r="S379" s="716"/>
      <c r="T379" s="717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16"/>
      <c r="R380" s="716"/>
      <c r="S380" s="716"/>
      <c r="T380" s="717"/>
      <c r="U380" s="34"/>
      <c r="V380" s="34"/>
      <c r="W380" s="35" t="s">
        <v>69</v>
      </c>
      <c r="X380" s="701">
        <v>400</v>
      </c>
      <c r="Y380" s="702">
        <f t="shared" si="67"/>
        <v>405</v>
      </c>
      <c r="Z380" s="36">
        <f>IFERROR(IF(Y380=0,"",ROUNDUP(Y380/H380,0)*0.02175),"")</f>
        <v>0.58724999999999994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412.8</v>
      </c>
      <c r="BN380" s="64">
        <f t="shared" si="69"/>
        <v>417.96000000000004</v>
      </c>
      <c r="BO380" s="64">
        <f t="shared" si="70"/>
        <v>0.55555555555555558</v>
      </c>
      <c r="BP380" s="64">
        <f t="shared" si="71"/>
        <v>0.5625</v>
      </c>
    </row>
    <row r="381" spans="1:68" ht="27" hidden="1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16"/>
      <c r="R381" s="716"/>
      <c r="S381" s="716"/>
      <c r="T381" s="71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16"/>
      <c r="R382" s="716"/>
      <c r="S382" s="716"/>
      <c r="T382" s="717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16"/>
      <c r="R383" s="716"/>
      <c r="S383" s="716"/>
      <c r="T383" s="717"/>
      <c r="U383" s="34"/>
      <c r="V383" s="34"/>
      <c r="W383" s="35" t="s">
        <v>69</v>
      </c>
      <c r="X383" s="701">
        <v>2000</v>
      </c>
      <c r="Y383" s="702">
        <f t="shared" si="67"/>
        <v>2010</v>
      </c>
      <c r="Z383" s="36">
        <f>IFERROR(IF(Y383=0,"",ROUNDUP(Y383/H383,0)*0.02175),"")</f>
        <v>2.9144999999999999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2064</v>
      </c>
      <c r="BN383" s="64">
        <f t="shared" si="69"/>
        <v>2074.3200000000002</v>
      </c>
      <c r="BO383" s="64">
        <f t="shared" si="70"/>
        <v>2.7777777777777777</v>
      </c>
      <c r="BP383" s="64">
        <f t="shared" si="71"/>
        <v>2.7916666666666665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2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16"/>
      <c r="R384" s="716"/>
      <c r="S384" s="716"/>
      <c r="T384" s="71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16"/>
      <c r="R385" s="716"/>
      <c r="S385" s="716"/>
      <c r="T385" s="71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16"/>
      <c r="R386" s="716"/>
      <c r="S386" s="716"/>
      <c r="T386" s="71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16"/>
      <c r="R387" s="716"/>
      <c r="S387" s="716"/>
      <c r="T387" s="71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22"/>
      <c r="B388" s="713"/>
      <c r="C388" s="713"/>
      <c r="D388" s="713"/>
      <c r="E388" s="713"/>
      <c r="F388" s="713"/>
      <c r="G388" s="713"/>
      <c r="H388" s="713"/>
      <c r="I388" s="713"/>
      <c r="J388" s="713"/>
      <c r="K388" s="713"/>
      <c r="L388" s="713"/>
      <c r="M388" s="713"/>
      <c r="N388" s="713"/>
      <c r="O388" s="723"/>
      <c r="P388" s="709" t="s">
        <v>72</v>
      </c>
      <c r="Q388" s="710"/>
      <c r="R388" s="710"/>
      <c r="S388" s="710"/>
      <c r="T388" s="710"/>
      <c r="U388" s="710"/>
      <c r="V388" s="71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226.66666666666669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228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4.9589999999999996</v>
      </c>
      <c r="AA388" s="704"/>
      <c r="AB388" s="704"/>
      <c r="AC388" s="704"/>
    </row>
    <row r="389" spans="1:68" x14ac:dyDescent="0.2">
      <c r="A389" s="713"/>
      <c r="B389" s="713"/>
      <c r="C389" s="713"/>
      <c r="D389" s="713"/>
      <c r="E389" s="713"/>
      <c r="F389" s="713"/>
      <c r="G389" s="713"/>
      <c r="H389" s="713"/>
      <c r="I389" s="713"/>
      <c r="J389" s="713"/>
      <c r="K389" s="713"/>
      <c r="L389" s="713"/>
      <c r="M389" s="713"/>
      <c r="N389" s="713"/>
      <c r="O389" s="723"/>
      <c r="P389" s="709" t="s">
        <v>72</v>
      </c>
      <c r="Q389" s="710"/>
      <c r="R389" s="710"/>
      <c r="S389" s="710"/>
      <c r="T389" s="710"/>
      <c r="U389" s="710"/>
      <c r="V389" s="711"/>
      <c r="W389" s="37" t="s">
        <v>69</v>
      </c>
      <c r="X389" s="703">
        <f>IFERROR(SUM(X377:X387),"0")</f>
        <v>3400</v>
      </c>
      <c r="Y389" s="703">
        <f>IFERROR(SUM(Y377:Y387),"0")</f>
        <v>3420</v>
      </c>
      <c r="Z389" s="37"/>
      <c r="AA389" s="704"/>
      <c r="AB389" s="704"/>
      <c r="AC389" s="704"/>
    </row>
    <row r="390" spans="1:68" ht="14.25" hidden="1" customHeight="1" x14ac:dyDescent="0.25">
      <c r="A390" s="714" t="s">
        <v>163</v>
      </c>
      <c r="B390" s="713"/>
      <c r="C390" s="713"/>
      <c r="D390" s="713"/>
      <c r="E390" s="713"/>
      <c r="F390" s="713"/>
      <c r="G390" s="713"/>
      <c r="H390" s="713"/>
      <c r="I390" s="713"/>
      <c r="J390" s="713"/>
      <c r="K390" s="713"/>
      <c r="L390" s="713"/>
      <c r="M390" s="713"/>
      <c r="N390" s="713"/>
      <c r="O390" s="713"/>
      <c r="P390" s="713"/>
      <c r="Q390" s="713"/>
      <c r="R390" s="713"/>
      <c r="S390" s="713"/>
      <c r="T390" s="713"/>
      <c r="U390" s="713"/>
      <c r="V390" s="713"/>
      <c r="W390" s="713"/>
      <c r="X390" s="713"/>
      <c r="Y390" s="713"/>
      <c r="Z390" s="713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16"/>
      <c r="R391" s="716"/>
      <c r="S391" s="716"/>
      <c r="T391" s="717"/>
      <c r="U391" s="34"/>
      <c r="V391" s="34"/>
      <c r="W391" s="35" t="s">
        <v>69</v>
      </c>
      <c r="X391" s="701">
        <v>1200</v>
      </c>
      <c r="Y391" s="702">
        <f>IFERROR(IF(X391="",0,CEILING((X391/$H391),1)*$H391),"")</f>
        <v>1200</v>
      </c>
      <c r="Z391" s="36">
        <f>IFERROR(IF(Y391=0,"",ROUNDUP(Y391/H391,0)*0.02175),"")</f>
        <v>1.7399999999999998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1238.4000000000001</v>
      </c>
      <c r="BN391" s="64">
        <f>IFERROR(Y391*I391/H391,"0")</f>
        <v>1238.4000000000001</v>
      </c>
      <c r="BO391" s="64">
        <f>IFERROR(1/J391*(X391/H391),"0")</f>
        <v>1.6666666666666665</v>
      </c>
      <c r="BP391" s="64">
        <f>IFERROR(1/J391*(Y391/H391),"0")</f>
        <v>1.6666666666666665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16"/>
      <c r="R392" s="716"/>
      <c r="S392" s="716"/>
      <c r="T392" s="717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22"/>
      <c r="B393" s="713"/>
      <c r="C393" s="713"/>
      <c r="D393" s="713"/>
      <c r="E393" s="713"/>
      <c r="F393" s="713"/>
      <c r="G393" s="713"/>
      <c r="H393" s="713"/>
      <c r="I393" s="713"/>
      <c r="J393" s="713"/>
      <c r="K393" s="713"/>
      <c r="L393" s="713"/>
      <c r="M393" s="713"/>
      <c r="N393" s="713"/>
      <c r="O393" s="723"/>
      <c r="P393" s="709" t="s">
        <v>72</v>
      </c>
      <c r="Q393" s="710"/>
      <c r="R393" s="710"/>
      <c r="S393" s="710"/>
      <c r="T393" s="710"/>
      <c r="U393" s="710"/>
      <c r="V393" s="711"/>
      <c r="W393" s="37" t="s">
        <v>73</v>
      </c>
      <c r="X393" s="703">
        <f>IFERROR(X391/H391,"0")+IFERROR(X392/H392,"0")</f>
        <v>80</v>
      </c>
      <c r="Y393" s="703">
        <f>IFERROR(Y391/H391,"0")+IFERROR(Y392/H392,"0")</f>
        <v>80</v>
      </c>
      <c r="Z393" s="703">
        <f>IFERROR(IF(Z391="",0,Z391),"0")+IFERROR(IF(Z392="",0,Z392),"0")</f>
        <v>1.7399999999999998</v>
      </c>
      <c r="AA393" s="704"/>
      <c r="AB393" s="704"/>
      <c r="AC393" s="704"/>
    </row>
    <row r="394" spans="1:68" x14ac:dyDescent="0.2">
      <c r="A394" s="713"/>
      <c r="B394" s="713"/>
      <c r="C394" s="713"/>
      <c r="D394" s="713"/>
      <c r="E394" s="713"/>
      <c r="F394" s="713"/>
      <c r="G394" s="713"/>
      <c r="H394" s="713"/>
      <c r="I394" s="713"/>
      <c r="J394" s="713"/>
      <c r="K394" s="713"/>
      <c r="L394" s="713"/>
      <c r="M394" s="713"/>
      <c r="N394" s="713"/>
      <c r="O394" s="723"/>
      <c r="P394" s="709" t="s">
        <v>72</v>
      </c>
      <c r="Q394" s="710"/>
      <c r="R394" s="710"/>
      <c r="S394" s="710"/>
      <c r="T394" s="710"/>
      <c r="U394" s="710"/>
      <c r="V394" s="711"/>
      <c r="W394" s="37" t="s">
        <v>69</v>
      </c>
      <c r="X394" s="703">
        <f>IFERROR(SUM(X391:X392),"0")</f>
        <v>1200</v>
      </c>
      <c r="Y394" s="703">
        <f>IFERROR(SUM(Y391:Y392),"0")</f>
        <v>1200</v>
      </c>
      <c r="Z394" s="37"/>
      <c r="AA394" s="704"/>
      <c r="AB394" s="704"/>
      <c r="AC394" s="704"/>
    </row>
    <row r="395" spans="1:68" ht="14.25" hidden="1" customHeight="1" x14ac:dyDescent="0.25">
      <c r="A395" s="714" t="s">
        <v>74</v>
      </c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  <c r="AA395" s="695"/>
      <c r="AB395" s="695"/>
      <c r="AC395" s="695"/>
    </row>
    <row r="396" spans="1:68" ht="27" hidden="1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16"/>
      <c r="R396" s="716"/>
      <c r="S396" s="716"/>
      <c r="T396" s="717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16"/>
      <c r="R397" s="716"/>
      <c r="S397" s="716"/>
      <c r="T397" s="717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8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16"/>
      <c r="R398" s="716"/>
      <c r="S398" s="716"/>
      <c r="T398" s="717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22"/>
      <c r="B399" s="713"/>
      <c r="C399" s="713"/>
      <c r="D399" s="713"/>
      <c r="E399" s="713"/>
      <c r="F399" s="713"/>
      <c r="G399" s="713"/>
      <c r="H399" s="713"/>
      <c r="I399" s="713"/>
      <c r="J399" s="713"/>
      <c r="K399" s="713"/>
      <c r="L399" s="713"/>
      <c r="M399" s="713"/>
      <c r="N399" s="713"/>
      <c r="O399" s="723"/>
      <c r="P399" s="709" t="s">
        <v>72</v>
      </c>
      <c r="Q399" s="710"/>
      <c r="R399" s="710"/>
      <c r="S399" s="710"/>
      <c r="T399" s="710"/>
      <c r="U399" s="710"/>
      <c r="V399" s="711"/>
      <c r="W399" s="37" t="s">
        <v>73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3"/>
      <c r="B400" s="713"/>
      <c r="C400" s="713"/>
      <c r="D400" s="713"/>
      <c r="E400" s="713"/>
      <c r="F400" s="713"/>
      <c r="G400" s="713"/>
      <c r="H400" s="713"/>
      <c r="I400" s="713"/>
      <c r="J400" s="713"/>
      <c r="K400" s="713"/>
      <c r="L400" s="713"/>
      <c r="M400" s="713"/>
      <c r="N400" s="713"/>
      <c r="O400" s="723"/>
      <c r="P400" s="709" t="s">
        <v>72</v>
      </c>
      <c r="Q400" s="710"/>
      <c r="R400" s="710"/>
      <c r="S400" s="710"/>
      <c r="T400" s="710"/>
      <c r="U400" s="710"/>
      <c r="V400" s="711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14" t="s">
        <v>203</v>
      </c>
      <c r="B401" s="713"/>
      <c r="C401" s="713"/>
      <c r="D401" s="713"/>
      <c r="E401" s="713"/>
      <c r="F401" s="713"/>
      <c r="G401" s="713"/>
      <c r="H401" s="713"/>
      <c r="I401" s="713"/>
      <c r="J401" s="713"/>
      <c r="K401" s="713"/>
      <c r="L401" s="713"/>
      <c r="M401" s="713"/>
      <c r="N401" s="713"/>
      <c r="O401" s="713"/>
      <c r="P401" s="713"/>
      <c r="Q401" s="713"/>
      <c r="R401" s="713"/>
      <c r="S401" s="713"/>
      <c r="T401" s="713"/>
      <c r="U401" s="713"/>
      <c r="V401" s="713"/>
      <c r="W401" s="713"/>
      <c r="X401" s="713"/>
      <c r="Y401" s="713"/>
      <c r="Z401" s="713"/>
      <c r="AA401" s="695"/>
      <c r="AB401" s="695"/>
      <c r="AC401" s="695"/>
    </row>
    <row r="402" spans="1:68" ht="27" hidden="1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16"/>
      <c r="R402" s="716"/>
      <c r="S402" s="716"/>
      <c r="T402" s="717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16"/>
      <c r="R403" s="716"/>
      <c r="S403" s="716"/>
      <c r="T403" s="717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22"/>
      <c r="B404" s="713"/>
      <c r="C404" s="713"/>
      <c r="D404" s="713"/>
      <c r="E404" s="713"/>
      <c r="F404" s="713"/>
      <c r="G404" s="713"/>
      <c r="H404" s="713"/>
      <c r="I404" s="713"/>
      <c r="J404" s="713"/>
      <c r="K404" s="713"/>
      <c r="L404" s="713"/>
      <c r="M404" s="713"/>
      <c r="N404" s="713"/>
      <c r="O404" s="723"/>
      <c r="P404" s="709" t="s">
        <v>72</v>
      </c>
      <c r="Q404" s="710"/>
      <c r="R404" s="710"/>
      <c r="S404" s="710"/>
      <c r="T404" s="710"/>
      <c r="U404" s="710"/>
      <c r="V404" s="711"/>
      <c r="W404" s="37" t="s">
        <v>73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3"/>
      <c r="B405" s="713"/>
      <c r="C405" s="713"/>
      <c r="D405" s="713"/>
      <c r="E405" s="713"/>
      <c r="F405" s="713"/>
      <c r="G405" s="713"/>
      <c r="H405" s="713"/>
      <c r="I405" s="713"/>
      <c r="J405" s="713"/>
      <c r="K405" s="713"/>
      <c r="L405" s="713"/>
      <c r="M405" s="713"/>
      <c r="N405" s="713"/>
      <c r="O405" s="723"/>
      <c r="P405" s="709" t="s">
        <v>72</v>
      </c>
      <c r="Q405" s="710"/>
      <c r="R405" s="710"/>
      <c r="S405" s="710"/>
      <c r="T405" s="710"/>
      <c r="U405" s="710"/>
      <c r="V405" s="711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2" t="s">
        <v>658</v>
      </c>
      <c r="B406" s="713"/>
      <c r="C406" s="713"/>
      <c r="D406" s="713"/>
      <c r="E406" s="713"/>
      <c r="F406" s="713"/>
      <c r="G406" s="713"/>
      <c r="H406" s="713"/>
      <c r="I406" s="713"/>
      <c r="J406" s="713"/>
      <c r="K406" s="713"/>
      <c r="L406" s="713"/>
      <c r="M406" s="713"/>
      <c r="N406" s="713"/>
      <c r="O406" s="713"/>
      <c r="P406" s="713"/>
      <c r="Q406" s="713"/>
      <c r="R406" s="713"/>
      <c r="S406" s="713"/>
      <c r="T406" s="713"/>
      <c r="U406" s="713"/>
      <c r="V406" s="713"/>
      <c r="W406" s="713"/>
      <c r="X406" s="713"/>
      <c r="Y406" s="713"/>
      <c r="Z406" s="713"/>
      <c r="AA406" s="696"/>
      <c r="AB406" s="696"/>
      <c r="AC406" s="696"/>
    </row>
    <row r="407" spans="1:68" ht="14.25" hidden="1" customHeight="1" x14ac:dyDescent="0.25">
      <c r="A407" s="714" t="s">
        <v>115</v>
      </c>
      <c r="B407" s="713"/>
      <c r="C407" s="713"/>
      <c r="D407" s="713"/>
      <c r="E407" s="713"/>
      <c r="F407" s="713"/>
      <c r="G407" s="713"/>
      <c r="H407" s="713"/>
      <c r="I407" s="713"/>
      <c r="J407" s="713"/>
      <c r="K407" s="713"/>
      <c r="L407" s="713"/>
      <c r="M407" s="713"/>
      <c r="N407" s="713"/>
      <c r="O407" s="713"/>
      <c r="P407" s="713"/>
      <c r="Q407" s="713"/>
      <c r="R407" s="713"/>
      <c r="S407" s="713"/>
      <c r="T407" s="713"/>
      <c r="U407" s="713"/>
      <c r="V407" s="713"/>
      <c r="W407" s="713"/>
      <c r="X407" s="713"/>
      <c r="Y407" s="713"/>
      <c r="Z407" s="713"/>
      <c r="AA407" s="695"/>
      <c r="AB407" s="695"/>
      <c r="AC407" s="695"/>
    </row>
    <row r="408" spans="1:68" ht="27" hidden="1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16"/>
      <c r="R408" s="716"/>
      <c r="S408" s="716"/>
      <c r="T408" s="717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5" t="s">
        <v>663</v>
      </c>
      <c r="Q409" s="716"/>
      <c r="R409" s="716"/>
      <c r="S409" s="716"/>
      <c r="T409" s="717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16"/>
      <c r="R410" s="716"/>
      <c r="S410" s="716"/>
      <c r="T410" s="717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16"/>
      <c r="R411" s="716"/>
      <c r="S411" s="716"/>
      <c r="T411" s="717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16"/>
      <c r="R412" s="716"/>
      <c r="S412" s="716"/>
      <c r="T412" s="71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8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16"/>
      <c r="R413" s="716"/>
      <c r="S413" s="716"/>
      <c r="T413" s="71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75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16"/>
      <c r="R414" s="716"/>
      <c r="S414" s="716"/>
      <c r="T414" s="71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22"/>
      <c r="B415" s="713"/>
      <c r="C415" s="713"/>
      <c r="D415" s="713"/>
      <c r="E415" s="713"/>
      <c r="F415" s="713"/>
      <c r="G415" s="713"/>
      <c r="H415" s="713"/>
      <c r="I415" s="713"/>
      <c r="J415" s="713"/>
      <c r="K415" s="713"/>
      <c r="L415" s="713"/>
      <c r="M415" s="713"/>
      <c r="N415" s="713"/>
      <c r="O415" s="723"/>
      <c r="P415" s="709" t="s">
        <v>72</v>
      </c>
      <c r="Q415" s="710"/>
      <c r="R415" s="710"/>
      <c r="S415" s="710"/>
      <c r="T415" s="710"/>
      <c r="U415" s="710"/>
      <c r="V415" s="71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3"/>
      <c r="B416" s="713"/>
      <c r="C416" s="713"/>
      <c r="D416" s="713"/>
      <c r="E416" s="713"/>
      <c r="F416" s="713"/>
      <c r="G416" s="713"/>
      <c r="H416" s="713"/>
      <c r="I416" s="713"/>
      <c r="J416" s="713"/>
      <c r="K416" s="713"/>
      <c r="L416" s="713"/>
      <c r="M416" s="713"/>
      <c r="N416" s="713"/>
      <c r="O416" s="723"/>
      <c r="P416" s="709" t="s">
        <v>72</v>
      </c>
      <c r="Q416" s="710"/>
      <c r="R416" s="710"/>
      <c r="S416" s="710"/>
      <c r="T416" s="710"/>
      <c r="U416" s="710"/>
      <c r="V416" s="71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14" t="s">
        <v>63</v>
      </c>
      <c r="B417" s="713"/>
      <c r="C417" s="713"/>
      <c r="D417" s="713"/>
      <c r="E417" s="713"/>
      <c r="F417" s="713"/>
      <c r="G417" s="713"/>
      <c r="H417" s="713"/>
      <c r="I417" s="713"/>
      <c r="J417" s="713"/>
      <c r="K417" s="713"/>
      <c r="L417" s="713"/>
      <c r="M417" s="713"/>
      <c r="N417" s="713"/>
      <c r="O417" s="713"/>
      <c r="P417" s="713"/>
      <c r="Q417" s="713"/>
      <c r="R417" s="713"/>
      <c r="S417" s="713"/>
      <c r="T417" s="713"/>
      <c r="U417" s="713"/>
      <c r="V417" s="713"/>
      <c r="W417" s="713"/>
      <c r="X417" s="713"/>
      <c r="Y417" s="713"/>
      <c r="Z417" s="713"/>
      <c r="AA417" s="695"/>
      <c r="AB417" s="695"/>
      <c r="AC417" s="695"/>
    </row>
    <row r="418" spans="1:68" ht="27" hidden="1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16"/>
      <c r="R418" s="716"/>
      <c r="S418" s="716"/>
      <c r="T418" s="717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16"/>
      <c r="R419" s="716"/>
      <c r="S419" s="716"/>
      <c r="T419" s="717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22"/>
      <c r="B420" s="713"/>
      <c r="C420" s="713"/>
      <c r="D420" s="713"/>
      <c r="E420" s="713"/>
      <c r="F420" s="713"/>
      <c r="G420" s="713"/>
      <c r="H420" s="713"/>
      <c r="I420" s="713"/>
      <c r="J420" s="713"/>
      <c r="K420" s="713"/>
      <c r="L420" s="713"/>
      <c r="M420" s="713"/>
      <c r="N420" s="713"/>
      <c r="O420" s="723"/>
      <c r="P420" s="709" t="s">
        <v>72</v>
      </c>
      <c r="Q420" s="710"/>
      <c r="R420" s="710"/>
      <c r="S420" s="710"/>
      <c r="T420" s="710"/>
      <c r="U420" s="710"/>
      <c r="V420" s="71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3"/>
      <c r="B421" s="713"/>
      <c r="C421" s="713"/>
      <c r="D421" s="713"/>
      <c r="E421" s="713"/>
      <c r="F421" s="713"/>
      <c r="G421" s="713"/>
      <c r="H421" s="713"/>
      <c r="I421" s="713"/>
      <c r="J421" s="713"/>
      <c r="K421" s="713"/>
      <c r="L421" s="713"/>
      <c r="M421" s="713"/>
      <c r="N421" s="713"/>
      <c r="O421" s="723"/>
      <c r="P421" s="709" t="s">
        <v>72</v>
      </c>
      <c r="Q421" s="710"/>
      <c r="R421" s="710"/>
      <c r="S421" s="710"/>
      <c r="T421" s="710"/>
      <c r="U421" s="710"/>
      <c r="V421" s="71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14" t="s">
        <v>74</v>
      </c>
      <c r="B422" s="713"/>
      <c r="C422" s="713"/>
      <c r="D422" s="713"/>
      <c r="E422" s="713"/>
      <c r="F422" s="713"/>
      <c r="G422" s="713"/>
      <c r="H422" s="713"/>
      <c r="I422" s="713"/>
      <c r="J422" s="713"/>
      <c r="K422" s="713"/>
      <c r="L422" s="713"/>
      <c r="M422" s="713"/>
      <c r="N422" s="713"/>
      <c r="O422" s="713"/>
      <c r="P422" s="713"/>
      <c r="Q422" s="713"/>
      <c r="R422" s="713"/>
      <c r="S422" s="713"/>
      <c r="T422" s="713"/>
      <c r="U422" s="713"/>
      <c r="V422" s="713"/>
      <c r="W422" s="713"/>
      <c r="X422" s="713"/>
      <c r="Y422" s="713"/>
      <c r="Z422" s="713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4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16"/>
      <c r="R423" s="716"/>
      <c r="S423" s="716"/>
      <c r="T423" s="717"/>
      <c r="U423" s="34"/>
      <c r="V423" s="34"/>
      <c r="W423" s="35" t="s">
        <v>69</v>
      </c>
      <c r="X423" s="701">
        <v>600</v>
      </c>
      <c r="Y423" s="702">
        <f>IFERROR(IF(X423="",0,CEILING((X423/$H423),1)*$H423),"")</f>
        <v>600.6</v>
      </c>
      <c r="Z423" s="36">
        <f>IFERROR(IF(Y423=0,"",ROUNDUP(Y423/H423,0)*0.02175),"")</f>
        <v>1.67475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643.38461538461547</v>
      </c>
      <c r="BN423" s="64">
        <f>IFERROR(Y423*I423/H423,"0")</f>
        <v>644.02800000000002</v>
      </c>
      <c r="BO423" s="64">
        <f>IFERROR(1/J423*(X423/H423),"0")</f>
        <v>1.3736263736263734</v>
      </c>
      <c r="BP423" s="64">
        <f>IFERROR(1/J423*(Y423/H423),"0")</f>
        <v>1.375</v>
      </c>
    </row>
    <row r="424" spans="1:68" ht="27" hidden="1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16"/>
      <c r="R424" s="716"/>
      <c r="S424" s="716"/>
      <c r="T424" s="717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hidden="1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16"/>
      <c r="R425" s="716"/>
      <c r="S425" s="716"/>
      <c r="T425" s="717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16"/>
      <c r="R426" s="716"/>
      <c r="S426" s="716"/>
      <c r="T426" s="71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8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16"/>
      <c r="R427" s="716"/>
      <c r="S427" s="716"/>
      <c r="T427" s="71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22"/>
      <c r="B428" s="713"/>
      <c r="C428" s="713"/>
      <c r="D428" s="713"/>
      <c r="E428" s="713"/>
      <c r="F428" s="713"/>
      <c r="G428" s="713"/>
      <c r="H428" s="713"/>
      <c r="I428" s="713"/>
      <c r="J428" s="713"/>
      <c r="K428" s="713"/>
      <c r="L428" s="713"/>
      <c r="M428" s="713"/>
      <c r="N428" s="713"/>
      <c r="O428" s="723"/>
      <c r="P428" s="709" t="s">
        <v>72</v>
      </c>
      <c r="Q428" s="710"/>
      <c r="R428" s="710"/>
      <c r="S428" s="710"/>
      <c r="T428" s="710"/>
      <c r="U428" s="710"/>
      <c r="V428" s="711"/>
      <c r="W428" s="37" t="s">
        <v>73</v>
      </c>
      <c r="X428" s="703">
        <f>IFERROR(X423/H423,"0")+IFERROR(X424/H424,"0")+IFERROR(X425/H425,"0")+IFERROR(X426/H426,"0")+IFERROR(X427/H427,"0")</f>
        <v>76.92307692307692</v>
      </c>
      <c r="Y428" s="703">
        <f>IFERROR(Y423/H423,"0")+IFERROR(Y424/H424,"0")+IFERROR(Y425/H425,"0")+IFERROR(Y426/H426,"0")+IFERROR(Y427/H427,"0")</f>
        <v>77</v>
      </c>
      <c r="Z428" s="703">
        <f>IFERROR(IF(Z423="",0,Z423),"0")+IFERROR(IF(Z424="",0,Z424),"0")+IFERROR(IF(Z425="",0,Z425),"0")+IFERROR(IF(Z426="",0,Z426),"0")+IFERROR(IF(Z427="",0,Z427),"0")</f>
        <v>1.67475</v>
      </c>
      <c r="AA428" s="704"/>
      <c r="AB428" s="704"/>
      <c r="AC428" s="704"/>
    </row>
    <row r="429" spans="1:68" x14ac:dyDescent="0.2">
      <c r="A429" s="713"/>
      <c r="B429" s="713"/>
      <c r="C429" s="713"/>
      <c r="D429" s="713"/>
      <c r="E429" s="713"/>
      <c r="F429" s="713"/>
      <c r="G429" s="713"/>
      <c r="H429" s="713"/>
      <c r="I429" s="713"/>
      <c r="J429" s="713"/>
      <c r="K429" s="713"/>
      <c r="L429" s="713"/>
      <c r="M429" s="713"/>
      <c r="N429" s="713"/>
      <c r="O429" s="723"/>
      <c r="P429" s="709" t="s">
        <v>72</v>
      </c>
      <c r="Q429" s="710"/>
      <c r="R429" s="710"/>
      <c r="S429" s="710"/>
      <c r="T429" s="710"/>
      <c r="U429" s="710"/>
      <c r="V429" s="711"/>
      <c r="W429" s="37" t="s">
        <v>69</v>
      </c>
      <c r="X429" s="703">
        <f>IFERROR(SUM(X423:X427),"0")</f>
        <v>600</v>
      </c>
      <c r="Y429" s="703">
        <f>IFERROR(SUM(Y423:Y427),"0")</f>
        <v>600.6</v>
      </c>
      <c r="Z429" s="37"/>
      <c r="AA429" s="704"/>
      <c r="AB429" s="704"/>
      <c r="AC429" s="704"/>
    </row>
    <row r="430" spans="1:68" ht="14.25" hidden="1" customHeight="1" x14ac:dyDescent="0.25">
      <c r="A430" s="714" t="s">
        <v>203</v>
      </c>
      <c r="B430" s="713"/>
      <c r="C430" s="713"/>
      <c r="D430" s="713"/>
      <c r="E430" s="713"/>
      <c r="F430" s="713"/>
      <c r="G430" s="713"/>
      <c r="H430" s="713"/>
      <c r="I430" s="713"/>
      <c r="J430" s="713"/>
      <c r="K430" s="713"/>
      <c r="L430" s="713"/>
      <c r="M430" s="713"/>
      <c r="N430" s="713"/>
      <c r="O430" s="713"/>
      <c r="P430" s="713"/>
      <c r="Q430" s="713"/>
      <c r="R430" s="713"/>
      <c r="S430" s="713"/>
      <c r="T430" s="713"/>
      <c r="U430" s="713"/>
      <c r="V430" s="713"/>
      <c r="W430" s="713"/>
      <c r="X430" s="713"/>
      <c r="Y430" s="713"/>
      <c r="Z430" s="713"/>
      <c r="AA430" s="695"/>
      <c r="AB430" s="695"/>
      <c r="AC430" s="695"/>
    </row>
    <row r="431" spans="1:68" ht="27" hidden="1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16"/>
      <c r="R431" s="716"/>
      <c r="S431" s="716"/>
      <c r="T431" s="717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22"/>
      <c r="B432" s="713"/>
      <c r="C432" s="713"/>
      <c r="D432" s="713"/>
      <c r="E432" s="713"/>
      <c r="F432" s="713"/>
      <c r="G432" s="713"/>
      <c r="H432" s="713"/>
      <c r="I432" s="713"/>
      <c r="J432" s="713"/>
      <c r="K432" s="713"/>
      <c r="L432" s="713"/>
      <c r="M432" s="713"/>
      <c r="N432" s="713"/>
      <c r="O432" s="723"/>
      <c r="P432" s="709" t="s">
        <v>72</v>
      </c>
      <c r="Q432" s="710"/>
      <c r="R432" s="710"/>
      <c r="S432" s="710"/>
      <c r="T432" s="710"/>
      <c r="U432" s="710"/>
      <c r="V432" s="71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3"/>
      <c r="B433" s="713"/>
      <c r="C433" s="713"/>
      <c r="D433" s="713"/>
      <c r="E433" s="713"/>
      <c r="F433" s="713"/>
      <c r="G433" s="713"/>
      <c r="H433" s="713"/>
      <c r="I433" s="713"/>
      <c r="J433" s="713"/>
      <c r="K433" s="713"/>
      <c r="L433" s="713"/>
      <c r="M433" s="713"/>
      <c r="N433" s="713"/>
      <c r="O433" s="723"/>
      <c r="P433" s="709" t="s">
        <v>72</v>
      </c>
      <c r="Q433" s="710"/>
      <c r="R433" s="710"/>
      <c r="S433" s="710"/>
      <c r="T433" s="710"/>
      <c r="U433" s="710"/>
      <c r="V433" s="71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7" t="s">
        <v>697</v>
      </c>
      <c r="B434" s="768"/>
      <c r="C434" s="768"/>
      <c r="D434" s="768"/>
      <c r="E434" s="768"/>
      <c r="F434" s="768"/>
      <c r="G434" s="768"/>
      <c r="H434" s="768"/>
      <c r="I434" s="768"/>
      <c r="J434" s="768"/>
      <c r="K434" s="768"/>
      <c r="L434" s="768"/>
      <c r="M434" s="768"/>
      <c r="N434" s="768"/>
      <c r="O434" s="768"/>
      <c r="P434" s="768"/>
      <c r="Q434" s="768"/>
      <c r="R434" s="768"/>
      <c r="S434" s="768"/>
      <c r="T434" s="768"/>
      <c r="U434" s="768"/>
      <c r="V434" s="768"/>
      <c r="W434" s="768"/>
      <c r="X434" s="768"/>
      <c r="Y434" s="768"/>
      <c r="Z434" s="768"/>
      <c r="AA434" s="48"/>
      <c r="AB434" s="48"/>
      <c r="AC434" s="48"/>
    </row>
    <row r="435" spans="1:68" ht="16.5" hidden="1" customHeight="1" x14ac:dyDescent="0.25">
      <c r="A435" s="712" t="s">
        <v>698</v>
      </c>
      <c r="B435" s="713"/>
      <c r="C435" s="713"/>
      <c r="D435" s="713"/>
      <c r="E435" s="713"/>
      <c r="F435" s="713"/>
      <c r="G435" s="713"/>
      <c r="H435" s="713"/>
      <c r="I435" s="713"/>
      <c r="J435" s="713"/>
      <c r="K435" s="713"/>
      <c r="L435" s="713"/>
      <c r="M435" s="713"/>
      <c r="N435" s="713"/>
      <c r="O435" s="713"/>
      <c r="P435" s="713"/>
      <c r="Q435" s="713"/>
      <c r="R435" s="713"/>
      <c r="S435" s="713"/>
      <c r="T435" s="713"/>
      <c r="U435" s="713"/>
      <c r="V435" s="713"/>
      <c r="W435" s="713"/>
      <c r="X435" s="713"/>
      <c r="Y435" s="713"/>
      <c r="Z435" s="713"/>
      <c r="AA435" s="696"/>
      <c r="AB435" s="696"/>
      <c r="AC435" s="696"/>
    </row>
    <row r="436" spans="1:68" ht="14.25" hidden="1" customHeight="1" x14ac:dyDescent="0.25">
      <c r="A436" s="714" t="s">
        <v>115</v>
      </c>
      <c r="B436" s="713"/>
      <c r="C436" s="713"/>
      <c r="D436" s="713"/>
      <c r="E436" s="713"/>
      <c r="F436" s="713"/>
      <c r="G436" s="713"/>
      <c r="H436" s="713"/>
      <c r="I436" s="713"/>
      <c r="J436" s="713"/>
      <c r="K436" s="713"/>
      <c r="L436" s="713"/>
      <c r="M436" s="713"/>
      <c r="N436" s="713"/>
      <c r="O436" s="713"/>
      <c r="P436" s="713"/>
      <c r="Q436" s="713"/>
      <c r="R436" s="713"/>
      <c r="S436" s="713"/>
      <c r="T436" s="713"/>
      <c r="U436" s="713"/>
      <c r="V436" s="713"/>
      <c r="W436" s="713"/>
      <c r="X436" s="713"/>
      <c r="Y436" s="713"/>
      <c r="Z436" s="713"/>
      <c r="AA436" s="695"/>
      <c r="AB436" s="695"/>
      <c r="AC436" s="695"/>
    </row>
    <row r="437" spans="1:68" ht="27" hidden="1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16"/>
      <c r="R437" s="716"/>
      <c r="S437" s="716"/>
      <c r="T437" s="717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22"/>
      <c r="B438" s="713"/>
      <c r="C438" s="713"/>
      <c r="D438" s="713"/>
      <c r="E438" s="713"/>
      <c r="F438" s="713"/>
      <c r="G438" s="713"/>
      <c r="H438" s="713"/>
      <c r="I438" s="713"/>
      <c r="J438" s="713"/>
      <c r="K438" s="713"/>
      <c r="L438" s="713"/>
      <c r="M438" s="713"/>
      <c r="N438" s="713"/>
      <c r="O438" s="723"/>
      <c r="P438" s="709" t="s">
        <v>72</v>
      </c>
      <c r="Q438" s="710"/>
      <c r="R438" s="710"/>
      <c r="S438" s="710"/>
      <c r="T438" s="710"/>
      <c r="U438" s="710"/>
      <c r="V438" s="71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3"/>
      <c r="B439" s="713"/>
      <c r="C439" s="713"/>
      <c r="D439" s="713"/>
      <c r="E439" s="713"/>
      <c r="F439" s="713"/>
      <c r="G439" s="713"/>
      <c r="H439" s="713"/>
      <c r="I439" s="713"/>
      <c r="J439" s="713"/>
      <c r="K439" s="713"/>
      <c r="L439" s="713"/>
      <c r="M439" s="713"/>
      <c r="N439" s="713"/>
      <c r="O439" s="723"/>
      <c r="P439" s="709" t="s">
        <v>72</v>
      </c>
      <c r="Q439" s="710"/>
      <c r="R439" s="710"/>
      <c r="S439" s="710"/>
      <c r="T439" s="710"/>
      <c r="U439" s="710"/>
      <c r="V439" s="71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14" t="s">
        <v>63</v>
      </c>
      <c r="B440" s="713"/>
      <c r="C440" s="713"/>
      <c r="D440" s="713"/>
      <c r="E440" s="713"/>
      <c r="F440" s="713"/>
      <c r="G440" s="713"/>
      <c r="H440" s="713"/>
      <c r="I440" s="713"/>
      <c r="J440" s="713"/>
      <c r="K440" s="713"/>
      <c r="L440" s="713"/>
      <c r="M440" s="713"/>
      <c r="N440" s="713"/>
      <c r="O440" s="713"/>
      <c r="P440" s="713"/>
      <c r="Q440" s="713"/>
      <c r="R440" s="713"/>
      <c r="S440" s="713"/>
      <c r="T440" s="713"/>
      <c r="U440" s="713"/>
      <c r="V440" s="713"/>
      <c r="W440" s="713"/>
      <c r="X440" s="713"/>
      <c r="Y440" s="713"/>
      <c r="Z440" s="713"/>
      <c r="AA440" s="695"/>
      <c r="AB440" s="695"/>
      <c r="AC440" s="695"/>
    </row>
    <row r="441" spans="1:68" ht="27" hidden="1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7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16"/>
      <c r="R441" s="716"/>
      <c r="S441" s="716"/>
      <c r="T441" s="717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16"/>
      <c r="R442" s="716"/>
      <c r="S442" s="716"/>
      <c r="T442" s="717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16"/>
      <c r="R443" s="716"/>
      <c r="S443" s="716"/>
      <c r="T443" s="717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0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16"/>
      <c r="R444" s="716"/>
      <c r="S444" s="716"/>
      <c r="T444" s="717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16"/>
      <c r="R445" s="716"/>
      <c r="S445" s="716"/>
      <c r="T445" s="71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16"/>
      <c r="R446" s="716"/>
      <c r="S446" s="716"/>
      <c r="T446" s="71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16"/>
      <c r="R447" s="716"/>
      <c r="S447" s="716"/>
      <c r="T447" s="71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16"/>
      <c r="R448" s="716"/>
      <c r="S448" s="716"/>
      <c r="T448" s="71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16"/>
      <c r="R449" s="716"/>
      <c r="S449" s="716"/>
      <c r="T449" s="71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16"/>
      <c r="R450" s="716"/>
      <c r="S450" s="716"/>
      <c r="T450" s="71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16"/>
      <c r="R451" s="716"/>
      <c r="S451" s="716"/>
      <c r="T451" s="71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16"/>
      <c r="R452" s="716"/>
      <c r="S452" s="716"/>
      <c r="T452" s="71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8" t="s">
        <v>728</v>
      </c>
      <c r="Q453" s="716"/>
      <c r="R453" s="716"/>
      <c r="S453" s="716"/>
      <c r="T453" s="71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16"/>
      <c r="R454" s="716"/>
      <c r="S454" s="716"/>
      <c r="T454" s="71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16"/>
      <c r="R455" s="716"/>
      <c r="S455" s="716"/>
      <c r="T455" s="71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16"/>
      <c r="R456" s="716"/>
      <c r="S456" s="716"/>
      <c r="T456" s="71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16"/>
      <c r="R457" s="716"/>
      <c r="S457" s="716"/>
      <c r="T457" s="71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16"/>
      <c r="R458" s="716"/>
      <c r="S458" s="716"/>
      <c r="T458" s="71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4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16"/>
      <c r="R459" s="716"/>
      <c r="S459" s="716"/>
      <c r="T459" s="71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16"/>
      <c r="R460" s="716"/>
      <c r="S460" s="716"/>
      <c r="T460" s="71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22"/>
      <c r="B461" s="713"/>
      <c r="C461" s="713"/>
      <c r="D461" s="713"/>
      <c r="E461" s="713"/>
      <c r="F461" s="713"/>
      <c r="G461" s="713"/>
      <c r="H461" s="713"/>
      <c r="I461" s="713"/>
      <c r="J461" s="713"/>
      <c r="K461" s="713"/>
      <c r="L461" s="713"/>
      <c r="M461" s="713"/>
      <c r="N461" s="713"/>
      <c r="O461" s="723"/>
      <c r="P461" s="709" t="s">
        <v>72</v>
      </c>
      <c r="Q461" s="710"/>
      <c r="R461" s="710"/>
      <c r="S461" s="710"/>
      <c r="T461" s="710"/>
      <c r="U461" s="710"/>
      <c r="V461" s="71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3"/>
      <c r="B462" s="713"/>
      <c r="C462" s="713"/>
      <c r="D462" s="713"/>
      <c r="E462" s="713"/>
      <c r="F462" s="713"/>
      <c r="G462" s="713"/>
      <c r="H462" s="713"/>
      <c r="I462" s="713"/>
      <c r="J462" s="713"/>
      <c r="K462" s="713"/>
      <c r="L462" s="713"/>
      <c r="M462" s="713"/>
      <c r="N462" s="713"/>
      <c r="O462" s="723"/>
      <c r="P462" s="709" t="s">
        <v>72</v>
      </c>
      <c r="Q462" s="710"/>
      <c r="R462" s="710"/>
      <c r="S462" s="710"/>
      <c r="T462" s="710"/>
      <c r="U462" s="710"/>
      <c r="V462" s="711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14" t="s">
        <v>74</v>
      </c>
      <c r="B463" s="713"/>
      <c r="C463" s="713"/>
      <c r="D463" s="713"/>
      <c r="E463" s="713"/>
      <c r="F463" s="713"/>
      <c r="G463" s="713"/>
      <c r="H463" s="713"/>
      <c r="I463" s="713"/>
      <c r="J463" s="713"/>
      <c r="K463" s="713"/>
      <c r="L463" s="713"/>
      <c r="M463" s="713"/>
      <c r="N463" s="713"/>
      <c r="O463" s="713"/>
      <c r="P463" s="713"/>
      <c r="Q463" s="713"/>
      <c r="R463" s="713"/>
      <c r="S463" s="713"/>
      <c r="T463" s="713"/>
      <c r="U463" s="713"/>
      <c r="V463" s="713"/>
      <c r="W463" s="713"/>
      <c r="X463" s="713"/>
      <c r="Y463" s="713"/>
      <c r="Z463" s="713"/>
      <c r="AA463" s="695"/>
      <c r="AB463" s="695"/>
      <c r="AC463" s="695"/>
    </row>
    <row r="464" spans="1:68" ht="27" hidden="1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7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16"/>
      <c r="R464" s="716"/>
      <c r="S464" s="716"/>
      <c r="T464" s="717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16"/>
      <c r="R465" s="716"/>
      <c r="S465" s="716"/>
      <c r="T465" s="717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22"/>
      <c r="B466" s="713"/>
      <c r="C466" s="713"/>
      <c r="D466" s="713"/>
      <c r="E466" s="713"/>
      <c r="F466" s="713"/>
      <c r="G466" s="713"/>
      <c r="H466" s="713"/>
      <c r="I466" s="713"/>
      <c r="J466" s="713"/>
      <c r="K466" s="713"/>
      <c r="L466" s="713"/>
      <c r="M466" s="713"/>
      <c r="N466" s="713"/>
      <c r="O466" s="723"/>
      <c r="P466" s="709" t="s">
        <v>72</v>
      </c>
      <c r="Q466" s="710"/>
      <c r="R466" s="710"/>
      <c r="S466" s="710"/>
      <c r="T466" s="710"/>
      <c r="U466" s="710"/>
      <c r="V466" s="71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3"/>
      <c r="B467" s="713"/>
      <c r="C467" s="713"/>
      <c r="D467" s="713"/>
      <c r="E467" s="713"/>
      <c r="F467" s="713"/>
      <c r="G467" s="713"/>
      <c r="H467" s="713"/>
      <c r="I467" s="713"/>
      <c r="J467" s="713"/>
      <c r="K467" s="713"/>
      <c r="L467" s="713"/>
      <c r="M467" s="713"/>
      <c r="N467" s="713"/>
      <c r="O467" s="723"/>
      <c r="P467" s="709" t="s">
        <v>72</v>
      </c>
      <c r="Q467" s="710"/>
      <c r="R467" s="710"/>
      <c r="S467" s="710"/>
      <c r="T467" s="710"/>
      <c r="U467" s="710"/>
      <c r="V467" s="71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14" t="s">
        <v>104</v>
      </c>
      <c r="B468" s="713"/>
      <c r="C468" s="713"/>
      <c r="D468" s="713"/>
      <c r="E468" s="713"/>
      <c r="F468" s="713"/>
      <c r="G468" s="713"/>
      <c r="H468" s="713"/>
      <c r="I468" s="713"/>
      <c r="J468" s="713"/>
      <c r="K468" s="713"/>
      <c r="L468" s="713"/>
      <c r="M468" s="713"/>
      <c r="N468" s="713"/>
      <c r="O468" s="713"/>
      <c r="P468" s="713"/>
      <c r="Q468" s="713"/>
      <c r="R468" s="713"/>
      <c r="S468" s="713"/>
      <c r="T468" s="713"/>
      <c r="U468" s="713"/>
      <c r="V468" s="713"/>
      <c r="W468" s="713"/>
      <c r="X468" s="713"/>
      <c r="Y468" s="713"/>
      <c r="Z468" s="713"/>
      <c r="AA468" s="695"/>
      <c r="AB468" s="695"/>
      <c r="AC468" s="695"/>
    </row>
    <row r="469" spans="1:68" ht="27" hidden="1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16"/>
      <c r="R469" s="716"/>
      <c r="S469" s="716"/>
      <c r="T469" s="717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22"/>
      <c r="B470" s="713"/>
      <c r="C470" s="713"/>
      <c r="D470" s="713"/>
      <c r="E470" s="713"/>
      <c r="F470" s="713"/>
      <c r="G470" s="713"/>
      <c r="H470" s="713"/>
      <c r="I470" s="713"/>
      <c r="J470" s="713"/>
      <c r="K470" s="713"/>
      <c r="L470" s="713"/>
      <c r="M470" s="713"/>
      <c r="N470" s="713"/>
      <c r="O470" s="723"/>
      <c r="P470" s="709" t="s">
        <v>72</v>
      </c>
      <c r="Q470" s="710"/>
      <c r="R470" s="710"/>
      <c r="S470" s="710"/>
      <c r="T470" s="710"/>
      <c r="U470" s="710"/>
      <c r="V470" s="711"/>
      <c r="W470" s="37" t="s">
        <v>73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3"/>
      <c r="B471" s="713"/>
      <c r="C471" s="713"/>
      <c r="D471" s="713"/>
      <c r="E471" s="713"/>
      <c r="F471" s="713"/>
      <c r="G471" s="713"/>
      <c r="H471" s="713"/>
      <c r="I471" s="713"/>
      <c r="J471" s="713"/>
      <c r="K471" s="713"/>
      <c r="L471" s="713"/>
      <c r="M471" s="713"/>
      <c r="N471" s="713"/>
      <c r="O471" s="723"/>
      <c r="P471" s="709" t="s">
        <v>72</v>
      </c>
      <c r="Q471" s="710"/>
      <c r="R471" s="710"/>
      <c r="S471" s="710"/>
      <c r="T471" s="710"/>
      <c r="U471" s="710"/>
      <c r="V471" s="711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2" t="s">
        <v>756</v>
      </c>
      <c r="B472" s="713"/>
      <c r="C472" s="713"/>
      <c r="D472" s="713"/>
      <c r="E472" s="713"/>
      <c r="F472" s="713"/>
      <c r="G472" s="713"/>
      <c r="H472" s="713"/>
      <c r="I472" s="713"/>
      <c r="J472" s="713"/>
      <c r="K472" s="713"/>
      <c r="L472" s="713"/>
      <c r="M472" s="713"/>
      <c r="N472" s="713"/>
      <c r="O472" s="713"/>
      <c r="P472" s="713"/>
      <c r="Q472" s="713"/>
      <c r="R472" s="713"/>
      <c r="S472" s="713"/>
      <c r="T472" s="713"/>
      <c r="U472" s="713"/>
      <c r="V472" s="713"/>
      <c r="W472" s="713"/>
      <c r="X472" s="713"/>
      <c r="Y472" s="713"/>
      <c r="Z472" s="713"/>
      <c r="AA472" s="696"/>
      <c r="AB472" s="696"/>
      <c r="AC472" s="696"/>
    </row>
    <row r="473" spans="1:68" ht="14.25" hidden="1" customHeight="1" x14ac:dyDescent="0.25">
      <c r="A473" s="714" t="s">
        <v>163</v>
      </c>
      <c r="B473" s="713"/>
      <c r="C473" s="713"/>
      <c r="D473" s="713"/>
      <c r="E473" s="713"/>
      <c r="F473" s="713"/>
      <c r="G473" s="713"/>
      <c r="H473" s="713"/>
      <c r="I473" s="713"/>
      <c r="J473" s="713"/>
      <c r="K473" s="713"/>
      <c r="L473" s="713"/>
      <c r="M473" s="713"/>
      <c r="N473" s="713"/>
      <c r="O473" s="713"/>
      <c r="P473" s="713"/>
      <c r="Q473" s="713"/>
      <c r="R473" s="713"/>
      <c r="S473" s="713"/>
      <c r="T473" s="713"/>
      <c r="U473" s="713"/>
      <c r="V473" s="713"/>
      <c r="W473" s="713"/>
      <c r="X473" s="713"/>
      <c r="Y473" s="713"/>
      <c r="Z473" s="713"/>
      <c r="AA473" s="695"/>
      <c r="AB473" s="695"/>
      <c r="AC473" s="695"/>
    </row>
    <row r="474" spans="1:68" ht="27" hidden="1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16"/>
      <c r="R474" s="716"/>
      <c r="S474" s="716"/>
      <c r="T474" s="717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22"/>
      <c r="B475" s="713"/>
      <c r="C475" s="713"/>
      <c r="D475" s="713"/>
      <c r="E475" s="713"/>
      <c r="F475" s="713"/>
      <c r="G475" s="713"/>
      <c r="H475" s="713"/>
      <c r="I475" s="713"/>
      <c r="J475" s="713"/>
      <c r="K475" s="713"/>
      <c r="L475" s="713"/>
      <c r="M475" s="713"/>
      <c r="N475" s="713"/>
      <c r="O475" s="723"/>
      <c r="P475" s="709" t="s">
        <v>72</v>
      </c>
      <c r="Q475" s="710"/>
      <c r="R475" s="710"/>
      <c r="S475" s="710"/>
      <c r="T475" s="710"/>
      <c r="U475" s="710"/>
      <c r="V475" s="71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3"/>
      <c r="B476" s="713"/>
      <c r="C476" s="713"/>
      <c r="D476" s="713"/>
      <c r="E476" s="713"/>
      <c r="F476" s="713"/>
      <c r="G476" s="713"/>
      <c r="H476" s="713"/>
      <c r="I476" s="713"/>
      <c r="J476" s="713"/>
      <c r="K476" s="713"/>
      <c r="L476" s="713"/>
      <c r="M476" s="713"/>
      <c r="N476" s="713"/>
      <c r="O476" s="723"/>
      <c r="P476" s="709" t="s">
        <v>72</v>
      </c>
      <c r="Q476" s="710"/>
      <c r="R476" s="710"/>
      <c r="S476" s="710"/>
      <c r="T476" s="710"/>
      <c r="U476" s="710"/>
      <c r="V476" s="71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14" t="s">
        <v>63</v>
      </c>
      <c r="B477" s="713"/>
      <c r="C477" s="713"/>
      <c r="D477" s="713"/>
      <c r="E477" s="713"/>
      <c r="F477" s="713"/>
      <c r="G477" s="713"/>
      <c r="H477" s="713"/>
      <c r="I477" s="713"/>
      <c r="J477" s="713"/>
      <c r="K477" s="713"/>
      <c r="L477" s="713"/>
      <c r="M477" s="713"/>
      <c r="N477" s="713"/>
      <c r="O477" s="713"/>
      <c r="P477" s="713"/>
      <c r="Q477" s="713"/>
      <c r="R477" s="713"/>
      <c r="S477" s="713"/>
      <c r="T477" s="713"/>
      <c r="U477" s="713"/>
      <c r="V477" s="713"/>
      <c r="W477" s="713"/>
      <c r="X477" s="713"/>
      <c r="Y477" s="713"/>
      <c r="Z477" s="713"/>
      <c r="AA477" s="695"/>
      <c r="AB477" s="695"/>
      <c r="AC477" s="695"/>
    </row>
    <row r="478" spans="1:68" ht="27" hidden="1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16"/>
      <c r="R478" s="716"/>
      <c r="S478" s="716"/>
      <c r="T478" s="717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16"/>
      <c r="R479" s="716"/>
      <c r="S479" s="716"/>
      <c r="T479" s="717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16"/>
      <c r="R480" s="716"/>
      <c r="S480" s="716"/>
      <c r="T480" s="717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23" t="s">
        <v>771</v>
      </c>
      <c r="Q481" s="716"/>
      <c r="R481" s="716"/>
      <c r="S481" s="716"/>
      <c r="T481" s="71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16"/>
      <c r="R482" s="716"/>
      <c r="S482" s="716"/>
      <c r="T482" s="71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22"/>
      <c r="B483" s="713"/>
      <c r="C483" s="713"/>
      <c r="D483" s="713"/>
      <c r="E483" s="713"/>
      <c r="F483" s="713"/>
      <c r="G483" s="713"/>
      <c r="H483" s="713"/>
      <c r="I483" s="713"/>
      <c r="J483" s="713"/>
      <c r="K483" s="713"/>
      <c r="L483" s="713"/>
      <c r="M483" s="713"/>
      <c r="N483" s="713"/>
      <c r="O483" s="723"/>
      <c r="P483" s="709" t="s">
        <v>72</v>
      </c>
      <c r="Q483" s="710"/>
      <c r="R483" s="710"/>
      <c r="S483" s="710"/>
      <c r="T483" s="710"/>
      <c r="U483" s="710"/>
      <c r="V483" s="711"/>
      <c r="W483" s="37" t="s">
        <v>73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3"/>
      <c r="B484" s="713"/>
      <c r="C484" s="713"/>
      <c r="D484" s="713"/>
      <c r="E484" s="713"/>
      <c r="F484" s="713"/>
      <c r="G484" s="713"/>
      <c r="H484" s="713"/>
      <c r="I484" s="713"/>
      <c r="J484" s="713"/>
      <c r="K484" s="713"/>
      <c r="L484" s="713"/>
      <c r="M484" s="713"/>
      <c r="N484" s="713"/>
      <c r="O484" s="723"/>
      <c r="P484" s="709" t="s">
        <v>72</v>
      </c>
      <c r="Q484" s="710"/>
      <c r="R484" s="710"/>
      <c r="S484" s="710"/>
      <c r="T484" s="710"/>
      <c r="U484" s="710"/>
      <c r="V484" s="711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14" t="s">
        <v>104</v>
      </c>
      <c r="B485" s="713"/>
      <c r="C485" s="713"/>
      <c r="D485" s="713"/>
      <c r="E485" s="713"/>
      <c r="F485" s="713"/>
      <c r="G485" s="713"/>
      <c r="H485" s="713"/>
      <c r="I485" s="713"/>
      <c r="J485" s="713"/>
      <c r="K485" s="713"/>
      <c r="L485" s="713"/>
      <c r="M485" s="713"/>
      <c r="N485" s="713"/>
      <c r="O485" s="713"/>
      <c r="P485" s="713"/>
      <c r="Q485" s="713"/>
      <c r="R485" s="713"/>
      <c r="S485" s="713"/>
      <c r="T485" s="713"/>
      <c r="U485" s="713"/>
      <c r="V485" s="713"/>
      <c r="W485" s="713"/>
      <c r="X485" s="713"/>
      <c r="Y485" s="713"/>
      <c r="Z485" s="713"/>
      <c r="AA485" s="695"/>
      <c r="AB485" s="695"/>
      <c r="AC485" s="695"/>
    </row>
    <row r="486" spans="1:68" ht="27" hidden="1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16"/>
      <c r="R486" s="716"/>
      <c r="S486" s="716"/>
      <c r="T486" s="717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22"/>
      <c r="B487" s="713"/>
      <c r="C487" s="713"/>
      <c r="D487" s="713"/>
      <c r="E487" s="713"/>
      <c r="F487" s="713"/>
      <c r="G487" s="713"/>
      <c r="H487" s="713"/>
      <c r="I487" s="713"/>
      <c r="J487" s="713"/>
      <c r="K487" s="713"/>
      <c r="L487" s="713"/>
      <c r="M487" s="713"/>
      <c r="N487" s="713"/>
      <c r="O487" s="723"/>
      <c r="P487" s="709" t="s">
        <v>72</v>
      </c>
      <c r="Q487" s="710"/>
      <c r="R487" s="710"/>
      <c r="S487" s="710"/>
      <c r="T487" s="710"/>
      <c r="U487" s="710"/>
      <c r="V487" s="71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3"/>
      <c r="B488" s="713"/>
      <c r="C488" s="713"/>
      <c r="D488" s="713"/>
      <c r="E488" s="713"/>
      <c r="F488" s="713"/>
      <c r="G488" s="713"/>
      <c r="H488" s="713"/>
      <c r="I488" s="713"/>
      <c r="J488" s="713"/>
      <c r="K488" s="713"/>
      <c r="L488" s="713"/>
      <c r="M488" s="713"/>
      <c r="N488" s="713"/>
      <c r="O488" s="723"/>
      <c r="P488" s="709" t="s">
        <v>72</v>
      </c>
      <c r="Q488" s="710"/>
      <c r="R488" s="710"/>
      <c r="S488" s="710"/>
      <c r="T488" s="710"/>
      <c r="U488" s="710"/>
      <c r="V488" s="71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2" t="s">
        <v>776</v>
      </c>
      <c r="B489" s="713"/>
      <c r="C489" s="713"/>
      <c r="D489" s="713"/>
      <c r="E489" s="713"/>
      <c r="F489" s="713"/>
      <c r="G489" s="713"/>
      <c r="H489" s="713"/>
      <c r="I489" s="713"/>
      <c r="J489" s="713"/>
      <c r="K489" s="713"/>
      <c r="L489" s="713"/>
      <c r="M489" s="713"/>
      <c r="N489" s="713"/>
      <c r="O489" s="713"/>
      <c r="P489" s="713"/>
      <c r="Q489" s="713"/>
      <c r="R489" s="713"/>
      <c r="S489" s="713"/>
      <c r="T489" s="713"/>
      <c r="U489" s="713"/>
      <c r="V489" s="713"/>
      <c r="W489" s="713"/>
      <c r="X489" s="713"/>
      <c r="Y489" s="713"/>
      <c r="Z489" s="713"/>
      <c r="AA489" s="696"/>
      <c r="AB489" s="696"/>
      <c r="AC489" s="696"/>
    </row>
    <row r="490" spans="1:68" ht="14.25" hidden="1" customHeight="1" x14ac:dyDescent="0.25">
      <c r="A490" s="714" t="s">
        <v>63</v>
      </c>
      <c r="B490" s="713"/>
      <c r="C490" s="713"/>
      <c r="D490" s="713"/>
      <c r="E490" s="713"/>
      <c r="F490" s="713"/>
      <c r="G490" s="713"/>
      <c r="H490" s="713"/>
      <c r="I490" s="713"/>
      <c r="J490" s="713"/>
      <c r="K490" s="713"/>
      <c r="L490" s="713"/>
      <c r="M490" s="713"/>
      <c r="N490" s="713"/>
      <c r="O490" s="713"/>
      <c r="P490" s="713"/>
      <c r="Q490" s="713"/>
      <c r="R490" s="713"/>
      <c r="S490" s="713"/>
      <c r="T490" s="713"/>
      <c r="U490" s="713"/>
      <c r="V490" s="713"/>
      <c r="W490" s="713"/>
      <c r="X490" s="713"/>
      <c r="Y490" s="713"/>
      <c r="Z490" s="713"/>
      <c r="AA490" s="695"/>
      <c r="AB490" s="695"/>
      <c r="AC490" s="695"/>
    </row>
    <row r="491" spans="1:68" ht="27" hidden="1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16"/>
      <c r="R491" s="716"/>
      <c r="S491" s="716"/>
      <c r="T491" s="717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16"/>
      <c r="R492" s="716"/>
      <c r="S492" s="716"/>
      <c r="T492" s="717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16"/>
      <c r="R493" s="716"/>
      <c r="S493" s="716"/>
      <c r="T493" s="717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22"/>
      <c r="B494" s="713"/>
      <c r="C494" s="713"/>
      <c r="D494" s="713"/>
      <c r="E494" s="713"/>
      <c r="F494" s="713"/>
      <c r="G494" s="713"/>
      <c r="H494" s="713"/>
      <c r="I494" s="713"/>
      <c r="J494" s="713"/>
      <c r="K494" s="713"/>
      <c r="L494" s="713"/>
      <c r="M494" s="713"/>
      <c r="N494" s="713"/>
      <c r="O494" s="723"/>
      <c r="P494" s="709" t="s">
        <v>72</v>
      </c>
      <c r="Q494" s="710"/>
      <c r="R494" s="710"/>
      <c r="S494" s="710"/>
      <c r="T494" s="710"/>
      <c r="U494" s="710"/>
      <c r="V494" s="71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3"/>
      <c r="B495" s="713"/>
      <c r="C495" s="713"/>
      <c r="D495" s="713"/>
      <c r="E495" s="713"/>
      <c r="F495" s="713"/>
      <c r="G495" s="713"/>
      <c r="H495" s="713"/>
      <c r="I495" s="713"/>
      <c r="J495" s="713"/>
      <c r="K495" s="713"/>
      <c r="L495" s="713"/>
      <c r="M495" s="713"/>
      <c r="N495" s="713"/>
      <c r="O495" s="723"/>
      <c r="P495" s="709" t="s">
        <v>72</v>
      </c>
      <c r="Q495" s="710"/>
      <c r="R495" s="710"/>
      <c r="S495" s="710"/>
      <c r="T495" s="710"/>
      <c r="U495" s="710"/>
      <c r="V495" s="71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2" t="s">
        <v>785</v>
      </c>
      <c r="B496" s="713"/>
      <c r="C496" s="713"/>
      <c r="D496" s="713"/>
      <c r="E496" s="713"/>
      <c r="F496" s="713"/>
      <c r="G496" s="713"/>
      <c r="H496" s="713"/>
      <c r="I496" s="713"/>
      <c r="J496" s="713"/>
      <c r="K496" s="713"/>
      <c r="L496" s="713"/>
      <c r="M496" s="713"/>
      <c r="N496" s="713"/>
      <c r="O496" s="713"/>
      <c r="P496" s="713"/>
      <c r="Q496" s="713"/>
      <c r="R496" s="713"/>
      <c r="S496" s="713"/>
      <c r="T496" s="713"/>
      <c r="U496" s="713"/>
      <c r="V496" s="713"/>
      <c r="W496" s="713"/>
      <c r="X496" s="713"/>
      <c r="Y496" s="713"/>
      <c r="Z496" s="713"/>
      <c r="AA496" s="696"/>
      <c r="AB496" s="696"/>
      <c r="AC496" s="696"/>
    </row>
    <row r="497" spans="1:68" ht="14.25" hidden="1" customHeight="1" x14ac:dyDescent="0.25">
      <c r="A497" s="714" t="s">
        <v>63</v>
      </c>
      <c r="B497" s="713"/>
      <c r="C497" s="713"/>
      <c r="D497" s="713"/>
      <c r="E497" s="713"/>
      <c r="F497" s="713"/>
      <c r="G497" s="713"/>
      <c r="H497" s="713"/>
      <c r="I497" s="713"/>
      <c r="J497" s="713"/>
      <c r="K497" s="713"/>
      <c r="L497" s="713"/>
      <c r="M497" s="713"/>
      <c r="N497" s="713"/>
      <c r="O497" s="713"/>
      <c r="P497" s="713"/>
      <c r="Q497" s="713"/>
      <c r="R497" s="713"/>
      <c r="S497" s="713"/>
      <c r="T497" s="713"/>
      <c r="U497" s="713"/>
      <c r="V497" s="713"/>
      <c r="W497" s="713"/>
      <c r="X497" s="713"/>
      <c r="Y497" s="713"/>
      <c r="Z497" s="713"/>
      <c r="AA497" s="695"/>
      <c r="AB497" s="695"/>
      <c r="AC497" s="695"/>
    </row>
    <row r="498" spans="1:68" ht="27" hidden="1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16"/>
      <c r="R498" s="716"/>
      <c r="S498" s="716"/>
      <c r="T498" s="717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22"/>
      <c r="B499" s="713"/>
      <c r="C499" s="713"/>
      <c r="D499" s="713"/>
      <c r="E499" s="713"/>
      <c r="F499" s="713"/>
      <c r="G499" s="713"/>
      <c r="H499" s="713"/>
      <c r="I499" s="713"/>
      <c r="J499" s="713"/>
      <c r="K499" s="713"/>
      <c r="L499" s="713"/>
      <c r="M499" s="713"/>
      <c r="N499" s="713"/>
      <c r="O499" s="723"/>
      <c r="P499" s="709" t="s">
        <v>72</v>
      </c>
      <c r="Q499" s="710"/>
      <c r="R499" s="710"/>
      <c r="S499" s="710"/>
      <c r="T499" s="710"/>
      <c r="U499" s="710"/>
      <c r="V499" s="71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3"/>
      <c r="B500" s="713"/>
      <c r="C500" s="713"/>
      <c r="D500" s="713"/>
      <c r="E500" s="713"/>
      <c r="F500" s="713"/>
      <c r="G500" s="713"/>
      <c r="H500" s="713"/>
      <c r="I500" s="713"/>
      <c r="J500" s="713"/>
      <c r="K500" s="713"/>
      <c r="L500" s="713"/>
      <c r="M500" s="713"/>
      <c r="N500" s="713"/>
      <c r="O500" s="723"/>
      <c r="P500" s="709" t="s">
        <v>72</v>
      </c>
      <c r="Q500" s="710"/>
      <c r="R500" s="710"/>
      <c r="S500" s="710"/>
      <c r="T500" s="710"/>
      <c r="U500" s="710"/>
      <c r="V500" s="71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7" t="s">
        <v>789</v>
      </c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8"/>
      <c r="P501" s="768"/>
      <c r="Q501" s="768"/>
      <c r="R501" s="768"/>
      <c r="S501" s="768"/>
      <c r="T501" s="768"/>
      <c r="U501" s="768"/>
      <c r="V501" s="768"/>
      <c r="W501" s="768"/>
      <c r="X501" s="768"/>
      <c r="Y501" s="768"/>
      <c r="Z501" s="768"/>
      <c r="AA501" s="48"/>
      <c r="AB501" s="48"/>
      <c r="AC501" s="48"/>
    </row>
    <row r="502" spans="1:68" ht="16.5" hidden="1" customHeight="1" x14ac:dyDescent="0.25">
      <c r="A502" s="712" t="s">
        <v>789</v>
      </c>
      <c r="B502" s="713"/>
      <c r="C502" s="713"/>
      <c r="D502" s="713"/>
      <c r="E502" s="713"/>
      <c r="F502" s="713"/>
      <c r="G502" s="713"/>
      <c r="H502" s="713"/>
      <c r="I502" s="713"/>
      <c r="J502" s="713"/>
      <c r="K502" s="713"/>
      <c r="L502" s="713"/>
      <c r="M502" s="713"/>
      <c r="N502" s="713"/>
      <c r="O502" s="713"/>
      <c r="P502" s="713"/>
      <c r="Q502" s="713"/>
      <c r="R502" s="713"/>
      <c r="S502" s="713"/>
      <c r="T502" s="713"/>
      <c r="U502" s="713"/>
      <c r="V502" s="713"/>
      <c r="W502" s="713"/>
      <c r="X502" s="713"/>
      <c r="Y502" s="713"/>
      <c r="Z502" s="713"/>
      <c r="AA502" s="696"/>
      <c r="AB502" s="696"/>
      <c r="AC502" s="696"/>
    </row>
    <row r="503" spans="1:68" ht="14.25" hidden="1" customHeight="1" x14ac:dyDescent="0.25">
      <c r="A503" s="714" t="s">
        <v>115</v>
      </c>
      <c r="B503" s="713"/>
      <c r="C503" s="713"/>
      <c r="D503" s="713"/>
      <c r="E503" s="713"/>
      <c r="F503" s="713"/>
      <c r="G503" s="713"/>
      <c r="H503" s="713"/>
      <c r="I503" s="713"/>
      <c r="J503" s="713"/>
      <c r="K503" s="713"/>
      <c r="L503" s="713"/>
      <c r="M503" s="713"/>
      <c r="N503" s="713"/>
      <c r="O503" s="713"/>
      <c r="P503" s="713"/>
      <c r="Q503" s="713"/>
      <c r="R503" s="713"/>
      <c r="S503" s="713"/>
      <c r="T503" s="713"/>
      <c r="U503" s="713"/>
      <c r="V503" s="713"/>
      <c r="W503" s="713"/>
      <c r="X503" s="713"/>
      <c r="Y503" s="713"/>
      <c r="Z503" s="713"/>
      <c r="AA503" s="695"/>
      <c r="AB503" s="695"/>
      <c r="AC503" s="695"/>
    </row>
    <row r="504" spans="1:68" ht="27" hidden="1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16"/>
      <c r="R504" s="716"/>
      <c r="S504" s="716"/>
      <c r="T504" s="717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16"/>
      <c r="R505" s="716"/>
      <c r="S505" s="716"/>
      <c r="T505" s="717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16"/>
      <c r="R506" s="716"/>
      <c r="S506" s="716"/>
      <c r="T506" s="717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16"/>
      <c r="R507" s="716"/>
      <c r="S507" s="716"/>
      <c r="T507" s="717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7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16"/>
      <c r="R508" s="716"/>
      <c r="S508" s="716"/>
      <c r="T508" s="71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16"/>
      <c r="R509" s="716"/>
      <c r="S509" s="716"/>
      <c r="T509" s="71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16"/>
      <c r="R510" s="716"/>
      <c r="S510" s="716"/>
      <c r="T510" s="71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16"/>
      <c r="R511" s="716"/>
      <c r="S511" s="716"/>
      <c r="T511" s="71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22"/>
      <c r="B512" s="713"/>
      <c r="C512" s="713"/>
      <c r="D512" s="713"/>
      <c r="E512" s="713"/>
      <c r="F512" s="713"/>
      <c r="G512" s="713"/>
      <c r="H512" s="713"/>
      <c r="I512" s="713"/>
      <c r="J512" s="713"/>
      <c r="K512" s="713"/>
      <c r="L512" s="713"/>
      <c r="M512" s="713"/>
      <c r="N512" s="713"/>
      <c r="O512" s="723"/>
      <c r="P512" s="709" t="s">
        <v>72</v>
      </c>
      <c r="Q512" s="710"/>
      <c r="R512" s="710"/>
      <c r="S512" s="710"/>
      <c r="T512" s="710"/>
      <c r="U512" s="710"/>
      <c r="V512" s="71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3"/>
      <c r="B513" s="713"/>
      <c r="C513" s="713"/>
      <c r="D513" s="713"/>
      <c r="E513" s="713"/>
      <c r="F513" s="713"/>
      <c r="G513" s="713"/>
      <c r="H513" s="713"/>
      <c r="I513" s="713"/>
      <c r="J513" s="713"/>
      <c r="K513" s="713"/>
      <c r="L513" s="713"/>
      <c r="M513" s="713"/>
      <c r="N513" s="713"/>
      <c r="O513" s="723"/>
      <c r="P513" s="709" t="s">
        <v>72</v>
      </c>
      <c r="Q513" s="710"/>
      <c r="R513" s="710"/>
      <c r="S513" s="710"/>
      <c r="T513" s="710"/>
      <c r="U513" s="710"/>
      <c r="V513" s="711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14" t="s">
        <v>163</v>
      </c>
      <c r="B514" s="713"/>
      <c r="C514" s="713"/>
      <c r="D514" s="713"/>
      <c r="E514" s="713"/>
      <c r="F514" s="713"/>
      <c r="G514" s="713"/>
      <c r="H514" s="713"/>
      <c r="I514" s="713"/>
      <c r="J514" s="713"/>
      <c r="K514" s="713"/>
      <c r="L514" s="713"/>
      <c r="M514" s="713"/>
      <c r="N514" s="713"/>
      <c r="O514" s="713"/>
      <c r="P514" s="713"/>
      <c r="Q514" s="713"/>
      <c r="R514" s="713"/>
      <c r="S514" s="713"/>
      <c r="T514" s="713"/>
      <c r="U514" s="713"/>
      <c r="V514" s="713"/>
      <c r="W514" s="713"/>
      <c r="X514" s="713"/>
      <c r="Y514" s="713"/>
      <c r="Z514" s="713"/>
      <c r="AA514" s="695"/>
      <c r="AB514" s="695"/>
      <c r="AC514" s="695"/>
    </row>
    <row r="515" spans="1:68" ht="16.5" hidden="1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16"/>
      <c r="R515" s="716"/>
      <c r="S515" s="716"/>
      <c r="T515" s="717"/>
      <c r="U515" s="34"/>
      <c r="V515" s="34"/>
      <c r="W515" s="35" t="s">
        <v>69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16"/>
      <c r="R516" s="716"/>
      <c r="S516" s="716"/>
      <c r="T516" s="717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22"/>
      <c r="B517" s="713"/>
      <c r="C517" s="713"/>
      <c r="D517" s="713"/>
      <c r="E517" s="713"/>
      <c r="F517" s="713"/>
      <c r="G517" s="713"/>
      <c r="H517" s="713"/>
      <c r="I517" s="713"/>
      <c r="J517" s="713"/>
      <c r="K517" s="713"/>
      <c r="L517" s="713"/>
      <c r="M517" s="713"/>
      <c r="N517" s="713"/>
      <c r="O517" s="723"/>
      <c r="P517" s="709" t="s">
        <v>72</v>
      </c>
      <c r="Q517" s="710"/>
      <c r="R517" s="710"/>
      <c r="S517" s="710"/>
      <c r="T517" s="710"/>
      <c r="U517" s="710"/>
      <c r="V517" s="711"/>
      <c r="W517" s="37" t="s">
        <v>73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3"/>
      <c r="B518" s="713"/>
      <c r="C518" s="713"/>
      <c r="D518" s="713"/>
      <c r="E518" s="713"/>
      <c r="F518" s="713"/>
      <c r="G518" s="713"/>
      <c r="H518" s="713"/>
      <c r="I518" s="713"/>
      <c r="J518" s="713"/>
      <c r="K518" s="713"/>
      <c r="L518" s="713"/>
      <c r="M518" s="713"/>
      <c r="N518" s="713"/>
      <c r="O518" s="723"/>
      <c r="P518" s="709" t="s">
        <v>72</v>
      </c>
      <c r="Q518" s="710"/>
      <c r="R518" s="710"/>
      <c r="S518" s="710"/>
      <c r="T518" s="710"/>
      <c r="U518" s="710"/>
      <c r="V518" s="711"/>
      <c r="W518" s="37" t="s">
        <v>69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14" t="s">
        <v>63</v>
      </c>
      <c r="B519" s="713"/>
      <c r="C519" s="713"/>
      <c r="D519" s="713"/>
      <c r="E519" s="713"/>
      <c r="F519" s="713"/>
      <c r="G519" s="713"/>
      <c r="H519" s="713"/>
      <c r="I519" s="713"/>
      <c r="J519" s="713"/>
      <c r="K519" s="713"/>
      <c r="L519" s="713"/>
      <c r="M519" s="713"/>
      <c r="N519" s="713"/>
      <c r="O519" s="713"/>
      <c r="P519" s="713"/>
      <c r="Q519" s="713"/>
      <c r="R519" s="713"/>
      <c r="S519" s="713"/>
      <c r="T519" s="713"/>
      <c r="U519" s="713"/>
      <c r="V519" s="713"/>
      <c r="W519" s="713"/>
      <c r="X519" s="713"/>
      <c r="Y519" s="713"/>
      <c r="Z519" s="713"/>
      <c r="AA519" s="695"/>
      <c r="AB519" s="695"/>
      <c r="AC519" s="695"/>
    </row>
    <row r="520" spans="1:68" ht="27" hidden="1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16"/>
      <c r="R520" s="716"/>
      <c r="S520" s="716"/>
      <c r="T520" s="717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16"/>
      <c r="R521" s="716"/>
      <c r="S521" s="716"/>
      <c r="T521" s="717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16"/>
      <c r="R522" s="716"/>
      <c r="S522" s="716"/>
      <c r="T522" s="717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7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16"/>
      <c r="R523" s="716"/>
      <c r="S523" s="716"/>
      <c r="T523" s="717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16"/>
      <c r="R524" s="716"/>
      <c r="S524" s="716"/>
      <c r="T524" s="71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16"/>
      <c r="R525" s="716"/>
      <c r="S525" s="716"/>
      <c r="T525" s="717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22"/>
      <c r="B526" s="713"/>
      <c r="C526" s="713"/>
      <c r="D526" s="713"/>
      <c r="E526" s="713"/>
      <c r="F526" s="713"/>
      <c r="G526" s="713"/>
      <c r="H526" s="713"/>
      <c r="I526" s="713"/>
      <c r="J526" s="713"/>
      <c r="K526" s="713"/>
      <c r="L526" s="713"/>
      <c r="M526" s="713"/>
      <c r="N526" s="713"/>
      <c r="O526" s="723"/>
      <c r="P526" s="709" t="s">
        <v>72</v>
      </c>
      <c r="Q526" s="710"/>
      <c r="R526" s="710"/>
      <c r="S526" s="710"/>
      <c r="T526" s="710"/>
      <c r="U526" s="710"/>
      <c r="V526" s="711"/>
      <c r="W526" s="37" t="s">
        <v>73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3"/>
      <c r="B527" s="713"/>
      <c r="C527" s="713"/>
      <c r="D527" s="713"/>
      <c r="E527" s="713"/>
      <c r="F527" s="713"/>
      <c r="G527" s="713"/>
      <c r="H527" s="713"/>
      <c r="I527" s="713"/>
      <c r="J527" s="713"/>
      <c r="K527" s="713"/>
      <c r="L527" s="713"/>
      <c r="M527" s="713"/>
      <c r="N527" s="713"/>
      <c r="O527" s="723"/>
      <c r="P527" s="709" t="s">
        <v>72</v>
      </c>
      <c r="Q527" s="710"/>
      <c r="R527" s="710"/>
      <c r="S527" s="710"/>
      <c r="T527" s="710"/>
      <c r="U527" s="710"/>
      <c r="V527" s="711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14" t="s">
        <v>74</v>
      </c>
      <c r="B528" s="713"/>
      <c r="C528" s="713"/>
      <c r="D528" s="713"/>
      <c r="E528" s="713"/>
      <c r="F528" s="713"/>
      <c r="G528" s="713"/>
      <c r="H528" s="713"/>
      <c r="I528" s="713"/>
      <c r="J528" s="713"/>
      <c r="K528" s="713"/>
      <c r="L528" s="713"/>
      <c r="M528" s="713"/>
      <c r="N528" s="713"/>
      <c r="O528" s="713"/>
      <c r="P528" s="713"/>
      <c r="Q528" s="713"/>
      <c r="R528" s="713"/>
      <c r="S528" s="713"/>
      <c r="T528" s="713"/>
      <c r="U528" s="713"/>
      <c r="V528" s="713"/>
      <c r="W528" s="713"/>
      <c r="X528" s="713"/>
      <c r="Y528" s="713"/>
      <c r="Z528" s="713"/>
      <c r="AA528" s="695"/>
      <c r="AB528" s="695"/>
      <c r="AC528" s="695"/>
    </row>
    <row r="529" spans="1:68" ht="16.5" hidden="1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16"/>
      <c r="R529" s="716"/>
      <c r="S529" s="716"/>
      <c r="T529" s="717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16"/>
      <c r="R530" s="716"/>
      <c r="S530" s="716"/>
      <c r="T530" s="717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16"/>
      <c r="R531" s="716"/>
      <c r="S531" s="716"/>
      <c r="T531" s="717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22"/>
      <c r="B532" s="713"/>
      <c r="C532" s="713"/>
      <c r="D532" s="713"/>
      <c r="E532" s="713"/>
      <c r="F532" s="713"/>
      <c r="G532" s="713"/>
      <c r="H532" s="713"/>
      <c r="I532" s="713"/>
      <c r="J532" s="713"/>
      <c r="K532" s="713"/>
      <c r="L532" s="713"/>
      <c r="M532" s="713"/>
      <c r="N532" s="713"/>
      <c r="O532" s="723"/>
      <c r="P532" s="709" t="s">
        <v>72</v>
      </c>
      <c r="Q532" s="710"/>
      <c r="R532" s="710"/>
      <c r="S532" s="710"/>
      <c r="T532" s="710"/>
      <c r="U532" s="710"/>
      <c r="V532" s="71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3"/>
      <c r="B533" s="713"/>
      <c r="C533" s="713"/>
      <c r="D533" s="713"/>
      <c r="E533" s="713"/>
      <c r="F533" s="713"/>
      <c r="G533" s="713"/>
      <c r="H533" s="713"/>
      <c r="I533" s="713"/>
      <c r="J533" s="713"/>
      <c r="K533" s="713"/>
      <c r="L533" s="713"/>
      <c r="M533" s="713"/>
      <c r="N533" s="713"/>
      <c r="O533" s="723"/>
      <c r="P533" s="709" t="s">
        <v>72</v>
      </c>
      <c r="Q533" s="710"/>
      <c r="R533" s="710"/>
      <c r="S533" s="710"/>
      <c r="T533" s="710"/>
      <c r="U533" s="710"/>
      <c r="V533" s="71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14" t="s">
        <v>203</v>
      </c>
      <c r="B534" s="713"/>
      <c r="C534" s="713"/>
      <c r="D534" s="713"/>
      <c r="E534" s="713"/>
      <c r="F534" s="713"/>
      <c r="G534" s="713"/>
      <c r="H534" s="713"/>
      <c r="I534" s="713"/>
      <c r="J534" s="713"/>
      <c r="K534" s="713"/>
      <c r="L534" s="713"/>
      <c r="M534" s="713"/>
      <c r="N534" s="713"/>
      <c r="O534" s="713"/>
      <c r="P534" s="713"/>
      <c r="Q534" s="713"/>
      <c r="R534" s="713"/>
      <c r="S534" s="713"/>
      <c r="T534" s="713"/>
      <c r="U534" s="713"/>
      <c r="V534" s="713"/>
      <c r="W534" s="713"/>
      <c r="X534" s="713"/>
      <c r="Y534" s="713"/>
      <c r="Z534" s="713"/>
      <c r="AA534" s="695"/>
      <c r="AB534" s="695"/>
      <c r="AC534" s="695"/>
    </row>
    <row r="535" spans="1:68" ht="16.5" hidden="1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16"/>
      <c r="R535" s="716"/>
      <c r="S535" s="716"/>
      <c r="T535" s="717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81" t="s">
        <v>846</v>
      </c>
      <c r="Q536" s="716"/>
      <c r="R536" s="716"/>
      <c r="S536" s="716"/>
      <c r="T536" s="717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22"/>
      <c r="B537" s="713"/>
      <c r="C537" s="713"/>
      <c r="D537" s="713"/>
      <c r="E537" s="713"/>
      <c r="F537" s="713"/>
      <c r="G537" s="713"/>
      <c r="H537" s="713"/>
      <c r="I537" s="713"/>
      <c r="J537" s="713"/>
      <c r="K537" s="713"/>
      <c r="L537" s="713"/>
      <c r="M537" s="713"/>
      <c r="N537" s="713"/>
      <c r="O537" s="723"/>
      <c r="P537" s="709" t="s">
        <v>72</v>
      </c>
      <c r="Q537" s="710"/>
      <c r="R537" s="710"/>
      <c r="S537" s="710"/>
      <c r="T537" s="710"/>
      <c r="U537" s="710"/>
      <c r="V537" s="71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3"/>
      <c r="B538" s="713"/>
      <c r="C538" s="713"/>
      <c r="D538" s="713"/>
      <c r="E538" s="713"/>
      <c r="F538" s="713"/>
      <c r="G538" s="713"/>
      <c r="H538" s="713"/>
      <c r="I538" s="713"/>
      <c r="J538" s="713"/>
      <c r="K538" s="713"/>
      <c r="L538" s="713"/>
      <c r="M538" s="713"/>
      <c r="N538" s="713"/>
      <c r="O538" s="723"/>
      <c r="P538" s="709" t="s">
        <v>72</v>
      </c>
      <c r="Q538" s="710"/>
      <c r="R538" s="710"/>
      <c r="S538" s="710"/>
      <c r="T538" s="710"/>
      <c r="U538" s="710"/>
      <c r="V538" s="71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7" t="s">
        <v>847</v>
      </c>
      <c r="B539" s="768"/>
      <c r="C539" s="768"/>
      <c r="D539" s="768"/>
      <c r="E539" s="768"/>
      <c r="F539" s="768"/>
      <c r="G539" s="768"/>
      <c r="H539" s="768"/>
      <c r="I539" s="768"/>
      <c r="J539" s="768"/>
      <c r="K539" s="768"/>
      <c r="L539" s="768"/>
      <c r="M539" s="768"/>
      <c r="N539" s="768"/>
      <c r="O539" s="768"/>
      <c r="P539" s="768"/>
      <c r="Q539" s="768"/>
      <c r="R539" s="768"/>
      <c r="S539" s="768"/>
      <c r="T539" s="768"/>
      <c r="U539" s="768"/>
      <c r="V539" s="768"/>
      <c r="W539" s="768"/>
      <c r="X539" s="768"/>
      <c r="Y539" s="768"/>
      <c r="Z539" s="768"/>
      <c r="AA539" s="48"/>
      <c r="AB539" s="48"/>
      <c r="AC539" s="48"/>
    </row>
    <row r="540" spans="1:68" ht="16.5" hidden="1" customHeight="1" x14ac:dyDescent="0.25">
      <c r="A540" s="712" t="s">
        <v>847</v>
      </c>
      <c r="B540" s="713"/>
      <c r="C540" s="713"/>
      <c r="D540" s="713"/>
      <c r="E540" s="713"/>
      <c r="F540" s="713"/>
      <c r="G540" s="713"/>
      <c r="H540" s="713"/>
      <c r="I540" s="713"/>
      <c r="J540" s="713"/>
      <c r="K540" s="713"/>
      <c r="L540" s="713"/>
      <c r="M540" s="713"/>
      <c r="N540" s="713"/>
      <c r="O540" s="713"/>
      <c r="P540" s="713"/>
      <c r="Q540" s="713"/>
      <c r="R540" s="713"/>
      <c r="S540" s="713"/>
      <c r="T540" s="713"/>
      <c r="U540" s="713"/>
      <c r="V540" s="713"/>
      <c r="W540" s="713"/>
      <c r="X540" s="713"/>
      <c r="Y540" s="713"/>
      <c r="Z540" s="713"/>
      <c r="AA540" s="696"/>
      <c r="AB540" s="696"/>
      <c r="AC540" s="696"/>
    </row>
    <row r="541" spans="1:68" ht="14.25" hidden="1" customHeight="1" x14ac:dyDescent="0.25">
      <c r="A541" s="714" t="s">
        <v>115</v>
      </c>
      <c r="B541" s="713"/>
      <c r="C541" s="713"/>
      <c r="D541" s="713"/>
      <c r="E541" s="713"/>
      <c r="F541" s="713"/>
      <c r="G541" s="713"/>
      <c r="H541" s="713"/>
      <c r="I541" s="713"/>
      <c r="J541" s="713"/>
      <c r="K541" s="713"/>
      <c r="L541" s="713"/>
      <c r="M541" s="713"/>
      <c r="N541" s="713"/>
      <c r="O541" s="713"/>
      <c r="P541" s="713"/>
      <c r="Q541" s="713"/>
      <c r="R541" s="713"/>
      <c r="S541" s="713"/>
      <c r="T541" s="713"/>
      <c r="U541" s="713"/>
      <c r="V541" s="713"/>
      <c r="W541" s="713"/>
      <c r="X541" s="713"/>
      <c r="Y541" s="713"/>
      <c r="Z541" s="713"/>
      <c r="AA541" s="695"/>
      <c r="AB541" s="695"/>
      <c r="AC541" s="695"/>
    </row>
    <row r="542" spans="1:68" ht="27" hidden="1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12" t="s">
        <v>850</v>
      </c>
      <c r="Q542" s="716"/>
      <c r="R542" s="716"/>
      <c r="S542" s="716"/>
      <c r="T542" s="717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0" t="s">
        <v>854</v>
      </c>
      <c r="Q543" s="716"/>
      <c r="R543" s="716"/>
      <c r="S543" s="716"/>
      <c r="T543" s="717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853" t="s">
        <v>858</v>
      </c>
      <c r="Q544" s="716"/>
      <c r="R544" s="716"/>
      <c r="S544" s="716"/>
      <c r="T544" s="717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5" t="s">
        <v>862</v>
      </c>
      <c r="Q545" s="716"/>
      <c r="R545" s="716"/>
      <c r="S545" s="716"/>
      <c r="T545" s="717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4" t="s">
        <v>866</v>
      </c>
      <c r="Q546" s="716"/>
      <c r="R546" s="716"/>
      <c r="S546" s="716"/>
      <c r="T546" s="71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1" t="s">
        <v>869</v>
      </c>
      <c r="Q547" s="716"/>
      <c r="R547" s="716"/>
      <c r="S547" s="716"/>
      <c r="T547" s="71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758" t="s">
        <v>872</v>
      </c>
      <c r="Q548" s="716"/>
      <c r="R548" s="716"/>
      <c r="S548" s="716"/>
      <c r="T548" s="71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22"/>
      <c r="B549" s="713"/>
      <c r="C549" s="713"/>
      <c r="D549" s="713"/>
      <c r="E549" s="713"/>
      <c r="F549" s="713"/>
      <c r="G549" s="713"/>
      <c r="H549" s="713"/>
      <c r="I549" s="713"/>
      <c r="J549" s="713"/>
      <c r="K549" s="713"/>
      <c r="L549" s="713"/>
      <c r="M549" s="713"/>
      <c r="N549" s="713"/>
      <c r="O549" s="723"/>
      <c r="P549" s="709" t="s">
        <v>72</v>
      </c>
      <c r="Q549" s="710"/>
      <c r="R549" s="710"/>
      <c r="S549" s="710"/>
      <c r="T549" s="710"/>
      <c r="U549" s="710"/>
      <c r="V549" s="71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3"/>
      <c r="B550" s="713"/>
      <c r="C550" s="713"/>
      <c r="D550" s="713"/>
      <c r="E550" s="713"/>
      <c r="F550" s="713"/>
      <c r="G550" s="713"/>
      <c r="H550" s="713"/>
      <c r="I550" s="713"/>
      <c r="J550" s="713"/>
      <c r="K550" s="713"/>
      <c r="L550" s="713"/>
      <c r="M550" s="713"/>
      <c r="N550" s="713"/>
      <c r="O550" s="723"/>
      <c r="P550" s="709" t="s">
        <v>72</v>
      </c>
      <c r="Q550" s="710"/>
      <c r="R550" s="710"/>
      <c r="S550" s="710"/>
      <c r="T550" s="710"/>
      <c r="U550" s="710"/>
      <c r="V550" s="711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14" t="s">
        <v>163</v>
      </c>
      <c r="B551" s="713"/>
      <c r="C551" s="713"/>
      <c r="D551" s="713"/>
      <c r="E551" s="713"/>
      <c r="F551" s="713"/>
      <c r="G551" s="713"/>
      <c r="H551" s="713"/>
      <c r="I551" s="713"/>
      <c r="J551" s="713"/>
      <c r="K551" s="713"/>
      <c r="L551" s="713"/>
      <c r="M551" s="713"/>
      <c r="N551" s="713"/>
      <c r="O551" s="713"/>
      <c r="P551" s="713"/>
      <c r="Q551" s="713"/>
      <c r="R551" s="713"/>
      <c r="S551" s="713"/>
      <c r="T551" s="713"/>
      <c r="U551" s="713"/>
      <c r="V551" s="713"/>
      <c r="W551" s="713"/>
      <c r="X551" s="713"/>
      <c r="Y551" s="713"/>
      <c r="Z551" s="713"/>
      <c r="AA551" s="695"/>
      <c r="AB551" s="695"/>
      <c r="AC551" s="695"/>
    </row>
    <row r="552" spans="1:68" ht="16.5" hidden="1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54" t="s">
        <v>875</v>
      </c>
      <c r="Q552" s="716"/>
      <c r="R552" s="716"/>
      <c r="S552" s="716"/>
      <c r="T552" s="717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0" t="s">
        <v>878</v>
      </c>
      <c r="Q553" s="716"/>
      <c r="R553" s="716"/>
      <c r="S553" s="716"/>
      <c r="T553" s="717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1000" t="s">
        <v>881</v>
      </c>
      <c r="Q554" s="716"/>
      <c r="R554" s="716"/>
      <c r="S554" s="716"/>
      <c r="T554" s="717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29" t="s">
        <v>885</v>
      </c>
      <c r="Q555" s="716"/>
      <c r="R555" s="716"/>
      <c r="S555" s="716"/>
      <c r="T555" s="71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22"/>
      <c r="B556" s="713"/>
      <c r="C556" s="713"/>
      <c r="D556" s="713"/>
      <c r="E556" s="713"/>
      <c r="F556" s="713"/>
      <c r="G556" s="713"/>
      <c r="H556" s="713"/>
      <c r="I556" s="713"/>
      <c r="J556" s="713"/>
      <c r="K556" s="713"/>
      <c r="L556" s="713"/>
      <c r="M556" s="713"/>
      <c r="N556" s="713"/>
      <c r="O556" s="723"/>
      <c r="P556" s="709" t="s">
        <v>72</v>
      </c>
      <c r="Q556" s="710"/>
      <c r="R556" s="710"/>
      <c r="S556" s="710"/>
      <c r="T556" s="710"/>
      <c r="U556" s="710"/>
      <c r="V556" s="71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3"/>
      <c r="B557" s="713"/>
      <c r="C557" s="713"/>
      <c r="D557" s="713"/>
      <c r="E557" s="713"/>
      <c r="F557" s="713"/>
      <c r="G557" s="713"/>
      <c r="H557" s="713"/>
      <c r="I557" s="713"/>
      <c r="J557" s="713"/>
      <c r="K557" s="713"/>
      <c r="L557" s="713"/>
      <c r="M557" s="713"/>
      <c r="N557" s="713"/>
      <c r="O557" s="723"/>
      <c r="P557" s="709" t="s">
        <v>72</v>
      </c>
      <c r="Q557" s="710"/>
      <c r="R557" s="710"/>
      <c r="S557" s="710"/>
      <c r="T557" s="710"/>
      <c r="U557" s="710"/>
      <c r="V557" s="71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14" t="s">
        <v>63</v>
      </c>
      <c r="B558" s="713"/>
      <c r="C558" s="713"/>
      <c r="D558" s="713"/>
      <c r="E558" s="713"/>
      <c r="F558" s="713"/>
      <c r="G558" s="713"/>
      <c r="H558" s="713"/>
      <c r="I558" s="713"/>
      <c r="J558" s="713"/>
      <c r="K558" s="713"/>
      <c r="L558" s="713"/>
      <c r="M558" s="713"/>
      <c r="N558" s="713"/>
      <c r="O558" s="713"/>
      <c r="P558" s="713"/>
      <c r="Q558" s="713"/>
      <c r="R558" s="713"/>
      <c r="S558" s="713"/>
      <c r="T558" s="713"/>
      <c r="U558" s="713"/>
      <c r="V558" s="713"/>
      <c r="W558" s="713"/>
      <c r="X558" s="713"/>
      <c r="Y558" s="713"/>
      <c r="Z558" s="713"/>
      <c r="AA558" s="695"/>
      <c r="AB558" s="695"/>
      <c r="AC558" s="695"/>
    </row>
    <row r="559" spans="1:68" ht="27" hidden="1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47" t="s">
        <v>888</v>
      </c>
      <c r="Q559" s="716"/>
      <c r="R559" s="716"/>
      <c r="S559" s="716"/>
      <c r="T559" s="717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16"/>
      <c r="R560" s="716"/>
      <c r="S560" s="716"/>
      <c r="T560" s="717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27" t="s">
        <v>896</v>
      </c>
      <c r="Q561" s="716"/>
      <c r="R561" s="716"/>
      <c r="S561" s="716"/>
      <c r="T561" s="717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15" t="s">
        <v>900</v>
      </c>
      <c r="Q562" s="716"/>
      <c r="R562" s="716"/>
      <c r="S562" s="716"/>
      <c r="T562" s="717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90" t="s">
        <v>904</v>
      </c>
      <c r="Q563" s="716"/>
      <c r="R563" s="716"/>
      <c r="S563" s="716"/>
      <c r="T563" s="717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39" t="s">
        <v>908</v>
      </c>
      <c r="Q564" s="716"/>
      <c r="R564" s="716"/>
      <c r="S564" s="716"/>
      <c r="T564" s="71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94" t="s">
        <v>911</v>
      </c>
      <c r="Q565" s="716"/>
      <c r="R565" s="716"/>
      <c r="S565" s="716"/>
      <c r="T565" s="71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22"/>
      <c r="B566" s="713"/>
      <c r="C566" s="713"/>
      <c r="D566" s="713"/>
      <c r="E566" s="713"/>
      <c r="F566" s="713"/>
      <c r="G566" s="713"/>
      <c r="H566" s="713"/>
      <c r="I566" s="713"/>
      <c r="J566" s="713"/>
      <c r="K566" s="713"/>
      <c r="L566" s="713"/>
      <c r="M566" s="713"/>
      <c r="N566" s="713"/>
      <c r="O566" s="723"/>
      <c r="P566" s="709" t="s">
        <v>72</v>
      </c>
      <c r="Q566" s="710"/>
      <c r="R566" s="710"/>
      <c r="S566" s="710"/>
      <c r="T566" s="710"/>
      <c r="U566" s="710"/>
      <c r="V566" s="71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3"/>
      <c r="B567" s="713"/>
      <c r="C567" s="713"/>
      <c r="D567" s="713"/>
      <c r="E567" s="713"/>
      <c r="F567" s="713"/>
      <c r="G567" s="713"/>
      <c r="H567" s="713"/>
      <c r="I567" s="713"/>
      <c r="J567" s="713"/>
      <c r="K567" s="713"/>
      <c r="L567" s="713"/>
      <c r="M567" s="713"/>
      <c r="N567" s="713"/>
      <c r="O567" s="723"/>
      <c r="P567" s="709" t="s">
        <v>72</v>
      </c>
      <c r="Q567" s="710"/>
      <c r="R567" s="710"/>
      <c r="S567" s="710"/>
      <c r="T567" s="710"/>
      <c r="U567" s="710"/>
      <c r="V567" s="711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14" t="s">
        <v>74</v>
      </c>
      <c r="B568" s="713"/>
      <c r="C568" s="713"/>
      <c r="D568" s="713"/>
      <c r="E568" s="713"/>
      <c r="F568" s="713"/>
      <c r="G568" s="713"/>
      <c r="H568" s="713"/>
      <c r="I568" s="713"/>
      <c r="J568" s="713"/>
      <c r="K568" s="713"/>
      <c r="L568" s="713"/>
      <c r="M568" s="713"/>
      <c r="N568" s="713"/>
      <c r="O568" s="713"/>
      <c r="P568" s="713"/>
      <c r="Q568" s="713"/>
      <c r="R568" s="713"/>
      <c r="S568" s="713"/>
      <c r="T568" s="713"/>
      <c r="U568" s="713"/>
      <c r="V568" s="713"/>
      <c r="W568" s="713"/>
      <c r="X568" s="713"/>
      <c r="Y568" s="713"/>
      <c r="Z568" s="713"/>
      <c r="AA568" s="695"/>
      <c r="AB568" s="695"/>
      <c r="AC568" s="695"/>
    </row>
    <row r="569" spans="1:68" ht="27" hidden="1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1019" t="s">
        <v>914</v>
      </c>
      <c r="Q569" s="716"/>
      <c r="R569" s="716"/>
      <c r="S569" s="716"/>
      <c r="T569" s="717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82" t="s">
        <v>918</v>
      </c>
      <c r="Q570" s="716"/>
      <c r="R570" s="716"/>
      <c r="S570" s="716"/>
      <c r="T570" s="717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9" t="s">
        <v>922</v>
      </c>
      <c r="Q571" s="716"/>
      <c r="R571" s="716"/>
      <c r="S571" s="716"/>
      <c r="T571" s="717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28" t="s">
        <v>925</v>
      </c>
      <c r="Q572" s="716"/>
      <c r="R572" s="716"/>
      <c r="S572" s="716"/>
      <c r="T572" s="71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22"/>
      <c r="B573" s="713"/>
      <c r="C573" s="713"/>
      <c r="D573" s="713"/>
      <c r="E573" s="713"/>
      <c r="F573" s="713"/>
      <c r="G573" s="713"/>
      <c r="H573" s="713"/>
      <c r="I573" s="713"/>
      <c r="J573" s="713"/>
      <c r="K573" s="713"/>
      <c r="L573" s="713"/>
      <c r="M573" s="713"/>
      <c r="N573" s="713"/>
      <c r="O573" s="723"/>
      <c r="P573" s="709" t="s">
        <v>72</v>
      </c>
      <c r="Q573" s="710"/>
      <c r="R573" s="710"/>
      <c r="S573" s="710"/>
      <c r="T573" s="710"/>
      <c r="U573" s="710"/>
      <c r="V573" s="711"/>
      <c r="W573" s="37" t="s">
        <v>73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3"/>
      <c r="B574" s="713"/>
      <c r="C574" s="713"/>
      <c r="D574" s="713"/>
      <c r="E574" s="713"/>
      <c r="F574" s="713"/>
      <c r="G574" s="713"/>
      <c r="H574" s="713"/>
      <c r="I574" s="713"/>
      <c r="J574" s="713"/>
      <c r="K574" s="713"/>
      <c r="L574" s="713"/>
      <c r="M574" s="713"/>
      <c r="N574" s="713"/>
      <c r="O574" s="723"/>
      <c r="P574" s="709" t="s">
        <v>72</v>
      </c>
      <c r="Q574" s="710"/>
      <c r="R574" s="710"/>
      <c r="S574" s="710"/>
      <c r="T574" s="710"/>
      <c r="U574" s="710"/>
      <c r="V574" s="711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14" t="s">
        <v>203</v>
      </c>
      <c r="B575" s="713"/>
      <c r="C575" s="713"/>
      <c r="D575" s="713"/>
      <c r="E575" s="713"/>
      <c r="F575" s="713"/>
      <c r="G575" s="713"/>
      <c r="H575" s="713"/>
      <c r="I575" s="713"/>
      <c r="J575" s="713"/>
      <c r="K575" s="713"/>
      <c r="L575" s="713"/>
      <c r="M575" s="713"/>
      <c r="N575" s="713"/>
      <c r="O575" s="713"/>
      <c r="P575" s="713"/>
      <c r="Q575" s="713"/>
      <c r="R575" s="713"/>
      <c r="S575" s="713"/>
      <c r="T575" s="713"/>
      <c r="U575" s="713"/>
      <c r="V575" s="713"/>
      <c r="W575" s="713"/>
      <c r="X575" s="713"/>
      <c r="Y575" s="713"/>
      <c r="Z575" s="713"/>
      <c r="AA575" s="695"/>
      <c r="AB575" s="695"/>
      <c r="AC575" s="695"/>
    </row>
    <row r="576" spans="1:68" ht="27" hidden="1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6" t="s">
        <v>928</v>
      </c>
      <c r="Q576" s="716"/>
      <c r="R576" s="716"/>
      <c r="S576" s="716"/>
      <c r="T576" s="717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3" t="s">
        <v>931</v>
      </c>
      <c r="Q577" s="716"/>
      <c r="R577" s="716"/>
      <c r="S577" s="716"/>
      <c r="T577" s="717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74" t="s">
        <v>934</v>
      </c>
      <c r="Q578" s="716"/>
      <c r="R578" s="716"/>
      <c r="S578" s="716"/>
      <c r="T578" s="717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86" t="s">
        <v>937</v>
      </c>
      <c r="Q579" s="716"/>
      <c r="R579" s="716"/>
      <c r="S579" s="716"/>
      <c r="T579" s="71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22"/>
      <c r="B580" s="713"/>
      <c r="C580" s="713"/>
      <c r="D580" s="713"/>
      <c r="E580" s="713"/>
      <c r="F580" s="713"/>
      <c r="G580" s="713"/>
      <c r="H580" s="713"/>
      <c r="I580" s="713"/>
      <c r="J580" s="713"/>
      <c r="K580" s="713"/>
      <c r="L580" s="713"/>
      <c r="M580" s="713"/>
      <c r="N580" s="713"/>
      <c r="O580" s="723"/>
      <c r="P580" s="709" t="s">
        <v>72</v>
      </c>
      <c r="Q580" s="710"/>
      <c r="R580" s="710"/>
      <c r="S580" s="710"/>
      <c r="T580" s="710"/>
      <c r="U580" s="710"/>
      <c r="V580" s="71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3"/>
      <c r="B581" s="713"/>
      <c r="C581" s="713"/>
      <c r="D581" s="713"/>
      <c r="E581" s="713"/>
      <c r="F581" s="713"/>
      <c r="G581" s="713"/>
      <c r="H581" s="713"/>
      <c r="I581" s="713"/>
      <c r="J581" s="713"/>
      <c r="K581" s="713"/>
      <c r="L581" s="713"/>
      <c r="M581" s="713"/>
      <c r="N581" s="713"/>
      <c r="O581" s="723"/>
      <c r="P581" s="709" t="s">
        <v>72</v>
      </c>
      <c r="Q581" s="710"/>
      <c r="R581" s="710"/>
      <c r="S581" s="710"/>
      <c r="T581" s="710"/>
      <c r="U581" s="710"/>
      <c r="V581" s="71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2" t="s">
        <v>938</v>
      </c>
      <c r="B582" s="713"/>
      <c r="C582" s="713"/>
      <c r="D582" s="713"/>
      <c r="E582" s="713"/>
      <c r="F582" s="713"/>
      <c r="G582" s="713"/>
      <c r="H582" s="713"/>
      <c r="I582" s="713"/>
      <c r="J582" s="713"/>
      <c r="K582" s="713"/>
      <c r="L582" s="713"/>
      <c r="M582" s="713"/>
      <c r="N582" s="713"/>
      <c r="O582" s="713"/>
      <c r="P582" s="713"/>
      <c r="Q582" s="713"/>
      <c r="R582" s="713"/>
      <c r="S582" s="713"/>
      <c r="T582" s="713"/>
      <c r="U582" s="713"/>
      <c r="V582" s="713"/>
      <c r="W582" s="713"/>
      <c r="X582" s="713"/>
      <c r="Y582" s="713"/>
      <c r="Z582" s="713"/>
      <c r="AA582" s="696"/>
      <c r="AB582" s="696"/>
      <c r="AC582" s="696"/>
    </row>
    <row r="583" spans="1:68" ht="14.25" hidden="1" customHeight="1" x14ac:dyDescent="0.25">
      <c r="A583" s="714" t="s">
        <v>115</v>
      </c>
      <c r="B583" s="713"/>
      <c r="C583" s="713"/>
      <c r="D583" s="713"/>
      <c r="E583" s="713"/>
      <c r="F583" s="713"/>
      <c r="G583" s="713"/>
      <c r="H583" s="713"/>
      <c r="I583" s="713"/>
      <c r="J583" s="713"/>
      <c r="K583" s="713"/>
      <c r="L583" s="713"/>
      <c r="M583" s="713"/>
      <c r="N583" s="713"/>
      <c r="O583" s="713"/>
      <c r="P583" s="713"/>
      <c r="Q583" s="713"/>
      <c r="R583" s="713"/>
      <c r="S583" s="713"/>
      <c r="T583" s="713"/>
      <c r="U583" s="713"/>
      <c r="V583" s="713"/>
      <c r="W583" s="713"/>
      <c r="X583" s="713"/>
      <c r="Y583" s="713"/>
      <c r="Z583" s="713"/>
      <c r="AA583" s="695"/>
      <c r="AB583" s="695"/>
      <c r="AC583" s="695"/>
    </row>
    <row r="584" spans="1:68" ht="27" hidden="1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9" t="s">
        <v>941</v>
      </c>
      <c r="Q584" s="716"/>
      <c r="R584" s="716"/>
      <c r="S584" s="716"/>
      <c r="T584" s="717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5" t="s">
        <v>945</v>
      </c>
      <c r="Q585" s="716"/>
      <c r="R585" s="716"/>
      <c r="S585" s="716"/>
      <c r="T585" s="717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22"/>
      <c r="B586" s="713"/>
      <c r="C586" s="713"/>
      <c r="D586" s="713"/>
      <c r="E586" s="713"/>
      <c r="F586" s="713"/>
      <c r="G586" s="713"/>
      <c r="H586" s="713"/>
      <c r="I586" s="713"/>
      <c r="J586" s="713"/>
      <c r="K586" s="713"/>
      <c r="L586" s="713"/>
      <c r="M586" s="713"/>
      <c r="N586" s="713"/>
      <c r="O586" s="723"/>
      <c r="P586" s="709" t="s">
        <v>72</v>
      </c>
      <c r="Q586" s="710"/>
      <c r="R586" s="710"/>
      <c r="S586" s="710"/>
      <c r="T586" s="710"/>
      <c r="U586" s="710"/>
      <c r="V586" s="71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3"/>
      <c r="B587" s="713"/>
      <c r="C587" s="713"/>
      <c r="D587" s="713"/>
      <c r="E587" s="713"/>
      <c r="F587" s="713"/>
      <c r="G587" s="713"/>
      <c r="H587" s="713"/>
      <c r="I587" s="713"/>
      <c r="J587" s="713"/>
      <c r="K587" s="713"/>
      <c r="L587" s="713"/>
      <c r="M587" s="713"/>
      <c r="N587" s="713"/>
      <c r="O587" s="723"/>
      <c r="P587" s="709" t="s">
        <v>72</v>
      </c>
      <c r="Q587" s="710"/>
      <c r="R587" s="710"/>
      <c r="S587" s="710"/>
      <c r="T587" s="710"/>
      <c r="U587" s="710"/>
      <c r="V587" s="71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14" t="s">
        <v>163</v>
      </c>
      <c r="B588" s="713"/>
      <c r="C588" s="713"/>
      <c r="D588" s="713"/>
      <c r="E588" s="713"/>
      <c r="F588" s="713"/>
      <c r="G588" s="713"/>
      <c r="H588" s="713"/>
      <c r="I588" s="713"/>
      <c r="J588" s="713"/>
      <c r="K588" s="713"/>
      <c r="L588" s="713"/>
      <c r="M588" s="713"/>
      <c r="N588" s="713"/>
      <c r="O588" s="713"/>
      <c r="P588" s="713"/>
      <c r="Q588" s="713"/>
      <c r="R588" s="713"/>
      <c r="S588" s="713"/>
      <c r="T588" s="713"/>
      <c r="U588" s="713"/>
      <c r="V588" s="713"/>
      <c r="W588" s="713"/>
      <c r="X588" s="713"/>
      <c r="Y588" s="713"/>
      <c r="Z588" s="713"/>
      <c r="AA588" s="695"/>
      <c r="AB588" s="695"/>
      <c r="AC588" s="695"/>
    </row>
    <row r="589" spans="1:68" ht="27" hidden="1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89" t="s">
        <v>949</v>
      </c>
      <c r="Q589" s="716"/>
      <c r="R589" s="716"/>
      <c r="S589" s="716"/>
      <c r="T589" s="717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22"/>
      <c r="B590" s="713"/>
      <c r="C590" s="713"/>
      <c r="D590" s="713"/>
      <c r="E590" s="713"/>
      <c r="F590" s="713"/>
      <c r="G590" s="713"/>
      <c r="H590" s="713"/>
      <c r="I590" s="713"/>
      <c r="J590" s="713"/>
      <c r="K590" s="713"/>
      <c r="L590" s="713"/>
      <c r="M590" s="713"/>
      <c r="N590" s="713"/>
      <c r="O590" s="723"/>
      <c r="P590" s="709" t="s">
        <v>72</v>
      </c>
      <c r="Q590" s="710"/>
      <c r="R590" s="710"/>
      <c r="S590" s="710"/>
      <c r="T590" s="710"/>
      <c r="U590" s="710"/>
      <c r="V590" s="71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3"/>
      <c r="B591" s="713"/>
      <c r="C591" s="713"/>
      <c r="D591" s="713"/>
      <c r="E591" s="713"/>
      <c r="F591" s="713"/>
      <c r="G591" s="713"/>
      <c r="H591" s="713"/>
      <c r="I591" s="713"/>
      <c r="J591" s="713"/>
      <c r="K591" s="713"/>
      <c r="L591" s="713"/>
      <c r="M591" s="713"/>
      <c r="N591" s="713"/>
      <c r="O591" s="723"/>
      <c r="P591" s="709" t="s">
        <v>72</v>
      </c>
      <c r="Q591" s="710"/>
      <c r="R591" s="710"/>
      <c r="S591" s="710"/>
      <c r="T591" s="710"/>
      <c r="U591" s="710"/>
      <c r="V591" s="71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14" t="s">
        <v>63</v>
      </c>
      <c r="B592" s="713"/>
      <c r="C592" s="713"/>
      <c r="D592" s="713"/>
      <c r="E592" s="713"/>
      <c r="F592" s="713"/>
      <c r="G592" s="713"/>
      <c r="H592" s="713"/>
      <c r="I592" s="713"/>
      <c r="J592" s="713"/>
      <c r="K592" s="713"/>
      <c r="L592" s="713"/>
      <c r="M592" s="713"/>
      <c r="N592" s="713"/>
      <c r="O592" s="713"/>
      <c r="P592" s="713"/>
      <c r="Q592" s="713"/>
      <c r="R592" s="713"/>
      <c r="S592" s="713"/>
      <c r="T592" s="713"/>
      <c r="U592" s="713"/>
      <c r="V592" s="713"/>
      <c r="W592" s="713"/>
      <c r="X592" s="713"/>
      <c r="Y592" s="713"/>
      <c r="Z592" s="713"/>
      <c r="AA592" s="695"/>
      <c r="AB592" s="695"/>
      <c r="AC592" s="695"/>
    </row>
    <row r="593" spans="1:68" ht="27" hidden="1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8" t="s">
        <v>953</v>
      </c>
      <c r="Q593" s="716"/>
      <c r="R593" s="716"/>
      <c r="S593" s="716"/>
      <c r="T593" s="717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22"/>
      <c r="B594" s="713"/>
      <c r="C594" s="713"/>
      <c r="D594" s="713"/>
      <c r="E594" s="713"/>
      <c r="F594" s="713"/>
      <c r="G594" s="713"/>
      <c r="H594" s="713"/>
      <c r="I594" s="713"/>
      <c r="J594" s="713"/>
      <c r="K594" s="713"/>
      <c r="L594" s="713"/>
      <c r="M594" s="713"/>
      <c r="N594" s="713"/>
      <c r="O594" s="723"/>
      <c r="P594" s="709" t="s">
        <v>72</v>
      </c>
      <c r="Q594" s="710"/>
      <c r="R594" s="710"/>
      <c r="S594" s="710"/>
      <c r="T594" s="710"/>
      <c r="U594" s="710"/>
      <c r="V594" s="71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3"/>
      <c r="B595" s="713"/>
      <c r="C595" s="713"/>
      <c r="D595" s="713"/>
      <c r="E595" s="713"/>
      <c r="F595" s="713"/>
      <c r="G595" s="713"/>
      <c r="H595" s="713"/>
      <c r="I595" s="713"/>
      <c r="J595" s="713"/>
      <c r="K595" s="713"/>
      <c r="L595" s="713"/>
      <c r="M595" s="713"/>
      <c r="N595" s="713"/>
      <c r="O595" s="723"/>
      <c r="P595" s="709" t="s">
        <v>72</v>
      </c>
      <c r="Q595" s="710"/>
      <c r="R595" s="710"/>
      <c r="S595" s="710"/>
      <c r="T595" s="710"/>
      <c r="U595" s="710"/>
      <c r="V595" s="71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14" t="s">
        <v>74</v>
      </c>
      <c r="B596" s="713"/>
      <c r="C596" s="713"/>
      <c r="D596" s="713"/>
      <c r="E596" s="713"/>
      <c r="F596" s="713"/>
      <c r="G596" s="713"/>
      <c r="H596" s="713"/>
      <c r="I596" s="713"/>
      <c r="J596" s="713"/>
      <c r="K596" s="713"/>
      <c r="L596" s="713"/>
      <c r="M596" s="713"/>
      <c r="N596" s="713"/>
      <c r="O596" s="713"/>
      <c r="P596" s="713"/>
      <c r="Q596" s="713"/>
      <c r="R596" s="713"/>
      <c r="S596" s="713"/>
      <c r="T596" s="713"/>
      <c r="U596" s="713"/>
      <c r="V596" s="713"/>
      <c r="W596" s="713"/>
      <c r="X596" s="713"/>
      <c r="Y596" s="713"/>
      <c r="Z596" s="713"/>
      <c r="AA596" s="695"/>
      <c r="AB596" s="695"/>
      <c r="AC596" s="695"/>
    </row>
    <row r="597" spans="1:68" ht="27" hidden="1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94" t="s">
        <v>957</v>
      </c>
      <c r="Q597" s="716"/>
      <c r="R597" s="716"/>
      <c r="S597" s="716"/>
      <c r="T597" s="717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22"/>
      <c r="B598" s="713"/>
      <c r="C598" s="713"/>
      <c r="D598" s="713"/>
      <c r="E598" s="713"/>
      <c r="F598" s="713"/>
      <c r="G598" s="713"/>
      <c r="H598" s="713"/>
      <c r="I598" s="713"/>
      <c r="J598" s="713"/>
      <c r="K598" s="713"/>
      <c r="L598" s="713"/>
      <c r="M598" s="713"/>
      <c r="N598" s="713"/>
      <c r="O598" s="723"/>
      <c r="P598" s="709" t="s">
        <v>72</v>
      </c>
      <c r="Q598" s="710"/>
      <c r="R598" s="710"/>
      <c r="S598" s="710"/>
      <c r="T598" s="710"/>
      <c r="U598" s="710"/>
      <c r="V598" s="71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3"/>
      <c r="B599" s="713"/>
      <c r="C599" s="713"/>
      <c r="D599" s="713"/>
      <c r="E599" s="713"/>
      <c r="F599" s="713"/>
      <c r="G599" s="713"/>
      <c r="H599" s="713"/>
      <c r="I599" s="713"/>
      <c r="J599" s="713"/>
      <c r="K599" s="713"/>
      <c r="L599" s="713"/>
      <c r="M599" s="713"/>
      <c r="N599" s="713"/>
      <c r="O599" s="723"/>
      <c r="P599" s="709" t="s">
        <v>72</v>
      </c>
      <c r="Q599" s="710"/>
      <c r="R599" s="710"/>
      <c r="S599" s="710"/>
      <c r="T599" s="710"/>
      <c r="U599" s="710"/>
      <c r="V599" s="71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40"/>
      <c r="B600" s="713"/>
      <c r="C600" s="713"/>
      <c r="D600" s="713"/>
      <c r="E600" s="713"/>
      <c r="F600" s="713"/>
      <c r="G600" s="713"/>
      <c r="H600" s="713"/>
      <c r="I600" s="713"/>
      <c r="J600" s="713"/>
      <c r="K600" s="713"/>
      <c r="L600" s="713"/>
      <c r="M600" s="713"/>
      <c r="N600" s="713"/>
      <c r="O600" s="841"/>
      <c r="P600" s="802" t="s">
        <v>959</v>
      </c>
      <c r="Q600" s="803"/>
      <c r="R600" s="803"/>
      <c r="S600" s="803"/>
      <c r="T600" s="803"/>
      <c r="U600" s="803"/>
      <c r="V600" s="80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8900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8950.5</v>
      </c>
      <c r="Z600" s="37"/>
      <c r="AA600" s="704"/>
      <c r="AB600" s="704"/>
      <c r="AC600" s="704"/>
    </row>
    <row r="601" spans="1:68" x14ac:dyDescent="0.2">
      <c r="A601" s="713"/>
      <c r="B601" s="713"/>
      <c r="C601" s="713"/>
      <c r="D601" s="713"/>
      <c r="E601" s="713"/>
      <c r="F601" s="713"/>
      <c r="G601" s="713"/>
      <c r="H601" s="713"/>
      <c r="I601" s="713"/>
      <c r="J601" s="713"/>
      <c r="K601" s="713"/>
      <c r="L601" s="713"/>
      <c r="M601" s="713"/>
      <c r="N601" s="713"/>
      <c r="O601" s="841"/>
      <c r="P601" s="802" t="s">
        <v>960</v>
      </c>
      <c r="Q601" s="803"/>
      <c r="R601" s="803"/>
      <c r="S601" s="803"/>
      <c r="T601" s="803"/>
      <c r="U601" s="803"/>
      <c r="V601" s="804"/>
      <c r="W601" s="37" t="s">
        <v>69</v>
      </c>
      <c r="X601" s="703">
        <f>IFERROR(SUM(BM22:BM597),"0")</f>
        <v>9330.6153088291012</v>
      </c>
      <c r="Y601" s="703">
        <f>IFERROR(SUM(BN22:BN597),"0")</f>
        <v>9383.5279999999984</v>
      </c>
      <c r="Z601" s="37"/>
      <c r="AA601" s="704"/>
      <c r="AB601" s="704"/>
      <c r="AC601" s="704"/>
    </row>
    <row r="602" spans="1:68" x14ac:dyDescent="0.2">
      <c r="A602" s="713"/>
      <c r="B602" s="713"/>
      <c r="C602" s="713"/>
      <c r="D602" s="713"/>
      <c r="E602" s="713"/>
      <c r="F602" s="713"/>
      <c r="G602" s="713"/>
      <c r="H602" s="713"/>
      <c r="I602" s="713"/>
      <c r="J602" s="713"/>
      <c r="K602" s="713"/>
      <c r="L602" s="713"/>
      <c r="M602" s="713"/>
      <c r="N602" s="713"/>
      <c r="O602" s="841"/>
      <c r="P602" s="802" t="s">
        <v>961</v>
      </c>
      <c r="Q602" s="803"/>
      <c r="R602" s="803"/>
      <c r="S602" s="803"/>
      <c r="T602" s="803"/>
      <c r="U602" s="803"/>
      <c r="V602" s="804"/>
      <c r="W602" s="37" t="s">
        <v>962</v>
      </c>
      <c r="X602" s="38">
        <f>ROUNDUP(SUM(BO22:BO597),0)</f>
        <v>16</v>
      </c>
      <c r="Y602" s="38">
        <f>ROUNDUP(SUM(BP22:BP597),0)</f>
        <v>16</v>
      </c>
      <c r="Z602" s="37"/>
      <c r="AA602" s="704"/>
      <c r="AB602" s="704"/>
      <c r="AC602" s="704"/>
    </row>
    <row r="603" spans="1:68" x14ac:dyDescent="0.2">
      <c r="A603" s="713"/>
      <c r="B603" s="713"/>
      <c r="C603" s="713"/>
      <c r="D603" s="713"/>
      <c r="E603" s="713"/>
      <c r="F603" s="713"/>
      <c r="G603" s="713"/>
      <c r="H603" s="713"/>
      <c r="I603" s="713"/>
      <c r="J603" s="713"/>
      <c r="K603" s="713"/>
      <c r="L603" s="713"/>
      <c r="M603" s="713"/>
      <c r="N603" s="713"/>
      <c r="O603" s="841"/>
      <c r="P603" s="802" t="s">
        <v>963</v>
      </c>
      <c r="Q603" s="803"/>
      <c r="R603" s="803"/>
      <c r="S603" s="803"/>
      <c r="T603" s="803"/>
      <c r="U603" s="803"/>
      <c r="V603" s="804"/>
      <c r="W603" s="37" t="s">
        <v>69</v>
      </c>
      <c r="X603" s="703">
        <f>GrossWeightTotal+PalletQtyTotal*25</f>
        <v>9730.6153088291012</v>
      </c>
      <c r="Y603" s="703">
        <f>GrossWeightTotalR+PalletQtyTotalR*25</f>
        <v>9783.5279999999984</v>
      </c>
      <c r="Z603" s="37"/>
      <c r="AA603" s="704"/>
      <c r="AB603" s="704"/>
      <c r="AC603" s="704"/>
    </row>
    <row r="604" spans="1:68" x14ac:dyDescent="0.2">
      <c r="A604" s="713"/>
      <c r="B604" s="713"/>
      <c r="C604" s="713"/>
      <c r="D604" s="713"/>
      <c r="E604" s="713"/>
      <c r="F604" s="713"/>
      <c r="G604" s="713"/>
      <c r="H604" s="713"/>
      <c r="I604" s="713"/>
      <c r="J604" s="713"/>
      <c r="K604" s="713"/>
      <c r="L604" s="713"/>
      <c r="M604" s="713"/>
      <c r="N604" s="713"/>
      <c r="O604" s="841"/>
      <c r="P604" s="802" t="s">
        <v>964</v>
      </c>
      <c r="Q604" s="803"/>
      <c r="R604" s="803"/>
      <c r="S604" s="803"/>
      <c r="T604" s="803"/>
      <c r="U604" s="803"/>
      <c r="V604" s="804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1129.0004631383943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1135</v>
      </c>
      <c r="Z604" s="37"/>
      <c r="AA604" s="704"/>
      <c r="AB604" s="704"/>
      <c r="AC604" s="704"/>
    </row>
    <row r="605" spans="1:68" ht="14.25" hidden="1" customHeight="1" x14ac:dyDescent="0.2">
      <c r="A605" s="713"/>
      <c r="B605" s="713"/>
      <c r="C605" s="713"/>
      <c r="D605" s="713"/>
      <c r="E605" s="713"/>
      <c r="F605" s="713"/>
      <c r="G605" s="713"/>
      <c r="H605" s="713"/>
      <c r="I605" s="713"/>
      <c r="J605" s="713"/>
      <c r="K605" s="713"/>
      <c r="L605" s="713"/>
      <c r="M605" s="713"/>
      <c r="N605" s="713"/>
      <c r="O605" s="841"/>
      <c r="P605" s="802" t="s">
        <v>965</v>
      </c>
      <c r="Q605" s="803"/>
      <c r="R605" s="803"/>
      <c r="S605" s="803"/>
      <c r="T605" s="803"/>
      <c r="U605" s="803"/>
      <c r="V605" s="804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17.163650000000001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07" t="s">
        <v>113</v>
      </c>
      <c r="D607" s="805"/>
      <c r="E607" s="805"/>
      <c r="F607" s="805"/>
      <c r="G607" s="805"/>
      <c r="H607" s="806"/>
      <c r="I607" s="707" t="s">
        <v>321</v>
      </c>
      <c r="J607" s="805"/>
      <c r="K607" s="805"/>
      <c r="L607" s="805"/>
      <c r="M607" s="805"/>
      <c r="N607" s="805"/>
      <c r="O607" s="805"/>
      <c r="P607" s="805"/>
      <c r="Q607" s="805"/>
      <c r="R607" s="805"/>
      <c r="S607" s="805"/>
      <c r="T607" s="805"/>
      <c r="U607" s="806"/>
      <c r="V607" s="707" t="s">
        <v>612</v>
      </c>
      <c r="W607" s="806"/>
      <c r="X607" s="707" t="s">
        <v>697</v>
      </c>
      <c r="Y607" s="805"/>
      <c r="Z607" s="805"/>
      <c r="AA607" s="806"/>
      <c r="AB607" s="693" t="s">
        <v>789</v>
      </c>
      <c r="AC607" s="707" t="s">
        <v>847</v>
      </c>
      <c r="AD607" s="806"/>
      <c r="AF607" s="694"/>
    </row>
    <row r="608" spans="1:68" ht="14.25" customHeight="1" thickTop="1" x14ac:dyDescent="0.2">
      <c r="A608" s="1082" t="s">
        <v>968</v>
      </c>
      <c r="B608" s="707" t="s">
        <v>62</v>
      </c>
      <c r="C608" s="707" t="s">
        <v>114</v>
      </c>
      <c r="D608" s="707" t="s">
        <v>140</v>
      </c>
      <c r="E608" s="707" t="s">
        <v>210</v>
      </c>
      <c r="F608" s="707" t="s">
        <v>231</v>
      </c>
      <c r="G608" s="707" t="s">
        <v>279</v>
      </c>
      <c r="H608" s="707" t="s">
        <v>113</v>
      </c>
      <c r="I608" s="707" t="s">
        <v>322</v>
      </c>
      <c r="J608" s="707" t="s">
        <v>347</v>
      </c>
      <c r="K608" s="707" t="s">
        <v>420</v>
      </c>
      <c r="L608" s="707" t="s">
        <v>440</v>
      </c>
      <c r="M608" s="707" t="s">
        <v>461</v>
      </c>
      <c r="N608" s="694"/>
      <c r="O608" s="707" t="s">
        <v>478</v>
      </c>
      <c r="P608" s="707" t="s">
        <v>481</v>
      </c>
      <c r="Q608" s="707" t="s">
        <v>490</v>
      </c>
      <c r="R608" s="707" t="s">
        <v>504</v>
      </c>
      <c r="S608" s="707" t="s">
        <v>508</v>
      </c>
      <c r="T608" s="707" t="s">
        <v>516</v>
      </c>
      <c r="U608" s="707" t="s">
        <v>599</v>
      </c>
      <c r="V608" s="707" t="s">
        <v>613</v>
      </c>
      <c r="W608" s="707" t="s">
        <v>658</v>
      </c>
      <c r="X608" s="707" t="s">
        <v>698</v>
      </c>
      <c r="Y608" s="707" t="s">
        <v>756</v>
      </c>
      <c r="Z608" s="707" t="s">
        <v>776</v>
      </c>
      <c r="AA608" s="707" t="s">
        <v>785</v>
      </c>
      <c r="AB608" s="707" t="s">
        <v>789</v>
      </c>
      <c r="AC608" s="707" t="s">
        <v>847</v>
      </c>
      <c r="AD608" s="707" t="s">
        <v>938</v>
      </c>
      <c r="AF608" s="694"/>
    </row>
    <row r="609" spans="1:32" ht="13.5" customHeight="1" thickBot="1" x14ac:dyDescent="0.25">
      <c r="A609" s="1083"/>
      <c r="B609" s="708"/>
      <c r="C609" s="708"/>
      <c r="D609" s="708"/>
      <c r="E609" s="708"/>
      <c r="F609" s="708"/>
      <c r="G609" s="708"/>
      <c r="H609" s="708"/>
      <c r="I609" s="708"/>
      <c r="J609" s="708"/>
      <c r="K609" s="708"/>
      <c r="L609" s="708"/>
      <c r="M609" s="708"/>
      <c r="N609" s="694"/>
      <c r="O609" s="708"/>
      <c r="P609" s="708"/>
      <c r="Q609" s="708"/>
      <c r="R609" s="708"/>
      <c r="S609" s="708"/>
      <c r="T609" s="708"/>
      <c r="U609" s="708"/>
      <c r="V609" s="708"/>
      <c r="W609" s="708"/>
      <c r="X609" s="708"/>
      <c r="Y609" s="708"/>
      <c r="Z609" s="708"/>
      <c r="AA609" s="708"/>
      <c r="AB609" s="708"/>
      <c r="AC609" s="708"/>
      <c r="AD609" s="70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604.80000000000007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302.40000000000003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2315.7000000000003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0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507</v>
      </c>
      <c r="U610" s="46">
        <f>IFERROR(Y365*1,"0")+IFERROR(Y369*1,"0")+IFERROR(Y370*1,"0")+IFERROR(Y371*1,"0")</f>
        <v>0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4620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600.6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Y610" s="46">
        <f>IFERROR(Y474*1,"0")+IFERROR(Y478*1,"0")+IFERROR(Y479*1,"0")+IFERROR(Y480*1,"0")+IFERROR(Y481*1,"0")+IFERROR(Y482*1,"0")+IFERROR(Y486*1,"0")</f>
        <v>0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29,00"/>
        <filter val="1 200,00"/>
        <filter val="120,00"/>
        <filter val="16"/>
        <filter val="2 000,00"/>
        <filter val="200,00"/>
        <filter val="222,22"/>
        <filter val="226,67"/>
        <filter val="240,00"/>
        <filter val="3 400,00"/>
        <filter val="300,00"/>
        <filter val="317,82"/>
        <filter val="35,71"/>
        <filter val="400,00"/>
        <filter val="50,00"/>
        <filter val="500,00"/>
        <filter val="55,56"/>
        <filter val="600,00"/>
        <filter val="64,10"/>
        <filter val="76,92"/>
        <filter val="8 900,00"/>
        <filter val="80,00"/>
        <filter val="9 330,62"/>
        <filter val="9 730,62"/>
        <filter val="980,00"/>
      </filters>
    </filterColumn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226:T226"/>
    <mergeCell ref="D481:E481"/>
    <mergeCell ref="D383:E383"/>
    <mergeCell ref="D370:E370"/>
    <mergeCell ref="P405:V405"/>
    <mergeCell ref="A401:Z401"/>
    <mergeCell ref="P476:V476"/>
    <mergeCell ref="A93:O94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547:T547"/>
    <mergeCell ref="P341:T341"/>
    <mergeCell ref="D384:E384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34:V334"/>
    <mergeCell ref="P394:V394"/>
    <mergeCell ref="P54:V54"/>
    <mergeCell ref="P80:T80"/>
    <mergeCell ref="D194:E194"/>
    <mergeCell ref="P398:T398"/>
    <mergeCell ref="D441:E441"/>
    <mergeCell ref="A280:Z280"/>
    <mergeCell ref="P96:T96"/>
    <mergeCell ref="D75:E75"/>
    <mergeCell ref="P91:T91"/>
    <mergeCell ref="P404:V404"/>
    <mergeCell ref="P32:T32"/>
    <mergeCell ref="P209:T209"/>
    <mergeCell ref="D66:E66"/>
    <mergeCell ref="P145:T145"/>
    <mergeCell ref="D126:E126"/>
    <mergeCell ref="A361:O362"/>
    <mergeCell ref="P231:T231"/>
    <mergeCell ref="D423:E423"/>
    <mergeCell ref="D174:E174"/>
    <mergeCell ref="A432:O433"/>
    <mergeCell ref="P48:T48"/>
    <mergeCell ref="P346:T346"/>
    <mergeCell ref="D227:E227"/>
    <mergeCell ref="D151:E151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D217:E217"/>
    <mergeCell ref="P345:T345"/>
    <mergeCell ref="P84:T84"/>
    <mergeCell ref="D413:E413"/>
    <mergeCell ref="P22:T22"/>
    <mergeCell ref="D65:E65"/>
    <mergeCell ref="P193:T193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J9:M9"/>
    <mergeCell ref="D112:E112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D554:E554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P525:T525"/>
    <mergeCell ref="D506:E506"/>
    <mergeCell ref="D84:E84"/>
    <mergeCell ref="D22:E22"/>
    <mergeCell ref="A35:O36"/>
    <mergeCell ref="A489:Z489"/>
    <mergeCell ref="P535:T535"/>
    <mergeCell ref="P320:T320"/>
    <mergeCell ref="P236:V236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0:T90"/>
    <mergeCell ref="D172:E172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D369:E369"/>
    <mergeCell ref="A304:O305"/>
    <mergeCell ref="P52:T52"/>
    <mergeCell ref="P423:T423"/>
    <mergeCell ref="D160:E160"/>
    <mergeCell ref="D504:E504"/>
    <mergeCell ref="P483:V483"/>
    <mergeCell ref="H17:H18"/>
    <mergeCell ref="P27:T27"/>
    <mergeCell ref="P51:T51"/>
    <mergeCell ref="P26:T26"/>
    <mergeCell ref="P461:V461"/>
    <mergeCell ref="P324:T324"/>
    <mergeCell ref="P511:T511"/>
    <mergeCell ref="A61:Z61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H1:Q1"/>
    <mergeCell ref="A165:Z165"/>
    <mergeCell ref="A407:Z407"/>
    <mergeCell ref="P192:T192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P474:T474"/>
    <mergeCell ref="P103:T103"/>
    <mergeCell ref="P59:V59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A590:O591"/>
    <mergeCell ref="P571:T571"/>
    <mergeCell ref="P566:V566"/>
    <mergeCell ref="P567:V567"/>
    <mergeCell ref="A278:O279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A169:O170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A501:Z501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D535:E535"/>
    <mergeCell ref="P79:T79"/>
    <mergeCell ref="P73:T73"/>
    <mergeCell ref="P144:T144"/>
    <mergeCell ref="P437:T437"/>
    <mergeCell ref="P445:T445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  <mergeCell ref="P443:T443"/>
    <mergeCell ref="A292:Z292"/>
    <mergeCell ref="K608:K609"/>
    <mergeCell ref="T608:T609"/>
    <mergeCell ref="P557:V557"/>
    <mergeCell ref="A309:O310"/>
    <mergeCell ref="P584:T584"/>
    <mergeCell ref="D565:E565"/>
    <mergeCell ref="A600:O605"/>
    <mergeCell ref="P546:T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2024-10-10T11:26:34Z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