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07FE4F-C03A-4D28-B28B-A30D0B0C34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Y476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O464" i="1"/>
  <c r="BM464" i="1"/>
  <c r="Y464" i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P320" i="1" s="1"/>
  <c r="BO319" i="1"/>
  <c r="BM319" i="1"/>
  <c r="Y319" i="1"/>
  <c r="BP319" i="1" s="1"/>
  <c r="P319" i="1"/>
  <c r="BO318" i="1"/>
  <c r="BM318" i="1"/>
  <c r="Y318" i="1"/>
  <c r="BP318" i="1" s="1"/>
  <c r="P318" i="1"/>
  <c r="X315" i="1"/>
  <c r="X314" i="1"/>
  <c r="BO313" i="1"/>
  <c r="BM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Q610" i="1" s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BO272" i="1"/>
  <c r="BM272" i="1"/>
  <c r="Y272" i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Y269" i="1" s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Y222" i="1" s="1"/>
  <c r="P214" i="1"/>
  <c r="X212" i="1"/>
  <c r="X211" i="1"/>
  <c r="BO210" i="1"/>
  <c r="BM210" i="1"/>
  <c r="Y210" i="1"/>
  <c r="BP210" i="1" s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Y190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2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323" i="1" l="1"/>
  <c r="BN323" i="1"/>
  <c r="Z323" i="1"/>
  <c r="BP358" i="1"/>
  <c r="BN358" i="1"/>
  <c r="Z358" i="1"/>
  <c r="BP387" i="1"/>
  <c r="BN387" i="1"/>
  <c r="Z387" i="1"/>
  <c r="Y433" i="1"/>
  <c r="Y432" i="1"/>
  <c r="BP431" i="1"/>
  <c r="BN431" i="1"/>
  <c r="Z431" i="1"/>
  <c r="Z432" i="1" s="1"/>
  <c r="Y438" i="1"/>
  <c r="BP437" i="1"/>
  <c r="BN437" i="1"/>
  <c r="Z437" i="1"/>
  <c r="Z438" i="1" s="1"/>
  <c r="BP441" i="1"/>
  <c r="BN441" i="1"/>
  <c r="Z441" i="1"/>
  <c r="BP456" i="1"/>
  <c r="BN456" i="1"/>
  <c r="Z456" i="1"/>
  <c r="BP492" i="1"/>
  <c r="BN492" i="1"/>
  <c r="Z492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Z29" i="1"/>
  <c r="BN29" i="1"/>
  <c r="Z53" i="1"/>
  <c r="BN53" i="1"/>
  <c r="Z84" i="1"/>
  <c r="BN84" i="1"/>
  <c r="Z91" i="1"/>
  <c r="BN91" i="1"/>
  <c r="Z112" i="1"/>
  <c r="BN112" i="1"/>
  <c r="F610" i="1"/>
  <c r="Z144" i="1"/>
  <c r="BN144" i="1"/>
  <c r="Y147" i="1"/>
  <c r="G610" i="1"/>
  <c r="Z166" i="1"/>
  <c r="BN166" i="1"/>
  <c r="Y169" i="1"/>
  <c r="Z176" i="1"/>
  <c r="BN176" i="1"/>
  <c r="Z197" i="1"/>
  <c r="BN197" i="1"/>
  <c r="Z216" i="1"/>
  <c r="BN216" i="1"/>
  <c r="Z228" i="1"/>
  <c r="BN228" i="1"/>
  <c r="Z240" i="1"/>
  <c r="BN240" i="1"/>
  <c r="Z253" i="1"/>
  <c r="BN253" i="1"/>
  <c r="Z264" i="1"/>
  <c r="BN264" i="1"/>
  <c r="Z276" i="1"/>
  <c r="BN276" i="1"/>
  <c r="BP313" i="1"/>
  <c r="BN313" i="1"/>
  <c r="Z313" i="1"/>
  <c r="BP338" i="1"/>
  <c r="BN338" i="1"/>
  <c r="Z338" i="1"/>
  <c r="BP379" i="1"/>
  <c r="BN379" i="1"/>
  <c r="Z379" i="1"/>
  <c r="BP419" i="1"/>
  <c r="BN419" i="1"/>
  <c r="Z419" i="1"/>
  <c r="BP449" i="1"/>
  <c r="BN449" i="1"/>
  <c r="Z449" i="1"/>
  <c r="BP478" i="1"/>
  <c r="BN478" i="1"/>
  <c r="Z478" i="1"/>
  <c r="BP511" i="1"/>
  <c r="BN511" i="1"/>
  <c r="Z511" i="1"/>
  <c r="Y538" i="1"/>
  <c r="Y537" i="1"/>
  <c r="BP535" i="1"/>
  <c r="BN535" i="1"/>
  <c r="Z535" i="1"/>
  <c r="Z537" i="1" s="1"/>
  <c r="BP553" i="1"/>
  <c r="BN553" i="1"/>
  <c r="Z553" i="1"/>
  <c r="BP555" i="1"/>
  <c r="BN555" i="1"/>
  <c r="Z555" i="1"/>
  <c r="Y574" i="1"/>
  <c r="Y573" i="1"/>
  <c r="BP569" i="1"/>
  <c r="BN569" i="1"/>
  <c r="Z569" i="1"/>
  <c r="Z573" i="1" s="1"/>
  <c r="BP571" i="1"/>
  <c r="BN571" i="1"/>
  <c r="Z571" i="1"/>
  <c r="X610" i="1"/>
  <c r="V610" i="1"/>
  <c r="Y366" i="1"/>
  <c r="BP365" i="1"/>
  <c r="BP369" i="1"/>
  <c r="BN369" i="1"/>
  <c r="Z369" i="1"/>
  <c r="BP381" i="1"/>
  <c r="BN381" i="1"/>
  <c r="Z381" i="1"/>
  <c r="Y393" i="1"/>
  <c r="BP391" i="1"/>
  <c r="BN391" i="1"/>
  <c r="Z391" i="1"/>
  <c r="BP409" i="1"/>
  <c r="BN409" i="1"/>
  <c r="Z409" i="1"/>
  <c r="Y429" i="1"/>
  <c r="BP423" i="1"/>
  <c r="BN423" i="1"/>
  <c r="Z423" i="1"/>
  <c r="BP443" i="1"/>
  <c r="BN443" i="1"/>
  <c r="Z443" i="1"/>
  <c r="BP451" i="1"/>
  <c r="BN451" i="1"/>
  <c r="Z451" i="1"/>
  <c r="BP458" i="1"/>
  <c r="BN458" i="1"/>
  <c r="Z458" i="1"/>
  <c r="BP480" i="1"/>
  <c r="BN480" i="1"/>
  <c r="Z480" i="1"/>
  <c r="BP505" i="1"/>
  <c r="BN505" i="1"/>
  <c r="Z505" i="1"/>
  <c r="BP515" i="1"/>
  <c r="BN515" i="1"/>
  <c r="Z515" i="1"/>
  <c r="Y533" i="1"/>
  <c r="BP529" i="1"/>
  <c r="BN529" i="1"/>
  <c r="Z529" i="1"/>
  <c r="BP585" i="1"/>
  <c r="BN585" i="1"/>
  <c r="Z585" i="1"/>
  <c r="Y595" i="1"/>
  <c r="Y594" i="1"/>
  <c r="BP593" i="1"/>
  <c r="BN593" i="1"/>
  <c r="Z593" i="1"/>
  <c r="Z594" i="1" s="1"/>
  <c r="X600" i="1"/>
  <c r="Z27" i="1"/>
  <c r="BN27" i="1"/>
  <c r="Z33" i="1"/>
  <c r="BN33" i="1"/>
  <c r="C610" i="1"/>
  <c r="Z51" i="1"/>
  <c r="BN51" i="1"/>
  <c r="Z57" i="1"/>
  <c r="BN57" i="1"/>
  <c r="BP57" i="1"/>
  <c r="Y60" i="1"/>
  <c r="D610" i="1"/>
  <c r="Z66" i="1"/>
  <c r="BN66" i="1"/>
  <c r="Z67" i="1"/>
  <c r="BN67" i="1"/>
  <c r="Z73" i="1"/>
  <c r="BN73" i="1"/>
  <c r="BP73" i="1"/>
  <c r="Z74" i="1"/>
  <c r="BN74" i="1"/>
  <c r="Y77" i="1"/>
  <c r="Y85" i="1"/>
  <c r="Z82" i="1"/>
  <c r="BN82" i="1"/>
  <c r="Y94" i="1"/>
  <c r="Z97" i="1"/>
  <c r="BN97" i="1"/>
  <c r="E610" i="1"/>
  <c r="Z110" i="1"/>
  <c r="BN110" i="1"/>
  <c r="Z119" i="1"/>
  <c r="BN119" i="1"/>
  <c r="Z135" i="1"/>
  <c r="BN135" i="1"/>
  <c r="Z136" i="1"/>
  <c r="BN136" i="1"/>
  <c r="Z140" i="1"/>
  <c r="BN140" i="1"/>
  <c r="Y146" i="1"/>
  <c r="Z151" i="1"/>
  <c r="BN151" i="1"/>
  <c r="Y157" i="1"/>
  <c r="Z161" i="1"/>
  <c r="BN161" i="1"/>
  <c r="Z168" i="1"/>
  <c r="BN168" i="1"/>
  <c r="Y178" i="1"/>
  <c r="Z174" i="1"/>
  <c r="BN174" i="1"/>
  <c r="Z180" i="1"/>
  <c r="BN180" i="1"/>
  <c r="BP180" i="1"/>
  <c r="Y183" i="1"/>
  <c r="Z195" i="1"/>
  <c r="BN195" i="1"/>
  <c r="Z199" i="1"/>
  <c r="BN199" i="1"/>
  <c r="Z210" i="1"/>
  <c r="BN210" i="1"/>
  <c r="Z214" i="1"/>
  <c r="BN214" i="1"/>
  <c r="BP214" i="1"/>
  <c r="Y223" i="1"/>
  <c r="Z218" i="1"/>
  <c r="BN218" i="1"/>
  <c r="Z226" i="1"/>
  <c r="BN226" i="1"/>
  <c r="Z230" i="1"/>
  <c r="BN230" i="1"/>
  <c r="Z234" i="1"/>
  <c r="BN234" i="1"/>
  <c r="Y245" i="1"/>
  <c r="Z242" i="1"/>
  <c r="BN242" i="1"/>
  <c r="K610" i="1"/>
  <c r="Z251" i="1"/>
  <c r="BN251" i="1"/>
  <c r="Z255" i="1"/>
  <c r="BN255" i="1"/>
  <c r="Z262" i="1"/>
  <c r="BN262" i="1"/>
  <c r="Z266" i="1"/>
  <c r="BN266" i="1"/>
  <c r="O610" i="1"/>
  <c r="Z274" i="1"/>
  <c r="BN274" i="1"/>
  <c r="Z288" i="1"/>
  <c r="BN288" i="1"/>
  <c r="R610" i="1"/>
  <c r="Z297" i="1"/>
  <c r="BN297" i="1"/>
  <c r="Z318" i="1"/>
  <c r="BN318" i="1"/>
  <c r="Z321" i="1"/>
  <c r="BN321" i="1"/>
  <c r="Z330" i="1"/>
  <c r="BN330" i="1"/>
  <c r="Z336" i="1"/>
  <c r="BN336" i="1"/>
  <c r="BP336" i="1"/>
  <c r="Z340" i="1"/>
  <c r="BN340" i="1"/>
  <c r="Z354" i="1"/>
  <c r="BN354" i="1"/>
  <c r="Y362" i="1"/>
  <c r="Z360" i="1"/>
  <c r="BN360" i="1"/>
  <c r="Y361" i="1"/>
  <c r="Z365" i="1"/>
  <c r="Z366" i="1" s="1"/>
  <c r="BN365" i="1"/>
  <c r="BP377" i="1"/>
  <c r="BN377" i="1"/>
  <c r="Z377" i="1"/>
  <c r="BP385" i="1"/>
  <c r="BN385" i="1"/>
  <c r="Z385" i="1"/>
  <c r="BP403" i="1"/>
  <c r="BN403" i="1"/>
  <c r="Z403" i="1"/>
  <c r="BP413" i="1"/>
  <c r="BN413" i="1"/>
  <c r="Z413" i="1"/>
  <c r="BP427" i="1"/>
  <c r="BN427" i="1"/>
  <c r="Z427" i="1"/>
  <c r="BP447" i="1"/>
  <c r="BN447" i="1"/>
  <c r="Z447" i="1"/>
  <c r="BP454" i="1"/>
  <c r="BN454" i="1"/>
  <c r="Z454" i="1"/>
  <c r="Y466" i="1"/>
  <c r="BP464" i="1"/>
  <c r="BN464" i="1"/>
  <c r="Z464" i="1"/>
  <c r="BP481" i="1"/>
  <c r="BN481" i="1"/>
  <c r="Z481" i="1"/>
  <c r="BP509" i="1"/>
  <c r="BN509" i="1"/>
  <c r="Z509" i="1"/>
  <c r="BP523" i="1"/>
  <c r="BN523" i="1"/>
  <c r="Z523" i="1"/>
  <c r="Y532" i="1"/>
  <c r="AE610" i="1"/>
  <c r="Y586" i="1"/>
  <c r="BP584" i="1"/>
  <c r="BN584" i="1"/>
  <c r="Z584" i="1"/>
  <c r="Z586" i="1" s="1"/>
  <c r="Y372" i="1"/>
  <c r="Y399" i="1"/>
  <c r="Y462" i="1"/>
  <c r="H9" i="1"/>
  <c r="A10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5" i="1"/>
  <c r="Z76" i="1" s="1"/>
  <c r="BN75" i="1"/>
  <c r="BP75" i="1"/>
  <c r="Z79" i="1"/>
  <c r="BN79" i="1"/>
  <c r="BP79" i="1"/>
  <c r="Z81" i="1"/>
  <c r="BN81" i="1"/>
  <c r="Z83" i="1"/>
  <c r="BN83" i="1"/>
  <c r="Y86" i="1"/>
  <c r="Z88" i="1"/>
  <c r="BN88" i="1"/>
  <c r="BP88" i="1"/>
  <c r="Z89" i="1"/>
  <c r="BN89" i="1"/>
  <c r="Z90" i="1"/>
  <c r="BN90" i="1"/>
  <c r="Z92" i="1"/>
  <c r="BN92" i="1"/>
  <c r="Y93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Y131" i="1"/>
  <c r="Z134" i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0" i="1"/>
  <c r="Z167" i="1"/>
  <c r="Z169" i="1" s="1"/>
  <c r="BN167" i="1"/>
  <c r="BP167" i="1"/>
  <c r="Y170" i="1"/>
  <c r="Z173" i="1"/>
  <c r="Z177" i="1" s="1"/>
  <c r="BN173" i="1"/>
  <c r="BP173" i="1"/>
  <c r="Z175" i="1"/>
  <c r="BN175" i="1"/>
  <c r="Z181" i="1"/>
  <c r="BN181" i="1"/>
  <c r="BP181" i="1"/>
  <c r="Z188" i="1"/>
  <c r="Z189" i="1" s="1"/>
  <c r="BN188" i="1"/>
  <c r="BP188" i="1"/>
  <c r="Y201" i="1"/>
  <c r="BP192" i="1"/>
  <c r="BN192" i="1"/>
  <c r="Z192" i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F9" i="1"/>
  <c r="J9" i="1"/>
  <c r="Y54" i="1"/>
  <c r="Y70" i="1"/>
  <c r="Y107" i="1"/>
  <c r="Y124" i="1"/>
  <c r="Y152" i="1"/>
  <c r="I610" i="1"/>
  <c r="Y189" i="1"/>
  <c r="BP194" i="1"/>
  <c r="BN194" i="1"/>
  <c r="Z194" i="1"/>
  <c r="BP198" i="1"/>
  <c r="BN198" i="1"/>
  <c r="Z198" i="1"/>
  <c r="J610" i="1"/>
  <c r="Y206" i="1"/>
  <c r="Z215" i="1"/>
  <c r="Z222" i="1" s="1"/>
  <c r="BN215" i="1"/>
  <c r="BP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Z268" i="1" s="1"/>
  <c r="BN261" i="1"/>
  <c r="BP261" i="1"/>
  <c r="Z263" i="1"/>
  <c r="BN263" i="1"/>
  <c r="Z265" i="1"/>
  <c r="BN265" i="1"/>
  <c r="Z267" i="1"/>
  <c r="BN267" i="1"/>
  <c r="Y268" i="1"/>
  <c r="Z272" i="1"/>
  <c r="Z278" i="1" s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Z290" i="1" s="1"/>
  <c r="BN287" i="1"/>
  <c r="BP287" i="1"/>
  <c r="Z289" i="1"/>
  <c r="BN289" i="1"/>
  <c r="Y290" i="1"/>
  <c r="Z294" i="1"/>
  <c r="Z299" i="1" s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Y315" i="1"/>
  <c r="U610" i="1"/>
  <c r="Y326" i="1"/>
  <c r="Z319" i="1"/>
  <c r="BN319" i="1"/>
  <c r="Z320" i="1"/>
  <c r="BN320" i="1"/>
  <c r="Z322" i="1"/>
  <c r="BN322" i="1"/>
  <c r="Z324" i="1"/>
  <c r="BN324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Y356" i="1"/>
  <c r="BP359" i="1"/>
  <c r="BN359" i="1"/>
  <c r="Z359" i="1"/>
  <c r="Y373" i="1"/>
  <c r="BP378" i="1"/>
  <c r="BN378" i="1"/>
  <c r="Z378" i="1"/>
  <c r="BP382" i="1"/>
  <c r="BN382" i="1"/>
  <c r="Z382" i="1"/>
  <c r="BP386" i="1"/>
  <c r="BN386" i="1"/>
  <c r="Z386" i="1"/>
  <c r="Y256" i="1"/>
  <c r="Y279" i="1"/>
  <c r="Y284" i="1"/>
  <c r="Y291" i="1"/>
  <c r="Y300" i="1"/>
  <c r="Y305" i="1"/>
  <c r="Y310" i="1"/>
  <c r="BP331" i="1"/>
  <c r="BN331" i="1"/>
  <c r="Z331" i="1"/>
  <c r="BP339" i="1"/>
  <c r="BN339" i="1"/>
  <c r="Z339" i="1"/>
  <c r="BP347" i="1"/>
  <c r="BN347" i="1"/>
  <c r="Z347" i="1"/>
  <c r="Y349" i="1"/>
  <c r="BP353" i="1"/>
  <c r="BN353" i="1"/>
  <c r="Z353" i="1"/>
  <c r="Z355" i="1" s="1"/>
  <c r="BP370" i="1"/>
  <c r="BN370" i="1"/>
  <c r="Z370" i="1"/>
  <c r="Z372" i="1" s="1"/>
  <c r="BP380" i="1"/>
  <c r="BN380" i="1"/>
  <c r="Z380" i="1"/>
  <c r="BP384" i="1"/>
  <c r="BN384" i="1"/>
  <c r="Z384" i="1"/>
  <c r="Y388" i="1"/>
  <c r="Y394" i="1"/>
  <c r="Y400" i="1"/>
  <c r="Y404" i="1"/>
  <c r="Y416" i="1"/>
  <c r="Y420" i="1"/>
  <c r="Y428" i="1"/>
  <c r="Y461" i="1"/>
  <c r="Y467" i="1"/>
  <c r="Y471" i="1"/>
  <c r="BP479" i="1"/>
  <c r="BN479" i="1"/>
  <c r="Z479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Y518" i="1"/>
  <c r="Y527" i="1"/>
  <c r="BP520" i="1"/>
  <c r="BN520" i="1"/>
  <c r="Z520" i="1"/>
  <c r="BP524" i="1"/>
  <c r="BN524" i="1"/>
  <c r="Z524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W610" i="1"/>
  <c r="Y389" i="1"/>
  <c r="Z392" i="1"/>
  <c r="Z393" i="1" s="1"/>
  <c r="BN392" i="1"/>
  <c r="Z396" i="1"/>
  <c r="Z399" i="1" s="1"/>
  <c r="BN396" i="1"/>
  <c r="BP396" i="1"/>
  <c r="Z398" i="1"/>
  <c r="BN398" i="1"/>
  <c r="Z402" i="1"/>
  <c r="Z404" i="1" s="1"/>
  <c r="BN402" i="1"/>
  <c r="BP402" i="1"/>
  <c r="Z408" i="1"/>
  <c r="Z415" i="1" s="1"/>
  <c r="BN408" i="1"/>
  <c r="BP408" i="1"/>
  <c r="Z410" i="1"/>
  <c r="BN410" i="1"/>
  <c r="Z412" i="1"/>
  <c r="BN412" i="1"/>
  <c r="Z414" i="1"/>
  <c r="BN414" i="1"/>
  <c r="Y415" i="1"/>
  <c r="Z418" i="1"/>
  <c r="Z420" i="1" s="1"/>
  <c r="BN418" i="1"/>
  <c r="BP418" i="1"/>
  <c r="Z424" i="1"/>
  <c r="BN424" i="1"/>
  <c r="Z426" i="1"/>
  <c r="BN426" i="1"/>
  <c r="Y610" i="1"/>
  <c r="Y439" i="1"/>
  <c r="Z442" i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Y526" i="1"/>
  <c r="Z532" i="1"/>
  <c r="BP530" i="1"/>
  <c r="BN530" i="1"/>
  <c r="Z530" i="1"/>
  <c r="BP543" i="1"/>
  <c r="BN543" i="1"/>
  <c r="Z543" i="1"/>
  <c r="AD610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556" i="1" l="1"/>
  <c r="Z388" i="1"/>
  <c r="Z326" i="1"/>
  <c r="Z461" i="1"/>
  <c r="Z428" i="1"/>
  <c r="Z517" i="1"/>
  <c r="Z483" i="1"/>
  <c r="Z361" i="1"/>
  <c r="Z342" i="1"/>
  <c r="Y602" i="1"/>
  <c r="Y604" i="1"/>
  <c r="Z183" i="1"/>
  <c r="Z141" i="1"/>
  <c r="Z131" i="1"/>
  <c r="Y601" i="1"/>
  <c r="Z123" i="1"/>
  <c r="Z114" i="1"/>
  <c r="Z106" i="1"/>
  <c r="Z99" i="1"/>
  <c r="Z93" i="1"/>
  <c r="Z85" i="1"/>
  <c r="Z54" i="1"/>
  <c r="Z35" i="1"/>
  <c r="Z580" i="1"/>
  <c r="Z566" i="1"/>
  <c r="Z549" i="1"/>
  <c r="Z348" i="1"/>
  <c r="Z333" i="1"/>
  <c r="Z256" i="1"/>
  <c r="Z244" i="1"/>
  <c r="Z236" i="1"/>
  <c r="Z200" i="1"/>
  <c r="Z70" i="1"/>
  <c r="Y600" i="1"/>
  <c r="Z526" i="1"/>
  <c r="Z512" i="1"/>
  <c r="X603" i="1"/>
  <c r="Y603" i="1" l="1"/>
  <c r="Z605" i="1"/>
</calcChain>
</file>

<file path=xl/sharedStrings.xml><?xml version="1.0" encoding="utf-8"?>
<sst xmlns="http://schemas.openxmlformats.org/spreadsheetml/2006/main" count="2793" uniqueCount="985">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</sst>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984</v>
      </c>
      <c r="I5" s="993"/>
      <c r="J5" s="993"/>
      <c r="K5" s="993"/>
      <c r="L5" s="993"/>
      <c r="M5" s="798"/>
      <c r="N5" s="58"/>
      <c r="P5" s="24" t="s">
        <v>10</v>
      </c>
      <c r="Q5" s="1077">
        <v>45582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Четверг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49">
        <v>0.5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21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7"/>
      <c r="R10" s="918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840"/>
      <c r="U11" s="24" t="s">
        <v>27</v>
      </c>
      <c r="V11" s="1014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35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872" t="s">
        <v>38</v>
      </c>
      <c r="D17" s="757" t="s">
        <v>39</v>
      </c>
      <c r="E17" s="851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850"/>
      <c r="R17" s="850"/>
      <c r="S17" s="850"/>
      <c r="T17" s="851"/>
      <c r="U17" s="1093" t="s">
        <v>51</v>
      </c>
      <c r="V17" s="794"/>
      <c r="W17" s="757" t="s">
        <v>52</v>
      </c>
      <c r="X17" s="757" t="s">
        <v>53</v>
      </c>
      <c r="Y17" s="1091" t="s">
        <v>54</v>
      </c>
      <c r="Z17" s="972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38"/>
      <c r="AF17" s="1039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61</v>
      </c>
      <c r="V18" s="67" t="s">
        <v>62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63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9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4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2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112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20</v>
      </c>
      <c r="Y48" s="702">
        <f t="shared" ref="Y48:Y53" si="6">IFERROR(IF(X48="",0,CEILING((X48/$H48),1)*$H48),"")</f>
        <v>21.6</v>
      </c>
      <c r="Z48" s="36">
        <f>IFERROR(IF(Y48=0,"",ROUNDUP(Y48/H48,0)*0.02175),"")</f>
        <v>4.3499999999999997E-2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20.888888888888886</v>
      </c>
      <c r="BN48" s="64">
        <f t="shared" ref="BN48:BN53" si="8">IFERROR(Y48*I48/H48,"0")</f>
        <v>22.56</v>
      </c>
      <c r="BO48" s="64">
        <f t="shared" ref="BO48:BO53" si="9">IFERROR(1/J48*(X48/H48),"0")</f>
        <v>3.306878306878306E-2</v>
      </c>
      <c r="BP48" s="64">
        <f t="shared" ref="BP48:BP53" si="10">IFERROR(1/J48*(Y48/H48),"0")</f>
        <v>3.5714285714285712E-2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1.8518518518518516</v>
      </c>
      <c r="Y54" s="703">
        <f>IFERROR(Y48/H48,"0")+IFERROR(Y49/H49,"0")+IFERROR(Y50/H50,"0")+IFERROR(Y51/H51,"0")+IFERROR(Y52/H52,"0")+IFERROR(Y53/H53,"0")</f>
        <v>2</v>
      </c>
      <c r="Z54" s="703">
        <f>IFERROR(IF(Z48="",0,Z48),"0")+IFERROR(IF(Z49="",0,Z49),"0")+IFERROR(IF(Z50="",0,Z50),"0")+IFERROR(IF(Z51="",0,Z51),"0")+IFERROR(IF(Z52="",0,Z52),"0")+IFERROR(IF(Z53="",0,Z53),"0")</f>
        <v>4.3499999999999997E-2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20</v>
      </c>
      <c r="Y55" s="703">
        <f>IFERROR(SUM(Y48:Y53),"0")</f>
        <v>21.6</v>
      </c>
      <c r="Z55" s="37"/>
      <c r="AA55" s="704"/>
      <c r="AB55" s="704"/>
      <c r="AC55" s="704"/>
    </row>
    <row r="56" spans="1:68" ht="14.25" hidden="1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40</v>
      </c>
      <c r="Y63" s="702">
        <f t="shared" ref="Y63:Y69" si="11">IFERROR(IF(X63="",0,CEILING((X63/$H63),1)*$H63),"")</f>
        <v>43.2</v>
      </c>
      <c r="Z63" s="36">
        <f>IFERROR(IF(Y63=0,"",ROUNDUP(Y63/H63,0)*0.02175),"")</f>
        <v>8.6999999999999994E-2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41.777777777777771</v>
      </c>
      <c r="BN63" s="64">
        <f t="shared" ref="BN63:BN69" si="13">IFERROR(Y63*I63/H63,"0")</f>
        <v>45.12</v>
      </c>
      <c r="BO63" s="64">
        <f t="shared" ref="BO63:BO69" si="14">IFERROR(1/J63*(X63/H63),"0")</f>
        <v>6.613756613756612E-2</v>
      </c>
      <c r="BP63" s="64">
        <f t="shared" ref="BP63:BP69" si="15">IFERROR(1/J63*(Y63/H63),"0")</f>
        <v>7.1428571428571425E-2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3.7037037037037033</v>
      </c>
      <c r="Y70" s="703">
        <f>IFERROR(Y63/H63,"0")+IFERROR(Y64/H64,"0")+IFERROR(Y65/H65,"0")+IFERROR(Y66/H66,"0")+IFERROR(Y67/H67,"0")+IFERROR(Y68/H68,"0")+IFERROR(Y69/H69,"0")</f>
        <v>4</v>
      </c>
      <c r="Z70" s="703">
        <f>IFERROR(IF(Z63="",0,Z63),"0")+IFERROR(IF(Z64="",0,Z64),"0")+IFERROR(IF(Z65="",0,Z65),"0")+IFERROR(IF(Z66="",0,Z66),"0")+IFERROR(IF(Z67="",0,Z67),"0")+IFERROR(IF(Z68="",0,Z68),"0")+IFERROR(IF(Z69="",0,Z69),"0")</f>
        <v>8.6999999999999994E-2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40</v>
      </c>
      <c r="Y71" s="703">
        <f>IFERROR(SUM(Y63:Y69),"0")</f>
        <v>43.2</v>
      </c>
      <c r="Z71" s="37"/>
      <c r="AA71" s="704"/>
      <c r="AB71" s="704"/>
      <c r="AC71" s="704"/>
    </row>
    <row r="72" spans="1:68" ht="14.25" hidden="1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118</v>
      </c>
      <c r="Y73" s="702">
        <f>IFERROR(IF(X73="",0,CEILING((X73/$H73),1)*$H73),"")</f>
        <v>118.80000000000001</v>
      </c>
      <c r="Z73" s="36">
        <f>IFERROR(IF(Y73=0,"",ROUNDUP(Y73/H73,0)*0.02175),"")</f>
        <v>0.23924999999999999</v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123.24444444444444</v>
      </c>
      <c r="BN73" s="64">
        <f>IFERROR(Y73*I73/H73,"0")</f>
        <v>124.08</v>
      </c>
      <c r="BO73" s="64">
        <f>IFERROR(1/J73*(X73/H73),"0")</f>
        <v>0.19510582010582009</v>
      </c>
      <c r="BP73" s="64">
        <f>IFERROR(1/J73*(Y73/H73),"0")</f>
        <v>0.19642857142857142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3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10.925925925925926</v>
      </c>
      <c r="Y76" s="703">
        <f>IFERROR(Y73/H73,"0")+IFERROR(Y74/H74,"0")+IFERROR(Y75/H75,"0")</f>
        <v>11</v>
      </c>
      <c r="Z76" s="703">
        <f>IFERROR(IF(Z73="",0,Z73),"0")+IFERROR(IF(Z74="",0,Z74),"0")+IFERROR(IF(Z75="",0,Z75),"0")</f>
        <v>0.23924999999999999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118</v>
      </c>
      <c r="Y77" s="703">
        <f>IFERROR(SUM(Y73:Y75),"0")</f>
        <v>118.80000000000001</v>
      </c>
      <c r="Z77" s="37"/>
      <c r="AA77" s="704"/>
      <c r="AB77" s="704"/>
      <c r="AC77" s="704"/>
    </row>
    <row r="78" spans="1:68" ht="14.25" hidden="1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6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4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4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10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8</v>
      </c>
      <c r="Y109" s="702">
        <f>IFERROR(IF(X109="",0,CEILING((X109/$H109),1)*$H109),"")</f>
        <v>8.4</v>
      </c>
      <c r="Z109" s="36">
        <f>IFERROR(IF(Y109=0,"",ROUNDUP(Y109/H109,0)*0.02175),"")</f>
        <v>2.1749999999999999E-2</v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8.5371428571428574</v>
      </c>
      <c r="BN109" s="64">
        <f>IFERROR(Y109*I109/H109,"0")</f>
        <v>8.9640000000000004</v>
      </c>
      <c r="BO109" s="64">
        <f>IFERROR(1/J109*(X109/H109),"0")</f>
        <v>1.7006802721088433E-2</v>
      </c>
      <c r="BP109" s="64">
        <f>IFERROR(1/J109*(Y109/H109),"0")</f>
        <v>1.7857142857142856E-2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0.95238095238095233</v>
      </c>
      <c r="Y114" s="703">
        <f>IFERROR(Y109/H109,"0")+IFERROR(Y110/H110,"0")+IFERROR(Y111/H111,"0")+IFERROR(Y112/H112,"0")+IFERROR(Y113/H113,"0")</f>
        <v>1</v>
      </c>
      <c r="Z114" s="703">
        <f>IFERROR(IF(Z109="",0,Z109),"0")+IFERROR(IF(Z110="",0,Z110),"0")+IFERROR(IF(Z111="",0,Z111),"0")+IFERROR(IF(Z112="",0,Z112),"0")+IFERROR(IF(Z113="",0,Z113),"0")</f>
        <v>2.1749999999999999E-2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8</v>
      </c>
      <c r="Y115" s="703">
        <f>IFERROR(SUM(Y109:Y113),"0")</f>
        <v>8.4</v>
      </c>
      <c r="Z115" s="37"/>
      <c r="AA115" s="704"/>
      <c r="AB115" s="704"/>
      <c r="AC115" s="704"/>
    </row>
    <row r="116" spans="1:68" ht="16.5" hidden="1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hidden="1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4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56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100</v>
      </c>
      <c r="Y135" s="702">
        <f t="shared" si="21"/>
        <v>100.80000000000001</v>
      </c>
      <c r="Z135" s="36">
        <f>IFERROR(IF(Y135=0,"",ROUNDUP(Y135/H135,0)*0.02175),"")</f>
        <v>0.26100000000000001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106.64285714285715</v>
      </c>
      <c r="BN135" s="64">
        <f t="shared" si="23"/>
        <v>107.49600000000001</v>
      </c>
      <c r="BO135" s="64">
        <f t="shared" si="24"/>
        <v>0.21258503401360543</v>
      </c>
      <c r="BP135" s="64">
        <f t="shared" si="25"/>
        <v>0.21428571428571427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4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11.904761904761905</v>
      </c>
      <c r="Y141" s="703">
        <f>IFERROR(Y134/H134,"0")+IFERROR(Y135/H135,"0")+IFERROR(Y136/H136,"0")+IFERROR(Y137/H137,"0")+IFERROR(Y138/H138,"0")+IFERROR(Y139/H139,"0")+IFERROR(Y140/H140,"0")</f>
        <v>12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0.26100000000000001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100</v>
      </c>
      <c r="Y142" s="703">
        <f>IFERROR(SUM(Y134:Y140),"0")</f>
        <v>100.80000000000001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8" t="s">
        <v>320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3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19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hidden="1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hidden="1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0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80</v>
      </c>
      <c r="Y329" s="702">
        <f>IFERROR(IF(X329="",0,CEILING((X329/$H329),1)*$H329),"")</f>
        <v>84</v>
      </c>
      <c r="Z329" s="36">
        <f>IFERROR(IF(Y329=0,"",ROUNDUP(Y329/H329,0)*0.00753),"")</f>
        <v>0.15060000000000001</v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84.952380952380949</v>
      </c>
      <c r="BN329" s="64">
        <f>IFERROR(Y329*I329/H329,"0")</f>
        <v>89.199999999999989</v>
      </c>
      <c r="BO329" s="64">
        <f>IFERROR(1/J329*(X329/H329),"0")</f>
        <v>0.1221001221001221</v>
      </c>
      <c r="BP329" s="64">
        <f>IFERROR(1/J329*(Y329/H329),"0")</f>
        <v>0.12820512820512819</v>
      </c>
    </row>
    <row r="330" spans="1:68" ht="27" hidden="1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19.047619047619047</v>
      </c>
      <c r="Y333" s="703">
        <f>IFERROR(Y329/H329,"0")+IFERROR(Y330/H330,"0")+IFERROR(Y331/H331,"0")+IFERROR(Y332/H332,"0")</f>
        <v>20</v>
      </c>
      <c r="Z333" s="703">
        <f>IFERROR(IF(Z329="",0,Z329),"0")+IFERROR(IF(Z330="",0,Z330),"0")+IFERROR(IF(Z331="",0,Z331),"0")+IFERROR(IF(Z332="",0,Z332),"0")</f>
        <v>0.15060000000000001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80</v>
      </c>
      <c r="Y334" s="703">
        <f>IFERROR(SUM(Y329:Y332),"0")</f>
        <v>84</v>
      </c>
      <c r="Z334" s="37"/>
      <c r="AA334" s="704"/>
      <c r="AB334" s="704"/>
      <c r="AC334" s="704"/>
    </row>
    <row r="335" spans="1:68" ht="14.25" hidden="1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1350</v>
      </c>
      <c r="Y336" s="702">
        <f t="shared" ref="Y336:Y341" si="62">IFERROR(IF(X336="",0,CEILING((X336/$H336),1)*$H336),"")</f>
        <v>1357.2</v>
      </c>
      <c r="Z336" s="36">
        <f>IFERROR(IF(Y336=0,"",ROUNDUP(Y336/H336,0)*0.02175),"")</f>
        <v>3.7844999999999995</v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1446.5769230769233</v>
      </c>
      <c r="BN336" s="64">
        <f t="shared" ref="BN336:BN341" si="64">IFERROR(Y336*I336/H336,"0")</f>
        <v>1454.2920000000004</v>
      </c>
      <c r="BO336" s="64">
        <f t="shared" ref="BO336:BO341" si="65">IFERROR(1/J336*(X336/H336),"0")</f>
        <v>3.0906593406593408</v>
      </c>
      <c r="BP336" s="64">
        <f t="shared" ref="BP336:BP341" si="66">IFERROR(1/J336*(Y336/H336),"0")</f>
        <v>3.1071428571428568</v>
      </c>
    </row>
    <row r="337" spans="1:68" ht="27" hidden="1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173.07692307692309</v>
      </c>
      <c r="Y342" s="703">
        <f>IFERROR(Y336/H336,"0")+IFERROR(Y337/H337,"0")+IFERROR(Y338/H338,"0")+IFERROR(Y339/H339,"0")+IFERROR(Y340/H340,"0")+IFERROR(Y341/H341,"0")</f>
        <v>174</v>
      </c>
      <c r="Z342" s="703">
        <f>IFERROR(IF(Z336="",0,Z336),"0")+IFERROR(IF(Z337="",0,Z337),"0")+IFERROR(IF(Z338="",0,Z338),"0")+IFERROR(IF(Z339="",0,Z339),"0")+IFERROR(IF(Z340="",0,Z340),"0")+IFERROR(IF(Z341="",0,Z341),"0")</f>
        <v>3.7844999999999995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1350</v>
      </c>
      <c r="Y343" s="703">
        <f>IFERROR(SUM(Y336:Y341),"0")</f>
        <v>1357.2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hidden="1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hidden="1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0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10</v>
      </c>
      <c r="Y351" s="702">
        <f>IFERROR(IF(X351="",0,CEILING((X351/$H351),1)*$H351),"")</f>
        <v>12.16</v>
      </c>
      <c r="Z351" s="36">
        <f>IFERROR(IF(Y351=0,"",ROUNDUP(Y351/H351,0)*0.00753),"")</f>
        <v>3.0120000000000001E-2</v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10.789473684210526</v>
      </c>
      <c r="BN351" s="64">
        <f>IFERROR(Y351*I351/H351,"0")</f>
        <v>13.12</v>
      </c>
      <c r="BO351" s="64">
        <f>IFERROR(1/J351*(X351/H351),"0")</f>
        <v>2.1086369770580295E-2</v>
      </c>
      <c r="BP351" s="64">
        <f>IFERROR(1/J351*(Y351/H351),"0")</f>
        <v>2.564102564102564E-2</v>
      </c>
    </row>
    <row r="352" spans="1:68" ht="27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07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10</v>
      </c>
      <c r="Y352" s="702">
        <f>IFERROR(IF(X352="",0,CEILING((X352/$H352),1)*$H352),"")</f>
        <v>12.16</v>
      </c>
      <c r="Z352" s="36">
        <f>IFERROR(IF(Y352=0,"",ROUNDUP(Y352/H352,0)*0.00753),"")</f>
        <v>3.0120000000000001E-2</v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10.921052631578945</v>
      </c>
      <c r="BN352" s="64">
        <f>IFERROR(Y352*I352/H352,"0")</f>
        <v>13.280000000000001</v>
      </c>
      <c r="BO352" s="64">
        <f>IFERROR(1/J352*(X352/H352),"0")</f>
        <v>2.1086369770580295E-2</v>
      </c>
      <c r="BP352" s="64">
        <f>IFERROR(1/J352*(Y352/H352),"0")</f>
        <v>2.564102564102564E-2</v>
      </c>
    </row>
    <row r="353" spans="1:68" ht="27" hidden="1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6.5789473684210522</v>
      </c>
      <c r="Y355" s="703">
        <f>IFERROR(Y351/H351,"0")+IFERROR(Y352/H352,"0")+IFERROR(Y353/H353,"0")+IFERROR(Y354/H354,"0")</f>
        <v>8</v>
      </c>
      <c r="Z355" s="703">
        <f>IFERROR(IF(Z351="",0,Z351),"0")+IFERROR(IF(Z352="",0,Z352),"0")+IFERROR(IF(Z353="",0,Z353),"0")+IFERROR(IF(Z354="",0,Z354),"0")</f>
        <v>6.0240000000000002E-2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20</v>
      </c>
      <c r="Y356" s="703">
        <f>IFERROR(SUM(Y351:Y354),"0")</f>
        <v>24.32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hidden="1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hidden="1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8" t="s">
        <v>611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hidden="1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hidden="1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IFERROR(IF(Y379=0,"",ROUNDUP(Y379/H379,0)*0.02175),"")</f>
        <v/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645</v>
      </c>
      <c r="Y382" s="702">
        <f t="shared" si="67"/>
        <v>645</v>
      </c>
      <c r="Z382" s="36">
        <f>IFERROR(IF(Y382=0,"",ROUNDUP(Y382/H382,0)*0.02175),"")</f>
        <v>0.93524999999999991</v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665.64</v>
      </c>
      <c r="BN382" s="64">
        <f t="shared" si="69"/>
        <v>665.64</v>
      </c>
      <c r="BO382" s="64">
        <f t="shared" si="70"/>
        <v>0.89583333333333326</v>
      </c>
      <c r="BP382" s="64">
        <f t="shared" si="71"/>
        <v>0.89583333333333326</v>
      </c>
    </row>
    <row r="383" spans="1:68" ht="27" hidden="1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43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43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0.93524999999999991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645</v>
      </c>
      <c r="Y389" s="703">
        <f>IFERROR(SUM(Y377:Y387),"0")</f>
        <v>645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280</v>
      </c>
      <c r="Y391" s="702">
        <f>IFERROR(IF(X391="",0,CEILING((X391/$H391),1)*$H391),"")</f>
        <v>285</v>
      </c>
      <c r="Z391" s="36">
        <f>IFERROR(IF(Y391=0,"",ROUNDUP(Y391/H391,0)*0.02175),"")</f>
        <v>0.41324999999999995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288.96000000000004</v>
      </c>
      <c r="BN391" s="64">
        <f>IFERROR(Y391*I391/H391,"0")</f>
        <v>294.12</v>
      </c>
      <c r="BO391" s="64">
        <f>IFERROR(1/J391*(X391/H391),"0")</f>
        <v>0.3888888888888889</v>
      </c>
      <c r="BP391" s="64">
        <f>IFERROR(1/J391*(Y391/H391),"0")</f>
        <v>0.39583333333333331</v>
      </c>
    </row>
    <row r="392" spans="1:68" ht="27" hidden="1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18.666666666666668</v>
      </c>
      <c r="Y393" s="703">
        <f>IFERROR(Y391/H391,"0")+IFERROR(Y392/H392,"0")</f>
        <v>19</v>
      </c>
      <c r="Z393" s="703">
        <f>IFERROR(IF(Z391="",0,Z391),"0")+IFERROR(IF(Z392="",0,Z392),"0")</f>
        <v>0.41324999999999995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280</v>
      </c>
      <c r="Y394" s="703">
        <f>IFERROR(SUM(Y391:Y392),"0")</f>
        <v>285</v>
      </c>
      <c r="Z394" s="37"/>
      <c r="AA394" s="704"/>
      <c r="AB394" s="704"/>
      <c r="AC394" s="704"/>
    </row>
    <row r="395" spans="1:68" ht="14.25" hidden="1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hidden="1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71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20</v>
      </c>
      <c r="Y418" s="702">
        <f>IFERROR(IF(X418="",0,CEILING((X418/$H418),1)*$H418),"")</f>
        <v>21.9</v>
      </c>
      <c r="Z418" s="36">
        <f>IFERROR(IF(Y418=0,"",ROUNDUP(Y418/H418,0)*0.00753),"")</f>
        <v>3.7650000000000003E-2</v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21.187214611872147</v>
      </c>
      <c r="BN418" s="64">
        <f>IFERROR(Y418*I418/H418,"0")</f>
        <v>23.199999999999996</v>
      </c>
      <c r="BO418" s="64">
        <f>IFERROR(1/J418*(X418/H418),"0")</f>
        <v>2.9270577215782696E-2</v>
      </c>
      <c r="BP418" s="64">
        <f>IFERROR(1/J418*(Y418/H418),"0")</f>
        <v>3.2051282051282048E-2</v>
      </c>
    </row>
    <row r="419" spans="1:68" ht="27" hidden="1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4.5662100456621006</v>
      </c>
      <c r="Y420" s="703">
        <f>IFERROR(Y418/H418,"0")+IFERROR(Y419/H419,"0")</f>
        <v>5</v>
      </c>
      <c r="Z420" s="703">
        <f>IFERROR(IF(Z418="",0,Z418),"0")+IFERROR(IF(Z419="",0,Z419),"0")</f>
        <v>3.7650000000000003E-2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20</v>
      </c>
      <c r="Y421" s="703">
        <f>IFERROR(SUM(Y418:Y419),"0")</f>
        <v>21.9</v>
      </c>
      <c r="Z421" s="37"/>
      <c r="AA421" s="704"/>
      <c r="AB421" s="704"/>
      <c r="AC421" s="704"/>
    </row>
    <row r="422" spans="1:68" ht="14.25" hidden="1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230</v>
      </c>
      <c r="Y423" s="702">
        <f>IFERROR(IF(X423="",0,CEILING((X423/$H423),1)*$H423),"")</f>
        <v>234</v>
      </c>
      <c r="Z423" s="36">
        <f>IFERROR(IF(Y423=0,"",ROUNDUP(Y423/H423,0)*0.02175),"")</f>
        <v>0.65249999999999997</v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246.63076923076926</v>
      </c>
      <c r="BN423" s="64">
        <f>IFERROR(Y423*I423/H423,"0")</f>
        <v>250.92000000000002</v>
      </c>
      <c r="BO423" s="64">
        <f>IFERROR(1/J423*(X423/H423),"0")</f>
        <v>0.52655677655677657</v>
      </c>
      <c r="BP423" s="64">
        <f>IFERROR(1/J423*(Y423/H423),"0")</f>
        <v>0.5357142857142857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29.487179487179489</v>
      </c>
      <c r="Y428" s="703">
        <f>IFERROR(Y423/H423,"0")+IFERROR(Y424/H424,"0")+IFERROR(Y425/H425,"0")+IFERROR(Y426/H426,"0")+IFERROR(Y427/H427,"0")</f>
        <v>30</v>
      </c>
      <c r="Z428" s="703">
        <f>IFERROR(IF(Z423="",0,Z423),"0")+IFERROR(IF(Z424="",0,Z424),"0")+IFERROR(IF(Z425="",0,Z425),"0")+IFERROR(IF(Z426="",0,Z426),"0")+IFERROR(IF(Z427="",0,Z427),"0")</f>
        <v>0.65249999999999997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230</v>
      </c>
      <c r="Y429" s="703">
        <f>IFERROR(SUM(Y423:Y427),"0")</f>
        <v>234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696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4</v>
      </c>
      <c r="Y442" s="702">
        <f t="shared" si="78"/>
        <v>4.2</v>
      </c>
      <c r="Z442" s="36">
        <f>IFERROR(IF(Y442=0,"",ROUNDUP(Y442/H442,0)*0.00753),"")</f>
        <v>7.5300000000000002E-3</v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4.2190476190476183</v>
      </c>
      <c r="BN442" s="64">
        <f t="shared" si="80"/>
        <v>4.43</v>
      </c>
      <c r="BO442" s="64">
        <f t="shared" si="81"/>
        <v>6.1050061050061041E-3</v>
      </c>
      <c r="BP442" s="64">
        <f t="shared" si="82"/>
        <v>6.41025641025641E-3</v>
      </c>
    </row>
    <row r="443" spans="1:68" ht="27" hidden="1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40</v>
      </c>
      <c r="Y444" s="702">
        <f t="shared" si="78"/>
        <v>42</v>
      </c>
      <c r="Z444" s="36">
        <f>IFERROR(IF(Y444=0,"",ROUNDUP(Y444/H444,0)*0.00753),"")</f>
        <v>7.5300000000000006E-2</v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42.190476190476183</v>
      </c>
      <c r="BN444" s="64">
        <f t="shared" si="80"/>
        <v>44.3</v>
      </c>
      <c r="BO444" s="64">
        <f t="shared" si="81"/>
        <v>6.1050061050061048E-2</v>
      </c>
      <c r="BP444" s="64">
        <f t="shared" si="82"/>
        <v>6.4102564102564097E-2</v>
      </c>
    </row>
    <row r="445" spans="1:68" ht="27" hidden="1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27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10.476190476190476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11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8.2830000000000001E-2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44</v>
      </c>
      <c r="Y462" s="703">
        <f>IFERROR(SUM(Y441:Y460),"0")</f>
        <v>46.2</v>
      </c>
      <c r="Z462" s="37"/>
      <c r="AA462" s="704"/>
      <c r="AB462" s="704"/>
      <c r="AC462" s="704"/>
    </row>
    <row r="463" spans="1:68" ht="14.25" hidden="1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hidden="1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28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hidden="1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788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hidden="1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20</v>
      </c>
      <c r="Y507" s="702">
        <f t="shared" si="84"/>
        <v>21.12</v>
      </c>
      <c r="Z507" s="36">
        <f t="shared" si="85"/>
        <v>4.7840000000000001E-2</v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21.363636363636363</v>
      </c>
      <c r="BN507" s="64">
        <f t="shared" si="87"/>
        <v>22.56</v>
      </c>
      <c r="BO507" s="64">
        <f t="shared" si="88"/>
        <v>3.6421911421911424E-2</v>
      </c>
      <c r="BP507" s="64">
        <f t="shared" si="89"/>
        <v>3.8461538461538464E-2</v>
      </c>
    </row>
    <row r="508" spans="1:68" ht="16.5" hidden="1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160</v>
      </c>
      <c r="Y509" s="702">
        <f t="shared" si="84"/>
        <v>163.68</v>
      </c>
      <c r="Z509" s="36">
        <f t="shared" si="85"/>
        <v>0.37075999999999998</v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170.90909090909091</v>
      </c>
      <c r="BN509" s="64">
        <f t="shared" si="87"/>
        <v>174.84</v>
      </c>
      <c r="BO509" s="64">
        <f t="shared" si="88"/>
        <v>0.29137529137529139</v>
      </c>
      <c r="BP509" s="64">
        <f t="shared" si="89"/>
        <v>0.29807692307692307</v>
      </c>
    </row>
    <row r="510" spans="1:68" ht="27" hidden="1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34.090909090909086</v>
      </c>
      <c r="Y512" s="703">
        <f>IFERROR(Y504/H504,"0")+IFERROR(Y505/H505,"0")+IFERROR(Y506/H506,"0")+IFERROR(Y507/H507,"0")+IFERROR(Y508/H508,"0")+IFERROR(Y509/H509,"0")+IFERROR(Y510/H510,"0")+IFERROR(Y511/H511,"0")</f>
        <v>35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0.41859999999999997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180</v>
      </c>
      <c r="Y513" s="703">
        <f>IFERROR(SUM(Y504:Y511),"0")</f>
        <v>184.8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200</v>
      </c>
      <c r="Y515" s="702">
        <f>IFERROR(IF(X515="",0,CEILING((X515/$H515),1)*$H515),"")</f>
        <v>200.64000000000001</v>
      </c>
      <c r="Z515" s="36">
        <f>IFERROR(IF(Y515=0,"",ROUNDUP(Y515/H515,0)*0.01196),"")</f>
        <v>0.45448</v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213.63636363636363</v>
      </c>
      <c r="BN515" s="64">
        <f>IFERROR(Y515*I515/H515,"0")</f>
        <v>214.32</v>
      </c>
      <c r="BO515" s="64">
        <f>IFERROR(1/J515*(X515/H515),"0")</f>
        <v>0.36421911421911418</v>
      </c>
      <c r="BP515" s="64">
        <f>IFERROR(1/J515*(Y515/H515),"0")</f>
        <v>0.36538461538461542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37.878787878787875</v>
      </c>
      <c r="Y517" s="703">
        <f>IFERROR(Y515/H515,"0")+IFERROR(Y516/H516,"0")</f>
        <v>38</v>
      </c>
      <c r="Z517" s="703">
        <f>IFERROR(IF(Z515="",0,Z515),"0")+IFERROR(IF(Z516="",0,Z516),"0")</f>
        <v>0.45448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200</v>
      </c>
      <c r="Y518" s="703">
        <f>IFERROR(SUM(Y515:Y516),"0")</f>
        <v>200.64000000000001</v>
      </c>
      <c r="Z518" s="37"/>
      <c r="AA518" s="704"/>
      <c r="AB518" s="704"/>
      <c r="AC518" s="704"/>
    </row>
    <row r="519" spans="1:68" ht="14.25" hidden="1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70</v>
      </c>
      <c r="Y520" s="702">
        <f t="shared" ref="Y520:Y525" si="90">IFERROR(IF(X520="",0,CEILING((X520/$H520),1)*$H520),"")</f>
        <v>73.92</v>
      </c>
      <c r="Z520" s="36">
        <f>IFERROR(IF(Y520=0,"",ROUNDUP(Y520/H520,0)*0.01196),"")</f>
        <v>0.16744000000000001</v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74.772727272727266</v>
      </c>
      <c r="BN520" s="64">
        <f t="shared" ref="BN520:BN525" si="92">IFERROR(Y520*I520/H520,"0")</f>
        <v>78.959999999999994</v>
      </c>
      <c r="BO520" s="64">
        <f t="shared" ref="BO520:BO525" si="93">IFERROR(1/J520*(X520/H520),"0")</f>
        <v>0.12747668997668998</v>
      </c>
      <c r="BP520" s="64">
        <f t="shared" ref="BP520:BP525" si="94">IFERROR(1/J520*(Y520/H520),"0")</f>
        <v>0.13461538461538464</v>
      </c>
    </row>
    <row r="521" spans="1:68" ht="27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40</v>
      </c>
      <c r="Y521" s="702">
        <f t="shared" si="90"/>
        <v>42.24</v>
      </c>
      <c r="Z521" s="36">
        <f>IFERROR(IF(Y521=0,"",ROUNDUP(Y521/H521,0)*0.01196),"")</f>
        <v>9.5680000000000001E-2</v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42.727272727272727</v>
      </c>
      <c r="BN521" s="64">
        <f t="shared" si="92"/>
        <v>45.12</v>
      </c>
      <c r="BO521" s="64">
        <f t="shared" si="93"/>
        <v>7.2843822843822847E-2</v>
      </c>
      <c r="BP521" s="64">
        <f t="shared" si="94"/>
        <v>7.6923076923076927E-2</v>
      </c>
    </row>
    <row r="522" spans="1:68" ht="27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60</v>
      </c>
      <c r="Y522" s="702">
        <f t="shared" si="90"/>
        <v>63.36</v>
      </c>
      <c r="Z522" s="36">
        <f>IFERROR(IF(Y522=0,"",ROUNDUP(Y522/H522,0)*0.01196),"")</f>
        <v>0.14352000000000001</v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64.090909090909079</v>
      </c>
      <c r="BN522" s="64">
        <f t="shared" si="92"/>
        <v>67.679999999999993</v>
      </c>
      <c r="BO522" s="64">
        <f t="shared" si="93"/>
        <v>0.10926573426573427</v>
      </c>
      <c r="BP522" s="64">
        <f t="shared" si="94"/>
        <v>0.11538461538461539</v>
      </c>
    </row>
    <row r="523" spans="1:68" ht="27" hidden="1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32.196969696969695</v>
      </c>
      <c r="Y526" s="703">
        <f>IFERROR(Y520/H520,"0")+IFERROR(Y521/H521,"0")+IFERROR(Y522/H522,"0")+IFERROR(Y523/H523,"0")+IFERROR(Y524/H524,"0")+IFERROR(Y525/H525,"0")</f>
        <v>34</v>
      </c>
      <c r="Z526" s="703">
        <f>IFERROR(IF(Z520="",0,Z520),"0")+IFERROR(IF(Z521="",0,Z521),"0")+IFERROR(IF(Z522="",0,Z522),"0")+IFERROR(IF(Z523="",0,Z523),"0")+IFERROR(IF(Z524="",0,Z524),"0")+IFERROR(IF(Z525="",0,Z525),"0")</f>
        <v>0.40664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170</v>
      </c>
      <c r="Y527" s="703">
        <f>IFERROR(SUM(Y520:Y525),"0")</f>
        <v>179.51999999999998</v>
      </c>
      <c r="Z527" s="37"/>
      <c r="AA527" s="704"/>
      <c r="AB527" s="704"/>
      <c r="AC527" s="704"/>
    </row>
    <row r="528" spans="1:68" ht="14.25" hidden="1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4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846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5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0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899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60</v>
      </c>
      <c r="Y544" s="702">
        <f t="shared" si="95"/>
        <v>60</v>
      </c>
      <c r="Z544" s="36">
        <f>IFERROR(IF(Y544=0,"",ROUNDUP(Y544/H544,0)*0.02175),"")</f>
        <v>0.10874999999999999</v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62.400000000000006</v>
      </c>
      <c r="BN544" s="64">
        <f t="shared" si="97"/>
        <v>62.400000000000006</v>
      </c>
      <c r="BO544" s="64">
        <f t="shared" si="98"/>
        <v>8.9285714285714274E-2</v>
      </c>
      <c r="BP544" s="64">
        <f t="shared" si="99"/>
        <v>8.9285714285714274E-2</v>
      </c>
    </row>
    <row r="545" spans="1:68" ht="27" hidden="1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5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27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2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00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5</v>
      </c>
      <c r="Y549" s="703">
        <f>IFERROR(Y542/H542,"0")+IFERROR(Y543/H543,"0")+IFERROR(Y544/H544,"0")+IFERROR(Y545/H545,"0")+IFERROR(Y546/H546,"0")+IFERROR(Y547/H547,"0")+IFERROR(Y548/H548,"0")</f>
        <v>5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0.10874999999999999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60</v>
      </c>
      <c r="Y550" s="703">
        <f>IFERROR(SUM(Y542:Y548),"0")</f>
        <v>60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3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9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1002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8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6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6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25</v>
      </c>
      <c r="Y560" s="702">
        <f t="shared" si="100"/>
        <v>25.200000000000003</v>
      </c>
      <c r="Z560" s="36">
        <f>IFERROR(IF(Y560=0,"",ROUNDUP(Y560/H560,0)*0.00753),"")</f>
        <v>4.5179999999999998E-2</v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26.547619047619047</v>
      </c>
      <c r="BN560" s="64">
        <f t="shared" si="102"/>
        <v>26.76</v>
      </c>
      <c r="BO560" s="64">
        <f t="shared" si="103"/>
        <v>3.815628815628816E-2</v>
      </c>
      <c r="BP560" s="64">
        <f t="shared" si="104"/>
        <v>3.8461538461538464E-2</v>
      </c>
    </row>
    <row r="561" spans="1:68" ht="27" hidden="1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27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32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80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9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7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5.9523809523809526</v>
      </c>
      <c r="Y566" s="703">
        <f>IFERROR(Y559/H559,"0")+IFERROR(Y560/H560,"0")+IFERROR(Y561/H561,"0")+IFERROR(Y562/H562,"0")+IFERROR(Y563/H563,"0")+IFERROR(Y564/H564,"0")+IFERROR(Y565/H565,"0")</f>
        <v>6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4.5179999999999998E-2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25</v>
      </c>
      <c r="Y567" s="703">
        <f>IFERROR(SUM(Y559:Y565),"0")</f>
        <v>25.200000000000003</v>
      </c>
      <c r="Z567" s="37"/>
      <c r="AA567" s="704"/>
      <c r="AB567" s="704"/>
      <c r="AC567" s="704"/>
    </row>
    <row r="568" spans="1:68" ht="14.25" hidden="1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hidden="1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1001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4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20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35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25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74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1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22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31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81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1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7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958</v>
      </c>
      <c r="Q600" s="793"/>
      <c r="R600" s="793"/>
      <c r="S600" s="793"/>
      <c r="T600" s="793"/>
      <c r="U600" s="793"/>
      <c r="V600" s="79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3590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3640.5799999999995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959</v>
      </c>
      <c r="Q601" s="793"/>
      <c r="R601" s="793"/>
      <c r="S601" s="793"/>
      <c r="T601" s="793"/>
      <c r="U601" s="793"/>
      <c r="V601" s="794"/>
      <c r="W601" s="37" t="s">
        <v>69</v>
      </c>
      <c r="X601" s="703">
        <f>IFERROR(SUM(BM22:BM597),"0")</f>
        <v>3799.6060681559893</v>
      </c>
      <c r="Y601" s="703">
        <f>IFERROR(SUM(BN22:BN597),"0")</f>
        <v>3853.3620000000005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960</v>
      </c>
      <c r="Q602" s="793"/>
      <c r="R602" s="793"/>
      <c r="S602" s="793"/>
      <c r="T602" s="793"/>
      <c r="U602" s="793"/>
      <c r="V602" s="794"/>
      <c r="W602" s="37" t="s">
        <v>961</v>
      </c>
      <c r="X602" s="38">
        <f>ROUNDUP(SUM(BO22:BO597),0)</f>
        <v>7</v>
      </c>
      <c r="Y602" s="38">
        <f>ROUNDUP(SUM(BP22:BP597),0)</f>
        <v>7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GrossWeightTotal+PalletQtyTotal*25</f>
        <v>3974.6060681559893</v>
      </c>
      <c r="Y603" s="703">
        <f>GrossWeightTotalR+PalletQtyTotalR*25</f>
        <v>4028.3620000000005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963</v>
      </c>
      <c r="Q604" s="793"/>
      <c r="R604" s="793"/>
      <c r="S604" s="793"/>
      <c r="T604" s="793"/>
      <c r="U604" s="793"/>
      <c r="V604" s="794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449.35740812633389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458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964</v>
      </c>
      <c r="Q605" s="793"/>
      <c r="R605" s="793"/>
      <c r="S605" s="793"/>
      <c r="T605" s="793"/>
      <c r="U605" s="793"/>
      <c r="V605" s="794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8.2029700000000005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2"/>
      <c r="E607" s="862"/>
      <c r="F607" s="862"/>
      <c r="G607" s="862"/>
      <c r="H607" s="741"/>
      <c r="I607" s="717" t="s">
        <v>320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611</v>
      </c>
      <c r="X607" s="741"/>
      <c r="Y607" s="717" t="s">
        <v>696</v>
      </c>
      <c r="Z607" s="862"/>
      <c r="AA607" s="862"/>
      <c r="AB607" s="741"/>
      <c r="AC607" s="698" t="s">
        <v>788</v>
      </c>
      <c r="AD607" s="717" t="s">
        <v>846</v>
      </c>
      <c r="AE607" s="741"/>
      <c r="AF607" s="699"/>
    </row>
    <row r="608" spans="1:68" ht="14.25" customHeight="1" thickTop="1" x14ac:dyDescent="0.2">
      <c r="A608" s="1107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21.6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162</v>
      </c>
      <c r="E610" s="46">
        <f>IFERROR(Y103*1,"0")+IFERROR(Y104*1,"0")+IFERROR(Y105*1,"0")+IFERROR(Y109*1,"0")+IFERROR(Y110*1,"0")+IFERROR(Y111*1,"0")+IFERROR(Y112*1,"0")+IFERROR(Y113*1,"0")</f>
        <v>8.4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100.80000000000001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1465.5200000000002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930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255.9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46.2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564.96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85.2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 350,00"/>
        <filter val="1,85"/>
        <filter val="10,00"/>
        <filter val="10,48"/>
        <filter val="10,93"/>
        <filter val="100,00"/>
        <filter val="11,90"/>
        <filter val="118,00"/>
        <filter val="160,00"/>
        <filter val="170,00"/>
        <filter val="173,08"/>
        <filter val="18,67"/>
        <filter val="180,00"/>
        <filter val="19,05"/>
        <filter val="20,00"/>
        <filter val="200,00"/>
        <filter val="230,00"/>
        <filter val="25,00"/>
        <filter val="280,00"/>
        <filter val="29,49"/>
        <filter val="3 590,00"/>
        <filter val="3 799,61"/>
        <filter val="3 974,61"/>
        <filter val="3,70"/>
        <filter val="32,20"/>
        <filter val="34,09"/>
        <filter val="37,88"/>
        <filter val="4,00"/>
        <filter val="4,57"/>
        <filter val="40,00"/>
        <filter val="43,00"/>
        <filter val="44,00"/>
        <filter val="449,36"/>
        <filter val="5,00"/>
        <filter val="5,95"/>
        <filter val="6,58"/>
        <filter val="60,00"/>
        <filter val="645,00"/>
        <filter val="7"/>
        <filter val="70,00"/>
        <filter val="8,00"/>
        <filter val="80,00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2024-10-15T10:41:03Z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