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429620-8F7A-45C4-8BD3-4FEE687FD5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Y554" i="2"/>
  <c r="BP554" i="2" s="1"/>
  <c r="BO553" i="2"/>
  <c r="BM553" i="2"/>
  <c r="Y553" i="2"/>
  <c r="BP553" i="2" s="1"/>
  <c r="BO552" i="2"/>
  <c r="BM552" i="2"/>
  <c r="Y552" i="2"/>
  <c r="Y556" i="2" s="1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6" i="2" s="1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Y438" i="2" s="1"/>
  <c r="P437" i="2"/>
  <c r="X433" i="2"/>
  <c r="X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P418" i="2" s="1"/>
  <c r="P418" i="2"/>
  <c r="X416" i="2"/>
  <c r="X415" i="2"/>
  <c r="BO414" i="2"/>
  <c r="BM414" i="2"/>
  <c r="Y414" i="2"/>
  <c r="BN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N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N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Z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N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Z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P272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BO128" i="2"/>
  <c r="BM128" i="2"/>
  <c r="Y128" i="2"/>
  <c r="BP128" i="2" s="1"/>
  <c r="P128" i="2"/>
  <c r="BO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N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P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Z387" i="2" l="1"/>
  <c r="BP507" i="2"/>
  <c r="Z53" i="2"/>
  <c r="BN53" i="2"/>
  <c r="Z57" i="2"/>
  <c r="Z59" i="2" s="1"/>
  <c r="Z64" i="2"/>
  <c r="Z80" i="2"/>
  <c r="BN80" i="2"/>
  <c r="Z88" i="2"/>
  <c r="BN88" i="2"/>
  <c r="Z129" i="2"/>
  <c r="BN129" i="2"/>
  <c r="Z139" i="2"/>
  <c r="BN139" i="2"/>
  <c r="Z360" i="2"/>
  <c r="Z524" i="2"/>
  <c r="BN524" i="2"/>
  <c r="BN32" i="2"/>
  <c r="BN167" i="2"/>
  <c r="BN346" i="2"/>
  <c r="BN378" i="2"/>
  <c r="BN402" i="2"/>
  <c r="BN425" i="2"/>
  <c r="BN458" i="2"/>
  <c r="BN552" i="2"/>
  <c r="BN127" i="2"/>
  <c r="BN145" i="2"/>
  <c r="BN27" i="2"/>
  <c r="Z97" i="2"/>
  <c r="BN97" i="2"/>
  <c r="BN140" i="2"/>
  <c r="Y157" i="2"/>
  <c r="BN155" i="2"/>
  <c r="Z156" i="2"/>
  <c r="BN156" i="2"/>
  <c r="BN194" i="2"/>
  <c r="Z204" i="2"/>
  <c r="BN204" i="2"/>
  <c r="Z233" i="2"/>
  <c r="BN233" i="2"/>
  <c r="BN235" i="2"/>
  <c r="BP241" i="2"/>
  <c r="BN250" i="2"/>
  <c r="BN267" i="2"/>
  <c r="Z272" i="2"/>
  <c r="BN272" i="2"/>
  <c r="Z288" i="2"/>
  <c r="BN288" i="2"/>
  <c r="BP329" i="2"/>
  <c r="BN337" i="2"/>
  <c r="BP410" i="2"/>
  <c r="BN418" i="2"/>
  <c r="BN427" i="2"/>
  <c r="BP444" i="2"/>
  <c r="BN460" i="2"/>
  <c r="Z474" i="2"/>
  <c r="Z475" i="2" s="1"/>
  <c r="Y475" i="2"/>
  <c r="Z482" i="2"/>
  <c r="BN482" i="2"/>
  <c r="Z511" i="2"/>
  <c r="BP531" i="2"/>
  <c r="Z553" i="2"/>
  <c r="Z554" i="2"/>
  <c r="BN554" i="2"/>
  <c r="Y557" i="2"/>
  <c r="Y573" i="2"/>
  <c r="BN381" i="2"/>
  <c r="Z209" i="2"/>
  <c r="BP209" i="2"/>
  <c r="Z229" i="2"/>
  <c r="BP229" i="2"/>
  <c r="Z252" i="2"/>
  <c r="BP252" i="2"/>
  <c r="Z294" i="2"/>
  <c r="BP294" i="2"/>
  <c r="Z320" i="2"/>
  <c r="BP320" i="2"/>
  <c r="Z340" i="2"/>
  <c r="BP340" i="2"/>
  <c r="Z353" i="2"/>
  <c r="Z383" i="2"/>
  <c r="BP383" i="2"/>
  <c r="Z398" i="2"/>
  <c r="BP398" i="2"/>
  <c r="Z414" i="2"/>
  <c r="BP414" i="2"/>
  <c r="Z437" i="2"/>
  <c r="Z438" i="2" s="1"/>
  <c r="BP437" i="2"/>
  <c r="Z450" i="2"/>
  <c r="BP450" i="2"/>
  <c r="Z498" i="2"/>
  <c r="Z499" i="2" s="1"/>
  <c r="BP498" i="2"/>
  <c r="BN522" i="2"/>
  <c r="Z552" i="2"/>
  <c r="BP552" i="2"/>
  <c r="Z555" i="2"/>
  <c r="Z593" i="2"/>
  <c r="Z594" i="2" s="1"/>
  <c r="Z28" i="2"/>
  <c r="BP28" i="2"/>
  <c r="Y163" i="2"/>
  <c r="Y35" i="2"/>
  <c r="Z32" i="2"/>
  <c r="C610" i="2"/>
  <c r="Z89" i="2"/>
  <c r="Y115" i="2"/>
  <c r="Z127" i="2"/>
  <c r="Z140" i="2"/>
  <c r="Z155" i="2"/>
  <c r="Z160" i="2"/>
  <c r="BP160" i="2"/>
  <c r="Z250" i="2"/>
  <c r="Y269" i="2"/>
  <c r="Z337" i="2"/>
  <c r="Z346" i="2"/>
  <c r="Z381" i="2"/>
  <c r="Z418" i="2"/>
  <c r="Z427" i="2"/>
  <c r="Z460" i="2"/>
  <c r="Z52" i="2"/>
  <c r="Y60" i="2"/>
  <c r="Z109" i="2"/>
  <c r="BP109" i="2"/>
  <c r="Z145" i="2"/>
  <c r="Z167" i="2"/>
  <c r="Z194" i="2"/>
  <c r="BP195" i="2"/>
  <c r="Y207" i="2"/>
  <c r="Z235" i="2"/>
  <c r="Z267" i="2"/>
  <c r="BP282" i="2"/>
  <c r="Y291" i="2"/>
  <c r="Z378" i="2"/>
  <c r="Y399" i="2"/>
  <c r="Z402" i="2"/>
  <c r="Z425" i="2"/>
  <c r="BN437" i="2"/>
  <c r="Z458" i="2"/>
  <c r="Z465" i="2"/>
  <c r="BN498" i="2"/>
  <c r="Y499" i="2"/>
  <c r="Z505" i="2"/>
  <c r="Z522" i="2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5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Z466" i="2" s="1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290" i="2" s="1"/>
  <c r="Z345" i="2"/>
  <c r="Z404" i="2"/>
  <c r="Y610" i="2"/>
  <c r="BN38" i="2"/>
  <c r="BP38" i="2"/>
  <c r="BP48" i="2"/>
  <c r="BN81" i="2"/>
  <c r="Y54" i="2"/>
  <c r="D610" i="2"/>
  <c r="Y70" i="2"/>
  <c r="Z74" i="2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Z39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Z372" i="2" s="1"/>
  <c r="BP371" i="2"/>
  <c r="BN371" i="2"/>
  <c r="Y527" i="2"/>
  <c r="Y526" i="2"/>
  <c r="BP520" i="2"/>
  <c r="BN520" i="2"/>
  <c r="Z520" i="2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43" i="2"/>
  <c r="Z479" i="2"/>
  <c r="Z506" i="2"/>
  <c r="Y517" i="2"/>
  <c r="Z530" i="2"/>
  <c r="Z542" i="2"/>
  <c r="Z544" i="2"/>
  <c r="Z546" i="2"/>
  <c r="Z548" i="2"/>
  <c r="Y334" i="2"/>
  <c r="Y373" i="2"/>
  <c r="Y532" i="2"/>
  <c r="Y567" i="2"/>
  <c r="Z584" i="2"/>
  <c r="Y586" i="2"/>
  <c r="Y599" i="2"/>
  <c r="Z492" i="2"/>
  <c r="Z569" i="2"/>
  <c r="Z573" i="2" s="1"/>
  <c r="AD610" i="2"/>
  <c r="Z494" i="2" l="1"/>
  <c r="Z526" i="2"/>
  <c r="Z517" i="2"/>
  <c r="Z420" i="2"/>
  <c r="Z211" i="2"/>
  <c r="Z415" i="2"/>
  <c r="Z361" i="2"/>
  <c r="Z152" i="2"/>
  <c r="Z299" i="2"/>
  <c r="Z76" i="2"/>
  <c r="Z348" i="2"/>
  <c r="Z206" i="2"/>
  <c r="Z532" i="2"/>
  <c r="Z512" i="2"/>
  <c r="Z461" i="2"/>
  <c r="Z556" i="2"/>
  <c r="Z393" i="2"/>
  <c r="Z388" i="2"/>
  <c r="Z200" i="2"/>
  <c r="Z93" i="2"/>
  <c r="Z428" i="2"/>
  <c r="Z278" i="2"/>
  <c r="Z114" i="2"/>
  <c r="Z177" i="2"/>
  <c r="Z141" i="2"/>
  <c r="Z537" i="2"/>
  <c r="Z483" i="2"/>
  <c r="Z106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<sst xmlns="http://schemas.openxmlformats.org/spreadsheetml/2006/main" count="4106" uniqueCount="986">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</sst>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 t="s">
        <v>985</v>
      </c>
      <c r="I5" s="1080"/>
      <c r="J5" s="1080"/>
      <c r="K5" s="1080"/>
      <c r="L5" s="1080"/>
      <c r="M5" s="1080"/>
      <c r="N5" s="69"/>
      <c r="P5" s="26" t="s">
        <v>4</v>
      </c>
      <c r="Q5" s="1082">
        <v>45582</v>
      </c>
      <c r="R5" s="1082"/>
      <c r="T5" s="1083" t="s">
        <v>3</v>
      </c>
      <c r="U5" s="1084"/>
      <c r="V5" s="1085" t="s">
        <v>971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0.5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hidden="1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hidden="1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hidden="1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hidden="1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hidden="1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hidden="1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hidden="1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hidden="1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hidden="1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6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100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hidden="1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10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IFERROR(IF(Y69=0,"",ROUNDUP(Y69/H69,0)*0.00937),"")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idden="1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hidden="1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hidden="1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4301020358</v>
      </c>
      <c r="D74" s="710">
        <v>4680115885950</v>
      </c>
      <c r="E74" s="710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1010" t="s">
        <v>179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hidden="1" customHeight="1" x14ac:dyDescent="0.25">
      <c r="A75" s="60" t="s">
        <v>180</v>
      </c>
      <c r="B75" s="60" t="s">
        <v>181</v>
      </c>
      <c r="C75" s="34">
        <v>4301020296</v>
      </c>
      <c r="D75" s="710">
        <v>4680115881433</v>
      </c>
      <c r="E75" s="710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IFERROR(IF(Y75=0,"",ROUNDUP(Y75/H75,0)*0.00753),"")</f>
        <v/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idden="1" x14ac:dyDescent="0.2">
      <c r="A76" s="717"/>
      <c r="B76" s="717"/>
      <c r="C76" s="717"/>
      <c r="D76" s="717"/>
      <c r="E76" s="717"/>
      <c r="F76" s="717"/>
      <c r="G76" s="717"/>
      <c r="H76" s="717"/>
      <c r="I76" s="717"/>
      <c r="J76" s="717"/>
      <c r="K76" s="717"/>
      <c r="L76" s="717"/>
      <c r="M76" s="717"/>
      <c r="N76" s="717"/>
      <c r="O76" s="718"/>
      <c r="P76" s="714" t="s">
        <v>40</v>
      </c>
      <c r="Q76" s="715"/>
      <c r="R76" s="715"/>
      <c r="S76" s="715"/>
      <c r="T76" s="715"/>
      <c r="U76" s="715"/>
      <c r="V76" s="716"/>
      <c r="W76" s="40" t="s">
        <v>39</v>
      </c>
      <c r="X76" s="41">
        <f>IFERROR(X73/H73,"0")+IFERROR(X74/H74,"0")+IFERROR(X75/H75,"0")</f>
        <v>0</v>
      </c>
      <c r="Y76" s="41">
        <f>IFERROR(Y73/H73,"0")+IFERROR(Y74/H74,"0")+IFERROR(Y75/H75,"0")</f>
        <v>0</v>
      </c>
      <c r="Z76" s="41">
        <f>IFERROR(IF(Z73="",0,Z73),"0")+IFERROR(IF(Z74="",0,Z74),"0")+IFERROR(IF(Z75="",0,Z75),"0")</f>
        <v>0</v>
      </c>
      <c r="AA76" s="64"/>
      <c r="AB76" s="64"/>
      <c r="AC76" s="64"/>
    </row>
    <row r="77" spans="1:68" hidden="1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0</v>
      </c>
      <c r="X77" s="41">
        <f>IFERROR(SUM(X73:X75),"0")</f>
        <v>0</v>
      </c>
      <c r="Y77" s="41">
        <f>IFERROR(SUM(Y73:Y75),"0")</f>
        <v>0</v>
      </c>
      <c r="Z77" s="40"/>
      <c r="AA77" s="64"/>
      <c r="AB77" s="64"/>
      <c r="AC77" s="64"/>
    </row>
    <row r="78" spans="1:68" ht="14.25" hidden="1" customHeight="1" x14ac:dyDescent="0.25">
      <c r="A78" s="709" t="s">
        <v>78</v>
      </c>
      <c r="B78" s="709"/>
      <c r="C78" s="709"/>
      <c r="D78" s="709"/>
      <c r="E78" s="709"/>
      <c r="F78" s="709"/>
      <c r="G78" s="709"/>
      <c r="H78" s="709"/>
      <c r="I78" s="709"/>
      <c r="J78" s="709"/>
      <c r="K78" s="709"/>
      <c r="L78" s="709"/>
      <c r="M78" s="709"/>
      <c r="N78" s="709"/>
      <c r="O78" s="709"/>
      <c r="P78" s="709"/>
      <c r="Q78" s="709"/>
      <c r="R78" s="709"/>
      <c r="S78" s="709"/>
      <c r="T78" s="709"/>
      <c r="U78" s="709"/>
      <c r="V78" s="709"/>
      <c r="W78" s="709"/>
      <c r="X78" s="709"/>
      <c r="Y78" s="709"/>
      <c r="Z78" s="709"/>
      <c r="AA78" s="63"/>
      <c r="AB78" s="63"/>
      <c r="AC78" s="63"/>
    </row>
    <row r="79" spans="1:68" ht="16.5" hidden="1" customHeight="1" x14ac:dyDescent="0.25">
      <c r="A79" s="60" t="s">
        <v>182</v>
      </c>
      <c r="B79" s="60" t="s">
        <v>183</v>
      </c>
      <c r="C79" s="34">
        <v>4301031242</v>
      </c>
      <c r="D79" s="710">
        <v>4680115885066</v>
      </c>
      <c r="E79" s="710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10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2"/>
      <c r="R79" s="712"/>
      <c r="S79" s="712"/>
      <c r="T79" s="713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hidden="1" customHeight="1" x14ac:dyDescent="0.25">
      <c r="A80" s="60" t="s">
        <v>185</v>
      </c>
      <c r="B80" s="60" t="s">
        <v>186</v>
      </c>
      <c r="C80" s="34">
        <v>4301031240</v>
      </c>
      <c r="D80" s="710">
        <v>4680115885042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10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hidden="1" customHeight="1" x14ac:dyDescent="0.25">
      <c r="A81" s="60" t="s">
        <v>188</v>
      </c>
      <c r="B81" s="60" t="s">
        <v>189</v>
      </c>
      <c r="C81" s="34">
        <v>4301031315</v>
      </c>
      <c r="D81" s="710">
        <v>4680115885080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10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hidden="1" customHeight="1" x14ac:dyDescent="0.25">
      <c r="A82" s="60" t="s">
        <v>191</v>
      </c>
      <c r="B82" s="60" t="s">
        <v>192</v>
      </c>
      <c r="C82" s="34">
        <v>4301031243</v>
      </c>
      <c r="D82" s="710">
        <v>4680115885073</v>
      </c>
      <c r="E82" s="710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10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193</v>
      </c>
      <c r="B83" s="60" t="s">
        <v>194</v>
      </c>
      <c r="C83" s="34">
        <v>4301031241</v>
      </c>
      <c r="D83" s="710">
        <v>4680115885059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195</v>
      </c>
      <c r="B84" s="60" t="s">
        <v>196</v>
      </c>
      <c r="C84" s="34">
        <v>4301031316</v>
      </c>
      <c r="D84" s="710">
        <v>4680115885097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idden="1" x14ac:dyDescent="0.2">
      <c r="A85" s="717"/>
      <c r="B85" s="717"/>
      <c r="C85" s="717"/>
      <c r="D85" s="717"/>
      <c r="E85" s="717"/>
      <c r="F85" s="717"/>
      <c r="G85" s="717"/>
      <c r="H85" s="717"/>
      <c r="I85" s="717"/>
      <c r="J85" s="717"/>
      <c r="K85" s="717"/>
      <c r="L85" s="717"/>
      <c r="M85" s="717"/>
      <c r="N85" s="717"/>
      <c r="O85" s="718"/>
      <c r="P85" s="714" t="s">
        <v>40</v>
      </c>
      <c r="Q85" s="715"/>
      <c r="R85" s="715"/>
      <c r="S85" s="715"/>
      <c r="T85" s="715"/>
      <c r="U85" s="715"/>
      <c r="V85" s="716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hidden="1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hidden="1" customHeight="1" x14ac:dyDescent="0.25">
      <c r="A87" s="709" t="s">
        <v>84</v>
      </c>
      <c r="B87" s="709"/>
      <c r="C87" s="709"/>
      <c r="D87" s="709"/>
      <c r="E87" s="709"/>
      <c r="F87" s="709"/>
      <c r="G87" s="709"/>
      <c r="H87" s="709"/>
      <c r="I87" s="709"/>
      <c r="J87" s="709"/>
      <c r="K87" s="709"/>
      <c r="L87" s="709"/>
      <c r="M87" s="709"/>
      <c r="N87" s="709"/>
      <c r="O87" s="709"/>
      <c r="P87" s="709"/>
      <c r="Q87" s="709"/>
      <c r="R87" s="709"/>
      <c r="S87" s="709"/>
      <c r="T87" s="709"/>
      <c r="U87" s="709"/>
      <c r="V87" s="709"/>
      <c r="W87" s="709"/>
      <c r="X87" s="709"/>
      <c r="Y87" s="709"/>
      <c r="Z87" s="709"/>
      <c r="AA87" s="63"/>
      <c r="AB87" s="63"/>
      <c r="AC87" s="63"/>
    </row>
    <row r="88" spans="1:68" ht="27" hidden="1" customHeight="1" x14ac:dyDescent="0.25">
      <c r="A88" s="60" t="s">
        <v>197</v>
      </c>
      <c r="B88" s="60" t="s">
        <v>198</v>
      </c>
      <c r="C88" s="34">
        <v>4301051823</v>
      </c>
      <c r="D88" s="710">
        <v>4680115881891</v>
      </c>
      <c r="E88" s="710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993" t="s">
        <v>199</v>
      </c>
      <c r="Q88" s="712"/>
      <c r="R88" s="712"/>
      <c r="S88" s="712"/>
      <c r="T88" s="71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201</v>
      </c>
      <c r="B89" s="60" t="s">
        <v>202</v>
      </c>
      <c r="C89" s="34">
        <v>4301051846</v>
      </c>
      <c r="D89" s="710">
        <v>4680115885769</v>
      </c>
      <c r="E89" s="710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994" t="s">
        <v>203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205</v>
      </c>
      <c r="B90" s="60" t="s">
        <v>206</v>
      </c>
      <c r="C90" s="34">
        <v>4301051822</v>
      </c>
      <c r="D90" s="710">
        <v>4680115884410</v>
      </c>
      <c r="E90" s="710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995" t="s">
        <v>207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hidden="1" customHeight="1" x14ac:dyDescent="0.25">
      <c r="A91" s="60" t="s">
        <v>209</v>
      </c>
      <c r="B91" s="60" t="s">
        <v>210</v>
      </c>
      <c r="C91" s="34">
        <v>4301051827</v>
      </c>
      <c r="D91" s="710">
        <v>4680115884403</v>
      </c>
      <c r="E91" s="710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211</v>
      </c>
      <c r="B92" s="60" t="s">
        <v>212</v>
      </c>
      <c r="C92" s="34">
        <v>4301051837</v>
      </c>
      <c r="D92" s="710">
        <v>4680115884311</v>
      </c>
      <c r="E92" s="710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idden="1" x14ac:dyDescent="0.2">
      <c r="A93" s="717"/>
      <c r="B93" s="717"/>
      <c r="C93" s="717"/>
      <c r="D93" s="717"/>
      <c r="E93" s="717"/>
      <c r="F93" s="717"/>
      <c r="G93" s="717"/>
      <c r="H93" s="717"/>
      <c r="I93" s="717"/>
      <c r="J93" s="717"/>
      <c r="K93" s="717"/>
      <c r="L93" s="717"/>
      <c r="M93" s="717"/>
      <c r="N93" s="717"/>
      <c r="O93" s="718"/>
      <c r="P93" s="714" t="s">
        <v>40</v>
      </c>
      <c r="Q93" s="715"/>
      <c r="R93" s="715"/>
      <c r="S93" s="715"/>
      <c r="T93" s="715"/>
      <c r="U93" s="715"/>
      <c r="V93" s="716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hidden="1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hidden="1" customHeight="1" x14ac:dyDescent="0.25">
      <c r="A95" s="709" t="s">
        <v>213</v>
      </c>
      <c r="B95" s="709"/>
      <c r="C95" s="709"/>
      <c r="D95" s="709"/>
      <c r="E95" s="709"/>
      <c r="F95" s="709"/>
      <c r="G95" s="709"/>
      <c r="H95" s="709"/>
      <c r="I95" s="709"/>
      <c r="J95" s="709"/>
      <c r="K95" s="709"/>
      <c r="L95" s="709"/>
      <c r="M95" s="709"/>
      <c r="N95" s="709"/>
      <c r="O95" s="709"/>
      <c r="P95" s="709"/>
      <c r="Q95" s="709"/>
      <c r="R95" s="709"/>
      <c r="S95" s="709"/>
      <c r="T95" s="709"/>
      <c r="U95" s="709"/>
      <c r="V95" s="709"/>
      <c r="W95" s="709"/>
      <c r="X95" s="709"/>
      <c r="Y95" s="709"/>
      <c r="Z95" s="709"/>
      <c r="AA95" s="63"/>
      <c r="AB95" s="63"/>
      <c r="AC95" s="63"/>
    </row>
    <row r="96" spans="1:68" ht="27" hidden="1" customHeight="1" x14ac:dyDescent="0.25">
      <c r="A96" s="60" t="s">
        <v>214</v>
      </c>
      <c r="B96" s="60" t="s">
        <v>215</v>
      </c>
      <c r="C96" s="34">
        <v>4301060366</v>
      </c>
      <c r="D96" s="710">
        <v>4680115881532</v>
      </c>
      <c r="E96" s="710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2"/>
      <c r="R96" s="712"/>
      <c r="S96" s="712"/>
      <c r="T96" s="713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214</v>
      </c>
      <c r="B97" s="60" t="s">
        <v>217</v>
      </c>
      <c r="C97" s="34">
        <v>4301060371</v>
      </c>
      <c r="D97" s="710">
        <v>4680115881532</v>
      </c>
      <c r="E97" s="710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218</v>
      </c>
      <c r="B98" s="60" t="s">
        <v>219</v>
      </c>
      <c r="C98" s="34">
        <v>4301060351</v>
      </c>
      <c r="D98" s="710">
        <v>4680115881464</v>
      </c>
      <c r="E98" s="710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idden="1" x14ac:dyDescent="0.2">
      <c r="A99" s="717"/>
      <c r="B99" s="717"/>
      <c r="C99" s="717"/>
      <c r="D99" s="717"/>
      <c r="E99" s="717"/>
      <c r="F99" s="717"/>
      <c r="G99" s="717"/>
      <c r="H99" s="717"/>
      <c r="I99" s="717"/>
      <c r="J99" s="717"/>
      <c r="K99" s="717"/>
      <c r="L99" s="717"/>
      <c r="M99" s="717"/>
      <c r="N99" s="717"/>
      <c r="O99" s="718"/>
      <c r="P99" s="714" t="s">
        <v>40</v>
      </c>
      <c r="Q99" s="715"/>
      <c r="R99" s="715"/>
      <c r="S99" s="715"/>
      <c r="T99" s="715"/>
      <c r="U99" s="715"/>
      <c r="V99" s="716"/>
      <c r="W99" s="40" t="s">
        <v>39</v>
      </c>
      <c r="X99" s="41">
        <f>IFERROR(X96/H96,"0")+IFERROR(X97/H97,"0")+IFERROR(X98/H98,"0")</f>
        <v>0</v>
      </c>
      <c r="Y99" s="41">
        <f>IFERROR(Y96/H96,"0")+IFERROR(Y97/H97,"0")+IFERROR(Y98/H98,"0")</f>
        <v>0</v>
      </c>
      <c r="Z99" s="41">
        <f>IFERROR(IF(Z96="",0,Z96),"0")+IFERROR(IF(Z97="",0,Z97),"0")+IFERROR(IF(Z98="",0,Z98),"0")</f>
        <v>0</v>
      </c>
      <c r="AA99" s="64"/>
      <c r="AB99" s="64"/>
      <c r="AC99" s="64"/>
    </row>
    <row r="100" spans="1:68" hidden="1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0</v>
      </c>
      <c r="X100" s="41">
        <f>IFERROR(SUM(X96:X98),"0")</f>
        <v>0</v>
      </c>
      <c r="Y100" s="41">
        <f>IFERROR(SUM(Y96:Y98),"0")</f>
        <v>0</v>
      </c>
      <c r="Z100" s="40"/>
      <c r="AA100" s="64"/>
      <c r="AB100" s="64"/>
      <c r="AC100" s="64"/>
    </row>
    <row r="101" spans="1:68" ht="16.5" hidden="1" customHeight="1" x14ac:dyDescent="0.25">
      <c r="A101" s="724" t="s">
        <v>220</v>
      </c>
      <c r="B101" s="724"/>
      <c r="C101" s="724"/>
      <c r="D101" s="724"/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62"/>
      <c r="AB101" s="62"/>
      <c r="AC101" s="62"/>
    </row>
    <row r="102" spans="1:68" ht="14.25" hidden="1" customHeight="1" x14ac:dyDescent="0.25">
      <c r="A102" s="709" t="s">
        <v>125</v>
      </c>
      <c r="B102" s="709"/>
      <c r="C102" s="709"/>
      <c r="D102" s="709"/>
      <c r="E102" s="709"/>
      <c r="F102" s="709"/>
      <c r="G102" s="709"/>
      <c r="H102" s="709"/>
      <c r="I102" s="709"/>
      <c r="J102" s="709"/>
      <c r="K102" s="709"/>
      <c r="L102" s="709"/>
      <c r="M102" s="709"/>
      <c r="N102" s="709"/>
      <c r="O102" s="709"/>
      <c r="P102" s="709"/>
      <c r="Q102" s="709"/>
      <c r="R102" s="709"/>
      <c r="S102" s="709"/>
      <c r="T102" s="709"/>
      <c r="U102" s="709"/>
      <c r="V102" s="709"/>
      <c r="W102" s="709"/>
      <c r="X102" s="709"/>
      <c r="Y102" s="709"/>
      <c r="Z102" s="709"/>
      <c r="AA102" s="63"/>
      <c r="AB102" s="63"/>
      <c r="AC102" s="63"/>
    </row>
    <row r="103" spans="1:68" ht="27" hidden="1" customHeight="1" x14ac:dyDescent="0.25">
      <c r="A103" s="60" t="s">
        <v>221</v>
      </c>
      <c r="B103" s="60" t="s">
        <v>222</v>
      </c>
      <c r="C103" s="34">
        <v>4301011468</v>
      </c>
      <c r="D103" s="710">
        <v>4680115881327</v>
      </c>
      <c r="E103" s="710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2"/>
      <c r="R103" s="712"/>
      <c r="S103" s="712"/>
      <c r="T103" s="713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hidden="1" customHeight="1" x14ac:dyDescent="0.25">
      <c r="A104" s="60" t="s">
        <v>224</v>
      </c>
      <c r="B104" s="60" t="s">
        <v>225</v>
      </c>
      <c r="C104" s="34">
        <v>4301011476</v>
      </c>
      <c r="D104" s="710">
        <v>4680115881518</v>
      </c>
      <c r="E104" s="710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226</v>
      </c>
      <c r="B105" s="60" t="s">
        <v>227</v>
      </c>
      <c r="C105" s="34">
        <v>4301012007</v>
      </c>
      <c r="D105" s="710">
        <v>4680115881303</v>
      </c>
      <c r="E105" s="710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IFERROR(IF(Y105=0,"",ROUNDUP(Y105/H105,0)*0.00937),"")</f>
        <v/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idden="1" x14ac:dyDescent="0.2">
      <c r="A106" s="717"/>
      <c r="B106" s="717"/>
      <c r="C106" s="717"/>
      <c r="D106" s="717"/>
      <c r="E106" s="717"/>
      <c r="F106" s="717"/>
      <c r="G106" s="717"/>
      <c r="H106" s="717"/>
      <c r="I106" s="717"/>
      <c r="J106" s="717"/>
      <c r="K106" s="717"/>
      <c r="L106" s="717"/>
      <c r="M106" s="717"/>
      <c r="N106" s="717"/>
      <c r="O106" s="718"/>
      <c r="P106" s="714" t="s">
        <v>40</v>
      </c>
      <c r="Q106" s="715"/>
      <c r="R106" s="715"/>
      <c r="S106" s="715"/>
      <c r="T106" s="715"/>
      <c r="U106" s="715"/>
      <c r="V106" s="716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4.25" hidden="1" customHeight="1" x14ac:dyDescent="0.25">
      <c r="A108" s="709" t="s">
        <v>84</v>
      </c>
      <c r="B108" s="709"/>
      <c r="C108" s="709"/>
      <c r="D108" s="709"/>
      <c r="E108" s="709"/>
      <c r="F108" s="709"/>
      <c r="G108" s="709"/>
      <c r="H108" s="709"/>
      <c r="I108" s="709"/>
      <c r="J108" s="709"/>
      <c r="K108" s="709"/>
      <c r="L108" s="709"/>
      <c r="M108" s="709"/>
      <c r="N108" s="709"/>
      <c r="O108" s="709"/>
      <c r="P108" s="709"/>
      <c r="Q108" s="709"/>
      <c r="R108" s="709"/>
      <c r="S108" s="709"/>
      <c r="T108" s="709"/>
      <c r="U108" s="709"/>
      <c r="V108" s="709"/>
      <c r="W108" s="709"/>
      <c r="X108" s="709"/>
      <c r="Y108" s="709"/>
      <c r="Z108" s="709"/>
      <c r="AA108" s="63"/>
      <c r="AB108" s="63"/>
      <c r="AC108" s="63"/>
    </row>
    <row r="109" spans="1:68" ht="27" hidden="1" customHeight="1" x14ac:dyDescent="0.25">
      <c r="A109" s="60" t="s">
        <v>229</v>
      </c>
      <c r="B109" s="60" t="s">
        <v>230</v>
      </c>
      <c r="C109" s="34">
        <v>4301051543</v>
      </c>
      <c r="D109" s="710">
        <v>4607091386967</v>
      </c>
      <c r="E109" s="710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12"/>
      <c r="R109" s="712"/>
      <c r="S109" s="712"/>
      <c r="T109" s="713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IFERROR(IF(Y109=0,"",ROUNDUP(Y109/H109,0)*0.02175),"")</f>
        <v/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hidden="1" customHeight="1" x14ac:dyDescent="0.25">
      <c r="A110" s="60" t="s">
        <v>229</v>
      </c>
      <c r="B110" s="60" t="s">
        <v>232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233</v>
      </c>
      <c r="B111" s="60" t="s">
        <v>234</v>
      </c>
      <c r="C111" s="34">
        <v>4301051436</v>
      </c>
      <c r="D111" s="710">
        <v>4607091385731</v>
      </c>
      <c r="E111" s="710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9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235</v>
      </c>
      <c r="B112" s="60" t="s">
        <v>236</v>
      </c>
      <c r="C112" s="34">
        <v>4301051438</v>
      </c>
      <c r="D112" s="710">
        <v>4680115880894</v>
      </c>
      <c r="E112" s="710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4301051439</v>
      </c>
      <c r="D113" s="710">
        <v>4680115880214</v>
      </c>
      <c r="E113" s="710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9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17"/>
      <c r="B114" s="717"/>
      <c r="C114" s="717"/>
      <c r="D114" s="717"/>
      <c r="E114" s="717"/>
      <c r="F114" s="717"/>
      <c r="G114" s="717"/>
      <c r="H114" s="717"/>
      <c r="I114" s="717"/>
      <c r="J114" s="717"/>
      <c r="K114" s="717"/>
      <c r="L114" s="717"/>
      <c r="M114" s="717"/>
      <c r="N114" s="717"/>
      <c r="O114" s="718"/>
      <c r="P114" s="714" t="s">
        <v>40</v>
      </c>
      <c r="Q114" s="715"/>
      <c r="R114" s="715"/>
      <c r="S114" s="715"/>
      <c r="T114" s="715"/>
      <c r="U114" s="715"/>
      <c r="V114" s="716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6.5" hidden="1" customHeight="1" x14ac:dyDescent="0.25">
      <c r="A116" s="724" t="s">
        <v>241</v>
      </c>
      <c r="B116" s="724"/>
      <c r="C116" s="724"/>
      <c r="D116" s="724"/>
      <c r="E116" s="724"/>
      <c r="F116" s="724"/>
      <c r="G116" s="724"/>
      <c r="H116" s="724"/>
      <c r="I116" s="724"/>
      <c r="J116" s="724"/>
      <c r="K116" s="724"/>
      <c r="L116" s="724"/>
      <c r="M116" s="724"/>
      <c r="N116" s="724"/>
      <c r="O116" s="724"/>
      <c r="P116" s="724"/>
      <c r="Q116" s="724"/>
      <c r="R116" s="724"/>
      <c r="S116" s="724"/>
      <c r="T116" s="724"/>
      <c r="U116" s="724"/>
      <c r="V116" s="724"/>
      <c r="W116" s="724"/>
      <c r="X116" s="724"/>
      <c r="Y116" s="724"/>
      <c r="Z116" s="724"/>
      <c r="AA116" s="62"/>
      <c r="AB116" s="62"/>
      <c r="AC116" s="62"/>
    </row>
    <row r="117" spans="1:68" ht="14.25" hidden="1" customHeight="1" x14ac:dyDescent="0.25">
      <c r="A117" s="709" t="s">
        <v>125</v>
      </c>
      <c r="B117" s="709"/>
      <c r="C117" s="709"/>
      <c r="D117" s="709"/>
      <c r="E117" s="709"/>
      <c r="F117" s="709"/>
      <c r="G117" s="709"/>
      <c r="H117" s="709"/>
      <c r="I117" s="709"/>
      <c r="J117" s="709"/>
      <c r="K117" s="709"/>
      <c r="L117" s="709"/>
      <c r="M117" s="709"/>
      <c r="N117" s="709"/>
      <c r="O117" s="709"/>
      <c r="P117" s="709"/>
      <c r="Q117" s="709"/>
      <c r="R117" s="709"/>
      <c r="S117" s="709"/>
      <c r="T117" s="709"/>
      <c r="U117" s="709"/>
      <c r="V117" s="709"/>
      <c r="W117" s="709"/>
      <c r="X117" s="709"/>
      <c r="Y117" s="709"/>
      <c r="Z117" s="709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4301011703</v>
      </c>
      <c r="D118" s="710">
        <v>4680115882133</v>
      </c>
      <c r="E118" s="710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9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12"/>
      <c r="R118" s="712"/>
      <c r="S118" s="712"/>
      <c r="T118" s="713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242</v>
      </c>
      <c r="B119" s="60" t="s">
        <v>245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247</v>
      </c>
      <c r="B120" s="60" t="s">
        <v>248</v>
      </c>
      <c r="C120" s="34">
        <v>4301011417</v>
      </c>
      <c r="D120" s="710">
        <v>4680115880269</v>
      </c>
      <c r="E120" s="710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9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249</v>
      </c>
      <c r="B121" s="60" t="s">
        <v>250</v>
      </c>
      <c r="C121" s="34">
        <v>4301011415</v>
      </c>
      <c r="D121" s="710">
        <v>4680115880429</v>
      </c>
      <c r="E121" s="710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251</v>
      </c>
      <c r="B122" s="60" t="s">
        <v>252</v>
      </c>
      <c r="C122" s="34">
        <v>4301011462</v>
      </c>
      <c r="D122" s="710">
        <v>4680115881457</v>
      </c>
      <c r="E122" s="710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717"/>
      <c r="B123" s="717"/>
      <c r="C123" s="717"/>
      <c r="D123" s="717"/>
      <c r="E123" s="717"/>
      <c r="F123" s="717"/>
      <c r="G123" s="717"/>
      <c r="H123" s="717"/>
      <c r="I123" s="717"/>
      <c r="J123" s="717"/>
      <c r="K123" s="717"/>
      <c r="L123" s="717"/>
      <c r="M123" s="717"/>
      <c r="N123" s="717"/>
      <c r="O123" s="718"/>
      <c r="P123" s="714" t="s">
        <v>40</v>
      </c>
      <c r="Q123" s="715"/>
      <c r="R123" s="715"/>
      <c r="S123" s="715"/>
      <c r="T123" s="715"/>
      <c r="U123" s="715"/>
      <c r="V123" s="716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hidden="1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hidden="1" customHeight="1" x14ac:dyDescent="0.25">
      <c r="A125" s="709" t="s">
        <v>173</v>
      </c>
      <c r="B125" s="709"/>
      <c r="C125" s="709"/>
      <c r="D125" s="709"/>
      <c r="E125" s="709"/>
      <c r="F125" s="709"/>
      <c r="G125" s="709"/>
      <c r="H125" s="709"/>
      <c r="I125" s="709"/>
      <c r="J125" s="709"/>
      <c r="K125" s="709"/>
      <c r="L125" s="709"/>
      <c r="M125" s="709"/>
      <c r="N125" s="709"/>
      <c r="O125" s="709"/>
      <c r="P125" s="709"/>
      <c r="Q125" s="709"/>
      <c r="R125" s="709"/>
      <c r="S125" s="709"/>
      <c r="T125" s="709"/>
      <c r="U125" s="709"/>
      <c r="V125" s="709"/>
      <c r="W125" s="709"/>
      <c r="X125" s="709"/>
      <c r="Y125" s="709"/>
      <c r="Z125" s="709"/>
      <c r="AA125" s="63"/>
      <c r="AB125" s="63"/>
      <c r="AC125" s="63"/>
    </row>
    <row r="126" spans="1:68" ht="16.5" hidden="1" customHeight="1" x14ac:dyDescent="0.25">
      <c r="A126" s="60" t="s">
        <v>253</v>
      </c>
      <c r="B126" s="60" t="s">
        <v>254</v>
      </c>
      <c r="C126" s="34">
        <v>4301020235</v>
      </c>
      <c r="D126" s="710">
        <v>4680115881488</v>
      </c>
      <c r="E126" s="71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9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2"/>
      <c r="R126" s="712"/>
      <c r="S126" s="712"/>
      <c r="T126" s="71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253</v>
      </c>
      <c r="B127" s="60" t="s">
        <v>256</v>
      </c>
      <c r="C127" s="34">
        <v>4301020345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981" t="s">
        <v>257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259</v>
      </c>
      <c r="B128" s="60" t="s">
        <v>260</v>
      </c>
      <c r="C128" s="34">
        <v>4301020258</v>
      </c>
      <c r="D128" s="710">
        <v>4680115882775</v>
      </c>
      <c r="E128" s="710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9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259</v>
      </c>
      <c r="B129" s="60" t="s">
        <v>261</v>
      </c>
      <c r="C129" s="34">
        <v>4301020346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969" t="s">
        <v>262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263</v>
      </c>
      <c r="B130" s="60" t="s">
        <v>264</v>
      </c>
      <c r="C130" s="34">
        <v>4301020339</v>
      </c>
      <c r="D130" s="710">
        <v>4680115880658</v>
      </c>
      <c r="E130" s="710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97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hidden="1" customHeight="1" x14ac:dyDescent="0.25">
      <c r="A134" s="60" t="s">
        <v>265</v>
      </c>
      <c r="B134" s="60" t="s">
        <v>266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hidden="1" customHeight="1" x14ac:dyDescent="0.25">
      <c r="A135" s="60" t="s">
        <v>265</v>
      </c>
      <c r="B135" s="60" t="s">
        <v>268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hidden="1" customHeight="1" x14ac:dyDescent="0.25">
      <c r="A136" s="60" t="s">
        <v>270</v>
      </c>
      <c r="B136" s="60" t="s">
        <v>271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3" t="s">
        <v>272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hidden="1" customHeight="1" x14ac:dyDescent="0.25">
      <c r="A137" s="60" t="s">
        <v>274</v>
      </c>
      <c r="B137" s="60" t="s">
        <v>275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hidden="1" customHeight="1" x14ac:dyDescent="0.25">
      <c r="A138" s="60" t="s">
        <v>276</v>
      </c>
      <c r="B138" s="60" t="s">
        <v>277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hidden="1" customHeight="1" x14ac:dyDescent="0.25">
      <c r="A139" s="60" t="s">
        <v>278</v>
      </c>
      <c r="B139" s="60" t="s">
        <v>279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hidden="1" customHeight="1" x14ac:dyDescent="0.25">
      <c r="A140" s="60" t="s">
        <v>280</v>
      </c>
      <c r="B140" s="60" t="s">
        <v>281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hidden="1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hidden="1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709" t="s">
        <v>213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hidden="1" customHeight="1" x14ac:dyDescent="0.25">
      <c r="A144" s="60" t="s">
        <v>283</v>
      </c>
      <c r="B144" s="60" t="s">
        <v>284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hidden="1" customHeight="1" x14ac:dyDescent="0.25">
      <c r="A145" s="60" t="s">
        <v>286</v>
      </c>
      <c r="B145" s="60" t="s">
        <v>287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hidden="1" customHeight="1" x14ac:dyDescent="0.25">
      <c r="A148" s="724" t="s">
        <v>289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hidden="1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hidden="1" customHeight="1" x14ac:dyDescent="0.25">
      <c r="A150" s="60" t="s">
        <v>290</v>
      </c>
      <c r="B150" s="60" t="s">
        <v>291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hidden="1" customHeight="1" x14ac:dyDescent="0.25">
      <c r="A151" s="60" t="s">
        <v>290</v>
      </c>
      <c r="B151" s="60" t="s">
        <v>293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hidden="1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hidden="1" customHeight="1" x14ac:dyDescent="0.25">
      <c r="A155" s="60" t="s">
        <v>294</v>
      </c>
      <c r="B155" s="60" t="s">
        <v>295</v>
      </c>
      <c r="C155" s="34">
        <v>4301031235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294</v>
      </c>
      <c r="B156" s="60" t="s">
        <v>297</v>
      </c>
      <c r="C156" s="34">
        <v>4301031234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hidden="1" customHeight="1" x14ac:dyDescent="0.25">
      <c r="A160" s="60" t="s">
        <v>298</v>
      </c>
      <c r="B160" s="60" t="s">
        <v>299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298</v>
      </c>
      <c r="B161" s="60" t="s">
        <v>300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hidden="1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hidden="1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hidden="1" customHeight="1" x14ac:dyDescent="0.25">
      <c r="A166" s="60" t="s">
        <v>301</v>
      </c>
      <c r="B166" s="60" t="s">
        <v>302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304</v>
      </c>
      <c r="B167" s="60" t="s">
        <v>305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307</v>
      </c>
      <c r="B168" s="60" t="s">
        <v>308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9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hidden="1" customHeight="1" x14ac:dyDescent="0.25">
      <c r="A172" s="60" t="s">
        <v>310</v>
      </c>
      <c r="B172" s="60" t="s">
        <v>311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hidden="1" customHeight="1" x14ac:dyDescent="0.25">
      <c r="A173" s="60" t="s">
        <v>313</v>
      </c>
      <c r="B173" s="60" t="s">
        <v>314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IFERROR(IF(Y173=0,"",ROUNDUP(Y173/H173,0)*0.00937),"")</f>
        <v/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hidden="1" customHeight="1" x14ac:dyDescent="0.25">
      <c r="A174" s="60" t="s">
        <v>316</v>
      </c>
      <c r="B174" s="60" t="s">
        <v>317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319</v>
      </c>
      <c r="B175" s="60" t="s">
        <v>320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321</v>
      </c>
      <c r="B176" s="60" t="s">
        <v>322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hidden="1" customHeight="1" x14ac:dyDescent="0.25">
      <c r="A180" s="60" t="s">
        <v>323</v>
      </c>
      <c r="B180" s="60" t="s">
        <v>324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hidden="1" customHeight="1" x14ac:dyDescent="0.25">
      <c r="A181" s="60" t="s">
        <v>326</v>
      </c>
      <c r="B181" s="60" t="s">
        <v>327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hidden="1" customHeight="1" x14ac:dyDescent="0.25">
      <c r="A182" s="60" t="s">
        <v>329</v>
      </c>
      <c r="B182" s="60" t="s">
        <v>330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0</v>
      </c>
      <c r="Y183" s="41">
        <f>IFERROR(Y180/H180,"0")+IFERROR(Y181/H181,"0")+IFERROR(Y182/H182,"0")</f>
        <v>0</v>
      </c>
      <c r="Z183" s="41">
        <f>IFERROR(IF(Z180="",0,Z180),"0")+IFERROR(IF(Z181="",0,Z181),"0")+IFERROR(IF(Z182="",0,Z182),"0")</f>
        <v>0</v>
      </c>
      <c r="AA183" s="64"/>
      <c r="AB183" s="64"/>
      <c r="AC183" s="64"/>
    </row>
    <row r="184" spans="1:68" hidden="1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0</v>
      </c>
      <c r="Y184" s="41">
        <f>IFERROR(SUM(Y180:Y182),"0")</f>
        <v>0</v>
      </c>
      <c r="Z184" s="40"/>
      <c r="AA184" s="64"/>
      <c r="AB184" s="64"/>
      <c r="AC184" s="64"/>
    </row>
    <row r="185" spans="1:68" ht="27.75" hidden="1" customHeight="1" x14ac:dyDescent="0.2">
      <c r="A185" s="747" t="s">
        <v>331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hidden="1" customHeight="1" x14ac:dyDescent="0.25">
      <c r="A186" s="724" t="s">
        <v>332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hidden="1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hidden="1" customHeight="1" x14ac:dyDescent="0.25">
      <c r="A188" s="60" t="s">
        <v>333</v>
      </c>
      <c r="B188" s="60" t="s">
        <v>334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6" t="s">
        <v>335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hidden="1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hidden="1" customHeight="1" x14ac:dyDescent="0.25">
      <c r="A192" s="60" t="s">
        <v>337</v>
      </c>
      <c r="B192" s="60" t="s">
        <v>338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hidden="1" customHeight="1" x14ac:dyDescent="0.25">
      <c r="A193" s="60" t="s">
        <v>340</v>
      </c>
      <c r="B193" s="60" t="s">
        <v>341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hidden="1" customHeight="1" x14ac:dyDescent="0.25">
      <c r="A194" s="60" t="s">
        <v>343</v>
      </c>
      <c r="B194" s="60" t="s">
        <v>344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348</v>
      </c>
      <c r="B196" s="60" t="s">
        <v>349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350</v>
      </c>
      <c r="B197" s="60" t="s">
        <v>351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352</v>
      </c>
      <c r="B198" s="60" t="s">
        <v>353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354</v>
      </c>
      <c r="B199" s="60" t="s">
        <v>355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idden="1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hidden="1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hidden="1" customHeight="1" x14ac:dyDescent="0.25">
      <c r="A202" s="724" t="s">
        <v>357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hidden="1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hidden="1" customHeight="1" x14ac:dyDescent="0.25">
      <c r="A204" s="60" t="s">
        <v>358</v>
      </c>
      <c r="B204" s="60" t="s">
        <v>359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hidden="1" customHeight="1" x14ac:dyDescent="0.25">
      <c r="A205" s="60" t="s">
        <v>361</v>
      </c>
      <c r="B205" s="60" t="s">
        <v>362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idden="1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hidden="1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hidden="1" customHeight="1" x14ac:dyDescent="0.25">
      <c r="A209" s="60" t="s">
        <v>363</v>
      </c>
      <c r="B209" s="60" t="s">
        <v>364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hidden="1" customHeight="1" x14ac:dyDescent="0.25">
      <c r="A210" s="60" t="s">
        <v>366</v>
      </c>
      <c r="B210" s="60" t="s">
        <v>367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hidden="1" customHeight="1" x14ac:dyDescent="0.25">
      <c r="A214" s="60" t="s">
        <v>368</v>
      </c>
      <c r="B214" s="60" t="s">
        <v>369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9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ref="Y214:Y221" si="31">IFERROR(IF(X214="",0,CEILING((X214/$H214),1)*$H214),"")</f>
        <v>0</v>
      </c>
      <c r="Z214" s="39" t="str">
        <f>IFERROR(IF(Y214=0,"",ROUNDUP(Y214/H214,0)*0.00937),"")</f>
        <v/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0</v>
      </c>
      <c r="BN214" s="75">
        <f t="shared" ref="BN214:BN221" si="33">IFERROR(Y214*I214/H214,"0")</f>
        <v>0</v>
      </c>
      <c r="BO214" s="75">
        <f t="shared" ref="BO214:BO221" si="34">IFERROR(1/J214*(X214/H214),"0")</f>
        <v>0</v>
      </c>
      <c r="BP214" s="75">
        <f t="shared" ref="BP214:BP221" si="35">IFERROR(1/J214*(Y214/H214),"0")</f>
        <v>0</v>
      </c>
    </row>
    <row r="215" spans="1:68" ht="27" hidden="1" customHeight="1" x14ac:dyDescent="0.25">
      <c r="A215" s="60" t="s">
        <v>371</v>
      </c>
      <c r="B215" s="60" t="s">
        <v>372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>IFERROR(IF(Y215=0,"",ROUNDUP(Y215/H215,0)*0.00937),"")</f>
        <v/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374</v>
      </c>
      <c r="B216" s="60" t="s">
        <v>375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IFERROR(IF(Y216=0,"",ROUNDUP(Y216/H216,0)*0.00937),"")</f>
        <v/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377</v>
      </c>
      <c r="B217" s="60" t="s">
        <v>378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IFERROR(IF(Y217=0,"",ROUNDUP(Y217/H217,0)*0.00937),"")</f>
        <v/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382</v>
      </c>
      <c r="B219" s="60" t="s">
        <v>383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384</v>
      </c>
      <c r="B220" s="60" t="s">
        <v>385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idden="1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0</v>
      </c>
      <c r="Y222" s="41">
        <f>IFERROR(Y214/H214,"0")+IFERROR(Y215/H215,"0")+IFERROR(Y216/H216,"0")+IFERROR(Y217/H217,"0")+IFERROR(Y218/H218,"0")+IFERROR(Y219/H219,"0")+IFERROR(Y220/H220,"0")+IFERROR(Y221/H221,"0")</f>
        <v>0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0</v>
      </c>
      <c r="Y223" s="41">
        <f>IFERROR(SUM(Y214:Y221),"0")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hidden="1" customHeight="1" x14ac:dyDescent="0.25">
      <c r="A225" s="60" t="s">
        <v>388</v>
      </c>
      <c r="B225" s="60" t="s">
        <v>389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hidden="1" customHeight="1" x14ac:dyDescent="0.25">
      <c r="A226" s="60" t="s">
        <v>391</v>
      </c>
      <c r="B226" s="60" t="s">
        <v>392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2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hidden="1" customHeight="1" x14ac:dyDescent="0.25">
      <c r="A227" s="60" t="s">
        <v>394</v>
      </c>
      <c r="B227" s="60" t="s">
        <v>395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hidden="1" customHeight="1" x14ac:dyDescent="0.25">
      <c r="A228" s="60" t="s">
        <v>397</v>
      </c>
      <c r="B228" s="60" t="s">
        <v>398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hidden="1" customHeight="1" x14ac:dyDescent="0.25">
      <c r="A229" s="60" t="s">
        <v>400</v>
      </c>
      <c r="B229" s="60" t="s">
        <v>401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hidden="1" customHeight="1" x14ac:dyDescent="0.25">
      <c r="A230" s="60" t="s">
        <v>402</v>
      </c>
      <c r="B230" s="60" t="s">
        <v>403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hidden="1" customHeight="1" x14ac:dyDescent="0.25">
      <c r="A231" s="60" t="s">
        <v>405</v>
      </c>
      <c r="B231" s="60" t="s">
        <v>406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hidden="1" customHeight="1" x14ac:dyDescent="0.25">
      <c r="A232" s="60" t="s">
        <v>408</v>
      </c>
      <c r="B232" s="60" t="s">
        <v>409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hidden="1" customHeight="1" x14ac:dyDescent="0.25">
      <c r="A233" s="60" t="s">
        <v>410</v>
      </c>
      <c r="B233" s="60" t="s">
        <v>411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hidden="1" customHeight="1" x14ac:dyDescent="0.25">
      <c r="A234" s="60" t="s">
        <v>412</v>
      </c>
      <c r="B234" s="60" t="s">
        <v>413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hidden="1" customHeight="1" x14ac:dyDescent="0.25">
      <c r="A235" s="60" t="s">
        <v>414</v>
      </c>
      <c r="B235" s="60" t="s">
        <v>415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hidden="1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hidden="1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hidden="1" customHeight="1" x14ac:dyDescent="0.25">
      <c r="A238" s="709" t="s">
        <v>213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hidden="1" customHeight="1" x14ac:dyDescent="0.25">
      <c r="A239" s="60" t="s">
        <v>416</v>
      </c>
      <c r="B239" s="60" t="s">
        <v>417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hidden="1" customHeight="1" x14ac:dyDescent="0.25">
      <c r="A240" s="60" t="s">
        <v>416</v>
      </c>
      <c r="B240" s="60" t="s">
        <v>419</v>
      </c>
      <c r="C240" s="34">
        <v>4301060360</v>
      </c>
      <c r="D240" s="710">
        <v>4680115882874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421</v>
      </c>
      <c r="B241" s="60" t="s">
        <v>422</v>
      </c>
      <c r="C241" s="34">
        <v>4301060359</v>
      </c>
      <c r="D241" s="710">
        <v>4680115884434</v>
      </c>
      <c r="E241" s="710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424</v>
      </c>
      <c r="B242" s="60" t="s">
        <v>425</v>
      </c>
      <c r="C242" s="34">
        <v>4301060375</v>
      </c>
      <c r="D242" s="710">
        <v>4680115880818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427</v>
      </c>
      <c r="B243" s="60" t="s">
        <v>428</v>
      </c>
      <c r="C243" s="34">
        <v>4301060389</v>
      </c>
      <c r="D243" s="710">
        <v>4680115880801</v>
      </c>
      <c r="E243" s="710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2"/>
      <c r="R243" s="712"/>
      <c r="S243" s="712"/>
      <c r="T243" s="71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39</v>
      </c>
      <c r="X244" s="41">
        <f>IFERROR(X239/H239,"0")+IFERROR(X240/H240,"0")+IFERROR(X241/H241,"0")+IFERROR(X242/H242,"0")+IFERROR(X243/H243,"0")</f>
        <v>0</v>
      </c>
      <c r="Y244" s="41">
        <f>IFERROR(Y239/H239,"0")+IFERROR(Y240/H240,"0")+IFERROR(Y241/H241,"0")+IFERROR(Y242/H242,"0")+IFERROR(Y243/H243,"0")</f>
        <v>0</v>
      </c>
      <c r="Z244" s="41">
        <f>IFERROR(IF(Z239="",0,Z239),"0")+IFERROR(IF(Z240="",0,Z240),"0")+IFERROR(IF(Z241="",0,Z241),"0")+IFERROR(IF(Z242="",0,Z242),"0")+IFERROR(IF(Z243="",0,Z243),"0")</f>
        <v>0</v>
      </c>
      <c r="AA244" s="64"/>
      <c r="AB244" s="64"/>
      <c r="AC244" s="64"/>
    </row>
    <row r="245" spans="1:68" hidden="1" x14ac:dyDescent="0.2">
      <c r="A245" s="717"/>
      <c r="B245" s="717"/>
      <c r="C245" s="717"/>
      <c r="D245" s="717"/>
      <c r="E245" s="717"/>
      <c r="F245" s="717"/>
      <c r="G245" s="717"/>
      <c r="H245" s="717"/>
      <c r="I245" s="717"/>
      <c r="J245" s="717"/>
      <c r="K245" s="717"/>
      <c r="L245" s="717"/>
      <c r="M245" s="717"/>
      <c r="N245" s="717"/>
      <c r="O245" s="718"/>
      <c r="P245" s="714" t="s">
        <v>40</v>
      </c>
      <c r="Q245" s="715"/>
      <c r="R245" s="715"/>
      <c r="S245" s="715"/>
      <c r="T245" s="715"/>
      <c r="U245" s="715"/>
      <c r="V245" s="716"/>
      <c r="W245" s="40" t="s">
        <v>0</v>
      </c>
      <c r="X245" s="41">
        <f>IFERROR(SUM(X239:X243),"0")</f>
        <v>0</v>
      </c>
      <c r="Y245" s="41">
        <f>IFERROR(SUM(Y239:Y243),"0")</f>
        <v>0</v>
      </c>
      <c r="Z245" s="40"/>
      <c r="AA245" s="64"/>
      <c r="AB245" s="64"/>
      <c r="AC245" s="64"/>
    </row>
    <row r="246" spans="1:68" ht="16.5" hidden="1" customHeight="1" x14ac:dyDescent="0.25">
      <c r="A246" s="724" t="s">
        <v>430</v>
      </c>
      <c r="B246" s="724"/>
      <c r="C246" s="724"/>
      <c r="D246" s="724"/>
      <c r="E246" s="724"/>
      <c r="F246" s="724"/>
      <c r="G246" s="724"/>
      <c r="H246" s="724"/>
      <c r="I246" s="724"/>
      <c r="J246" s="724"/>
      <c r="K246" s="724"/>
      <c r="L246" s="724"/>
      <c r="M246" s="724"/>
      <c r="N246" s="724"/>
      <c r="O246" s="724"/>
      <c r="P246" s="724"/>
      <c r="Q246" s="724"/>
      <c r="R246" s="724"/>
      <c r="S246" s="724"/>
      <c r="T246" s="724"/>
      <c r="U246" s="724"/>
      <c r="V246" s="724"/>
      <c r="W246" s="724"/>
      <c r="X246" s="724"/>
      <c r="Y246" s="724"/>
      <c r="Z246" s="724"/>
      <c r="AA246" s="62"/>
      <c r="AB246" s="62"/>
      <c r="AC246" s="62"/>
    </row>
    <row r="247" spans="1:68" ht="14.25" hidden="1" customHeight="1" x14ac:dyDescent="0.25">
      <c r="A247" s="709" t="s">
        <v>125</v>
      </c>
      <c r="B247" s="709"/>
      <c r="C247" s="709"/>
      <c r="D247" s="709"/>
      <c r="E247" s="709"/>
      <c r="F247" s="709"/>
      <c r="G247" s="709"/>
      <c r="H247" s="709"/>
      <c r="I247" s="709"/>
      <c r="J247" s="709"/>
      <c r="K247" s="709"/>
      <c r="L247" s="709"/>
      <c r="M247" s="709"/>
      <c r="N247" s="709"/>
      <c r="O247" s="709"/>
      <c r="P247" s="709"/>
      <c r="Q247" s="709"/>
      <c r="R247" s="709"/>
      <c r="S247" s="709"/>
      <c r="T247" s="709"/>
      <c r="U247" s="709"/>
      <c r="V247" s="709"/>
      <c r="W247" s="709"/>
      <c r="X247" s="709"/>
      <c r="Y247" s="709"/>
      <c r="Z247" s="709"/>
      <c r="AA247" s="63"/>
      <c r="AB247" s="63"/>
      <c r="AC247" s="63"/>
    </row>
    <row r="248" spans="1:68" ht="27" hidden="1" customHeight="1" x14ac:dyDescent="0.25">
      <c r="A248" s="60" t="s">
        <v>431</v>
      </c>
      <c r="B248" s="60" t="s">
        <v>432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hidden="1" customHeight="1" x14ac:dyDescent="0.25">
      <c r="A249" s="60" t="s">
        <v>431</v>
      </c>
      <c r="B249" s="60" t="s">
        <v>434</v>
      </c>
      <c r="C249" s="34">
        <v>4301011717</v>
      </c>
      <c r="D249" s="710">
        <v>4680115884274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4301011719</v>
      </c>
      <c r="D250" s="710">
        <v>4680115884298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439</v>
      </c>
      <c r="B251" s="60" t="s">
        <v>440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hidden="1" customHeight="1" x14ac:dyDescent="0.25">
      <c r="A252" s="60" t="s">
        <v>439</v>
      </c>
      <c r="B252" s="60" t="s">
        <v>441</v>
      </c>
      <c r="C252" s="34">
        <v>4301011733</v>
      </c>
      <c r="D252" s="710">
        <v>4680115884250</v>
      </c>
      <c r="E252" s="710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443</v>
      </c>
      <c r="B253" s="60" t="s">
        <v>444</v>
      </c>
      <c r="C253" s="34">
        <v>4301011718</v>
      </c>
      <c r="D253" s="710">
        <v>4680115884281</v>
      </c>
      <c r="E253" s="710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445</v>
      </c>
      <c r="B254" s="60" t="s">
        <v>446</v>
      </c>
      <c r="C254" s="34">
        <v>4301011720</v>
      </c>
      <c r="D254" s="710">
        <v>4680115884199</v>
      </c>
      <c r="E254" s="710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hidden="1" customHeight="1" x14ac:dyDescent="0.25">
      <c r="A255" s="60" t="s">
        <v>447</v>
      </c>
      <c r="B255" s="60" t="s">
        <v>448</v>
      </c>
      <c r="C255" s="34">
        <v>4301011716</v>
      </c>
      <c r="D255" s="710">
        <v>4680115884267</v>
      </c>
      <c r="E255" s="710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2"/>
      <c r="R255" s="712"/>
      <c r="S255" s="712"/>
      <c r="T255" s="71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idden="1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17"/>
      <c r="B257" s="717"/>
      <c r="C257" s="717"/>
      <c r="D257" s="717"/>
      <c r="E257" s="717"/>
      <c r="F257" s="717"/>
      <c r="G257" s="717"/>
      <c r="H257" s="717"/>
      <c r="I257" s="717"/>
      <c r="J257" s="717"/>
      <c r="K257" s="717"/>
      <c r="L257" s="717"/>
      <c r="M257" s="717"/>
      <c r="N257" s="717"/>
      <c r="O257" s="718"/>
      <c r="P257" s="714" t="s">
        <v>40</v>
      </c>
      <c r="Q257" s="715"/>
      <c r="R257" s="715"/>
      <c r="S257" s="715"/>
      <c r="T257" s="715"/>
      <c r="U257" s="715"/>
      <c r="V257" s="716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hidden="1" customHeight="1" x14ac:dyDescent="0.25">
      <c r="A258" s="724" t="s">
        <v>450</v>
      </c>
      <c r="B258" s="724"/>
      <c r="C258" s="724"/>
      <c r="D258" s="724"/>
      <c r="E258" s="724"/>
      <c r="F258" s="724"/>
      <c r="G258" s="724"/>
      <c r="H258" s="724"/>
      <c r="I258" s="724"/>
      <c r="J258" s="724"/>
      <c r="K258" s="724"/>
      <c r="L258" s="724"/>
      <c r="M258" s="724"/>
      <c r="N258" s="724"/>
      <c r="O258" s="724"/>
      <c r="P258" s="724"/>
      <c r="Q258" s="724"/>
      <c r="R258" s="724"/>
      <c r="S258" s="724"/>
      <c r="T258" s="724"/>
      <c r="U258" s="724"/>
      <c r="V258" s="724"/>
      <c r="W258" s="724"/>
      <c r="X258" s="724"/>
      <c r="Y258" s="724"/>
      <c r="Z258" s="724"/>
      <c r="AA258" s="62"/>
      <c r="AB258" s="62"/>
      <c r="AC258" s="62"/>
    </row>
    <row r="259" spans="1:68" ht="14.25" hidden="1" customHeight="1" x14ac:dyDescent="0.25">
      <c r="A259" s="709" t="s">
        <v>125</v>
      </c>
      <c r="B259" s="709"/>
      <c r="C259" s="709"/>
      <c r="D259" s="709"/>
      <c r="E259" s="709"/>
      <c r="F259" s="709"/>
      <c r="G259" s="709"/>
      <c r="H259" s="709"/>
      <c r="I259" s="709"/>
      <c r="J259" s="709"/>
      <c r="K259" s="709"/>
      <c r="L259" s="709"/>
      <c r="M259" s="709"/>
      <c r="N259" s="709"/>
      <c r="O259" s="709"/>
      <c r="P259" s="709"/>
      <c r="Q259" s="709"/>
      <c r="R259" s="709"/>
      <c r="S259" s="709"/>
      <c r="T259" s="709"/>
      <c r="U259" s="709"/>
      <c r="V259" s="709"/>
      <c r="W259" s="709"/>
      <c r="X259" s="709"/>
      <c r="Y259" s="709"/>
      <c r="Z259" s="709"/>
      <c r="AA259" s="63"/>
      <c r="AB259" s="63"/>
      <c r="AC259" s="63"/>
    </row>
    <row r="260" spans="1:68" ht="27" hidden="1" customHeight="1" x14ac:dyDescent="0.25">
      <c r="A260" s="60" t="s">
        <v>451</v>
      </c>
      <c r="B260" s="60" t="s">
        <v>452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hidden="1" customHeight="1" x14ac:dyDescent="0.25">
      <c r="A261" s="60" t="s">
        <v>451</v>
      </c>
      <c r="B261" s="60" t="s">
        <v>454</v>
      </c>
      <c r="C261" s="34">
        <v>4301011826</v>
      </c>
      <c r="D261" s="710">
        <v>4680115884137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456</v>
      </c>
      <c r="B262" s="60" t="s">
        <v>457</v>
      </c>
      <c r="C262" s="34">
        <v>4301011724</v>
      </c>
      <c r="D262" s="710">
        <v>4680115884236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hidden="1" customHeight="1" x14ac:dyDescent="0.25">
      <c r="A263" s="60" t="s">
        <v>459</v>
      </c>
      <c r="B263" s="60" t="s">
        <v>460</v>
      </c>
      <c r="C263" s="34">
        <v>4301011721</v>
      </c>
      <c r="D263" s="710">
        <v>4680115884175</v>
      </c>
      <c r="E263" s="710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8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462</v>
      </c>
      <c r="B264" s="60" t="s">
        <v>463</v>
      </c>
      <c r="C264" s="34">
        <v>4301011824</v>
      </c>
      <c r="D264" s="710">
        <v>4680115884144</v>
      </c>
      <c r="E264" s="710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464</v>
      </c>
      <c r="B265" s="60" t="s">
        <v>465</v>
      </c>
      <c r="C265" s="34">
        <v>4301011963</v>
      </c>
      <c r="D265" s="710">
        <v>4680115885288</v>
      </c>
      <c r="E265" s="710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hidden="1" customHeight="1" x14ac:dyDescent="0.25">
      <c r="A266" s="60" t="s">
        <v>467</v>
      </c>
      <c r="B266" s="60" t="s">
        <v>468</v>
      </c>
      <c r="C266" s="34">
        <v>4301011726</v>
      </c>
      <c r="D266" s="710">
        <v>4680115884182</v>
      </c>
      <c r="E266" s="710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hidden="1" customHeight="1" x14ac:dyDescent="0.25">
      <c r="A267" s="60" t="s">
        <v>469</v>
      </c>
      <c r="B267" s="60" t="s">
        <v>470</v>
      </c>
      <c r="C267" s="34">
        <v>4301011722</v>
      </c>
      <c r="D267" s="710">
        <v>4680115884205</v>
      </c>
      <c r="E267" s="710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2"/>
      <c r="R267" s="712"/>
      <c r="S267" s="712"/>
      <c r="T267" s="71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hidden="1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hidden="1" x14ac:dyDescent="0.2">
      <c r="A269" s="717"/>
      <c r="B269" s="717"/>
      <c r="C269" s="717"/>
      <c r="D269" s="717"/>
      <c r="E269" s="717"/>
      <c r="F269" s="717"/>
      <c r="G269" s="717"/>
      <c r="H269" s="717"/>
      <c r="I269" s="717"/>
      <c r="J269" s="717"/>
      <c r="K269" s="717"/>
      <c r="L269" s="717"/>
      <c r="M269" s="717"/>
      <c r="N269" s="717"/>
      <c r="O269" s="718"/>
      <c r="P269" s="714" t="s">
        <v>40</v>
      </c>
      <c r="Q269" s="715"/>
      <c r="R269" s="715"/>
      <c r="S269" s="715"/>
      <c r="T269" s="715"/>
      <c r="U269" s="715"/>
      <c r="V269" s="716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hidden="1" customHeight="1" x14ac:dyDescent="0.25">
      <c r="A270" s="724" t="s">
        <v>471</v>
      </c>
      <c r="B270" s="724"/>
      <c r="C270" s="724"/>
      <c r="D270" s="724"/>
      <c r="E270" s="724"/>
      <c r="F270" s="724"/>
      <c r="G270" s="724"/>
      <c r="H270" s="724"/>
      <c r="I270" s="724"/>
      <c r="J270" s="724"/>
      <c r="K270" s="724"/>
      <c r="L270" s="724"/>
      <c r="M270" s="724"/>
      <c r="N270" s="724"/>
      <c r="O270" s="724"/>
      <c r="P270" s="724"/>
      <c r="Q270" s="724"/>
      <c r="R270" s="724"/>
      <c r="S270" s="724"/>
      <c r="T270" s="724"/>
      <c r="U270" s="724"/>
      <c r="V270" s="724"/>
      <c r="W270" s="724"/>
      <c r="X270" s="724"/>
      <c r="Y270" s="724"/>
      <c r="Z270" s="724"/>
      <c r="AA270" s="62"/>
      <c r="AB270" s="62"/>
      <c r="AC270" s="62"/>
    </row>
    <row r="271" spans="1:68" ht="14.25" hidden="1" customHeight="1" x14ac:dyDescent="0.25">
      <c r="A271" s="709" t="s">
        <v>125</v>
      </c>
      <c r="B271" s="709"/>
      <c r="C271" s="709"/>
      <c r="D271" s="709"/>
      <c r="E271" s="709"/>
      <c r="F271" s="709"/>
      <c r="G271" s="709"/>
      <c r="H271" s="709"/>
      <c r="I271" s="709"/>
      <c r="J271" s="709"/>
      <c r="K271" s="709"/>
      <c r="L271" s="709"/>
      <c r="M271" s="709"/>
      <c r="N271" s="709"/>
      <c r="O271" s="709"/>
      <c r="P271" s="709"/>
      <c r="Q271" s="709"/>
      <c r="R271" s="709"/>
      <c r="S271" s="709"/>
      <c r="T271" s="709"/>
      <c r="U271" s="709"/>
      <c r="V271" s="709"/>
      <c r="W271" s="709"/>
      <c r="X271" s="709"/>
      <c r="Y271" s="709"/>
      <c r="Z271" s="709"/>
      <c r="AA271" s="63"/>
      <c r="AB271" s="63"/>
      <c r="AC271" s="63"/>
    </row>
    <row r="272" spans="1:68" ht="27" hidden="1" customHeight="1" x14ac:dyDescent="0.25">
      <c r="A272" s="60" t="s">
        <v>472</v>
      </c>
      <c r="B272" s="60" t="s">
        <v>473</v>
      </c>
      <c r="C272" s="34">
        <v>4301011855</v>
      </c>
      <c r="D272" s="710">
        <v>4680115885837</v>
      </c>
      <c r="E272" s="710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8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2"/>
      <c r="R272" s="712"/>
      <c r="S272" s="712"/>
      <c r="T272" s="71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hidden="1" customHeight="1" x14ac:dyDescent="0.25">
      <c r="A273" s="60" t="s">
        <v>475</v>
      </c>
      <c r="B273" s="60" t="s">
        <v>476</v>
      </c>
      <c r="C273" s="34">
        <v>4301011910</v>
      </c>
      <c r="D273" s="710">
        <v>4680115885806</v>
      </c>
      <c r="E273" s="710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888" t="s">
        <v>477</v>
      </c>
      <c r="Q273" s="712"/>
      <c r="R273" s="712"/>
      <c r="S273" s="712"/>
      <c r="T273" s="71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hidden="1" customHeight="1" x14ac:dyDescent="0.25">
      <c r="A274" s="60" t="s">
        <v>475</v>
      </c>
      <c r="B274" s="60" t="s">
        <v>479</v>
      </c>
      <c r="C274" s="34">
        <v>4301011850</v>
      </c>
      <c r="D274" s="710">
        <v>4680115885806</v>
      </c>
      <c r="E274" s="710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12"/>
      <c r="R274" s="712"/>
      <c r="S274" s="712"/>
      <c r="T274" s="713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2"/>
        <v>0</v>
      </c>
      <c r="Z274" s="39" t="str">
        <f>IFERROR(IF(Y274=0,"",ROUNDUP(Y274/H274,0)*0.02175),"")</f>
        <v/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0</v>
      </c>
      <c r="BN274" s="75">
        <f t="shared" si="54"/>
        <v>0</v>
      </c>
      <c r="BO274" s="75">
        <f t="shared" si="55"/>
        <v>0</v>
      </c>
      <c r="BP274" s="75">
        <f t="shared" si="56"/>
        <v>0</v>
      </c>
    </row>
    <row r="275" spans="1:68" ht="37.5" hidden="1" customHeight="1" x14ac:dyDescent="0.25">
      <c r="A275" s="60" t="s">
        <v>481</v>
      </c>
      <c r="B275" s="60" t="s">
        <v>482</v>
      </c>
      <c r="C275" s="34">
        <v>4301011853</v>
      </c>
      <c r="D275" s="710">
        <v>4680115885851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hidden="1" customHeight="1" x14ac:dyDescent="0.25">
      <c r="A276" s="60" t="s">
        <v>484</v>
      </c>
      <c r="B276" s="60" t="s">
        <v>485</v>
      </c>
      <c r="C276" s="34">
        <v>4301011852</v>
      </c>
      <c r="D276" s="710">
        <v>4680115885844</v>
      </c>
      <c r="E276" s="710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hidden="1" customHeight="1" x14ac:dyDescent="0.25">
      <c r="A277" s="60" t="s">
        <v>486</v>
      </c>
      <c r="B277" s="60" t="s">
        <v>487</v>
      </c>
      <c r="C277" s="34">
        <v>4301011851</v>
      </c>
      <c r="D277" s="710">
        <v>4680115885820</v>
      </c>
      <c r="E277" s="710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idden="1" x14ac:dyDescent="0.2">
      <c r="A278" s="717"/>
      <c r="B278" s="717"/>
      <c r="C278" s="717"/>
      <c r="D278" s="717"/>
      <c r="E278" s="717"/>
      <c r="F278" s="717"/>
      <c r="G278" s="717"/>
      <c r="H278" s="717"/>
      <c r="I278" s="717"/>
      <c r="J278" s="717"/>
      <c r="K278" s="717"/>
      <c r="L278" s="717"/>
      <c r="M278" s="717"/>
      <c r="N278" s="717"/>
      <c r="O278" s="718"/>
      <c r="P278" s="714" t="s">
        <v>40</v>
      </c>
      <c r="Q278" s="715"/>
      <c r="R278" s="715"/>
      <c r="S278" s="715"/>
      <c r="T278" s="715"/>
      <c r="U278" s="715"/>
      <c r="V278" s="716"/>
      <c r="W278" s="40" t="s">
        <v>39</v>
      </c>
      <c r="X278" s="41">
        <f>IFERROR(X272/H272,"0")+IFERROR(X273/H273,"0")+IFERROR(X274/H274,"0")+IFERROR(X275/H275,"0")+IFERROR(X276/H276,"0")+IFERROR(X277/H277,"0")</f>
        <v>0</v>
      </c>
      <c r="Y278" s="41">
        <f>IFERROR(Y272/H272,"0")+IFERROR(Y273/H273,"0")+IFERROR(Y274/H274,"0")+IFERROR(Y275/H275,"0")+IFERROR(Y276/H276,"0")+IFERROR(Y277/H277,"0")</f>
        <v>0</v>
      </c>
      <c r="Z278" s="41">
        <f>IFERROR(IF(Z272="",0,Z272),"0")+IFERROR(IF(Z273="",0,Z273),"0")+IFERROR(IF(Z274="",0,Z274),"0")+IFERROR(IF(Z275="",0,Z275),"0")+IFERROR(IF(Z276="",0,Z276),"0")+IFERROR(IF(Z277="",0,Z277),"0")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717"/>
      <c r="B279" s="717"/>
      <c r="C279" s="717"/>
      <c r="D279" s="717"/>
      <c r="E279" s="717"/>
      <c r="F279" s="717"/>
      <c r="G279" s="717"/>
      <c r="H279" s="717"/>
      <c r="I279" s="717"/>
      <c r="J279" s="717"/>
      <c r="K279" s="717"/>
      <c r="L279" s="717"/>
      <c r="M279" s="717"/>
      <c r="N279" s="717"/>
      <c r="O279" s="718"/>
      <c r="P279" s="714" t="s">
        <v>40</v>
      </c>
      <c r="Q279" s="715"/>
      <c r="R279" s="715"/>
      <c r="S279" s="715"/>
      <c r="T279" s="715"/>
      <c r="U279" s="715"/>
      <c r="V279" s="716"/>
      <c r="W279" s="40" t="s">
        <v>0</v>
      </c>
      <c r="X279" s="41">
        <f>IFERROR(SUM(X272:X277),"0")</f>
        <v>0</v>
      </c>
      <c r="Y279" s="41">
        <f>IFERROR(SUM(Y272:Y277),"0")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24" t="s">
        <v>488</v>
      </c>
      <c r="B280" s="724"/>
      <c r="C280" s="724"/>
      <c r="D280" s="724"/>
      <c r="E280" s="724"/>
      <c r="F280" s="724"/>
      <c r="G280" s="724"/>
      <c r="H280" s="724"/>
      <c r="I280" s="724"/>
      <c r="J280" s="724"/>
      <c r="K280" s="724"/>
      <c r="L280" s="724"/>
      <c r="M280" s="724"/>
      <c r="N280" s="724"/>
      <c r="O280" s="724"/>
      <c r="P280" s="724"/>
      <c r="Q280" s="724"/>
      <c r="R280" s="724"/>
      <c r="S280" s="724"/>
      <c r="T280" s="724"/>
      <c r="U280" s="724"/>
      <c r="V280" s="724"/>
      <c r="W280" s="724"/>
      <c r="X280" s="724"/>
      <c r="Y280" s="724"/>
      <c r="Z280" s="724"/>
      <c r="AA280" s="62"/>
      <c r="AB280" s="62"/>
      <c r="AC280" s="62"/>
    </row>
    <row r="281" spans="1:68" ht="14.25" hidden="1" customHeight="1" x14ac:dyDescent="0.25">
      <c r="A281" s="709" t="s">
        <v>125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3"/>
      <c r="AB281" s="63"/>
      <c r="AC281" s="63"/>
    </row>
    <row r="282" spans="1:68" ht="27" hidden="1" customHeight="1" x14ac:dyDescent="0.25">
      <c r="A282" s="60" t="s">
        <v>489</v>
      </c>
      <c r="B282" s="60" t="s">
        <v>490</v>
      </c>
      <c r="C282" s="34">
        <v>4301011876</v>
      </c>
      <c r="D282" s="710">
        <v>4680115885707</v>
      </c>
      <c r="E282" s="710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2"/>
      <c r="R282" s="712"/>
      <c r="S282" s="712"/>
      <c r="T282" s="713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717"/>
      <c r="B283" s="717"/>
      <c r="C283" s="717"/>
      <c r="D283" s="717"/>
      <c r="E283" s="717"/>
      <c r="F283" s="717"/>
      <c r="G283" s="717"/>
      <c r="H283" s="717"/>
      <c r="I283" s="717"/>
      <c r="J283" s="717"/>
      <c r="K283" s="717"/>
      <c r="L283" s="717"/>
      <c r="M283" s="717"/>
      <c r="N283" s="717"/>
      <c r="O283" s="718"/>
      <c r="P283" s="714" t="s">
        <v>40</v>
      </c>
      <c r="Q283" s="715"/>
      <c r="R283" s="715"/>
      <c r="S283" s="715"/>
      <c r="T283" s="715"/>
      <c r="U283" s="715"/>
      <c r="V283" s="716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717"/>
      <c r="B284" s="717"/>
      <c r="C284" s="717"/>
      <c r="D284" s="717"/>
      <c r="E284" s="717"/>
      <c r="F284" s="717"/>
      <c r="G284" s="717"/>
      <c r="H284" s="717"/>
      <c r="I284" s="717"/>
      <c r="J284" s="717"/>
      <c r="K284" s="717"/>
      <c r="L284" s="717"/>
      <c r="M284" s="717"/>
      <c r="N284" s="717"/>
      <c r="O284" s="718"/>
      <c r="P284" s="714" t="s">
        <v>40</v>
      </c>
      <c r="Q284" s="715"/>
      <c r="R284" s="715"/>
      <c r="S284" s="715"/>
      <c r="T284" s="715"/>
      <c r="U284" s="715"/>
      <c r="V284" s="716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hidden="1" customHeight="1" x14ac:dyDescent="0.25">
      <c r="A285" s="724" t="s">
        <v>491</v>
      </c>
      <c r="B285" s="724"/>
      <c r="C285" s="724"/>
      <c r="D285" s="724"/>
      <c r="E285" s="724"/>
      <c r="F285" s="724"/>
      <c r="G285" s="724"/>
      <c r="H285" s="724"/>
      <c r="I285" s="724"/>
      <c r="J285" s="724"/>
      <c r="K285" s="724"/>
      <c r="L285" s="724"/>
      <c r="M285" s="724"/>
      <c r="N285" s="724"/>
      <c r="O285" s="724"/>
      <c r="P285" s="724"/>
      <c r="Q285" s="724"/>
      <c r="R285" s="724"/>
      <c r="S285" s="724"/>
      <c r="T285" s="724"/>
      <c r="U285" s="724"/>
      <c r="V285" s="724"/>
      <c r="W285" s="724"/>
      <c r="X285" s="724"/>
      <c r="Y285" s="724"/>
      <c r="Z285" s="724"/>
      <c r="AA285" s="62"/>
      <c r="AB285" s="62"/>
      <c r="AC285" s="62"/>
    </row>
    <row r="286" spans="1:68" ht="14.25" hidden="1" customHeight="1" x14ac:dyDescent="0.25">
      <c r="A286" s="709" t="s">
        <v>125</v>
      </c>
      <c r="B286" s="709"/>
      <c r="C286" s="709"/>
      <c r="D286" s="709"/>
      <c r="E286" s="709"/>
      <c r="F286" s="709"/>
      <c r="G286" s="709"/>
      <c r="H286" s="709"/>
      <c r="I286" s="709"/>
      <c r="J286" s="709"/>
      <c r="K286" s="709"/>
      <c r="L286" s="709"/>
      <c r="M286" s="709"/>
      <c r="N286" s="709"/>
      <c r="O286" s="709"/>
      <c r="P286" s="709"/>
      <c r="Q286" s="709"/>
      <c r="R286" s="709"/>
      <c r="S286" s="709"/>
      <c r="T286" s="709"/>
      <c r="U286" s="709"/>
      <c r="V286" s="709"/>
      <c r="W286" s="709"/>
      <c r="X286" s="709"/>
      <c r="Y286" s="709"/>
      <c r="Z286" s="709"/>
      <c r="AA286" s="63"/>
      <c r="AB286" s="63"/>
      <c r="AC286" s="63"/>
    </row>
    <row r="287" spans="1:68" ht="27" hidden="1" customHeight="1" x14ac:dyDescent="0.25">
      <c r="A287" s="60" t="s">
        <v>492</v>
      </c>
      <c r="B287" s="60" t="s">
        <v>493</v>
      </c>
      <c r="C287" s="34">
        <v>4301011223</v>
      </c>
      <c r="D287" s="710">
        <v>4607091383423</v>
      </c>
      <c r="E287" s="710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2"/>
      <c r="R287" s="712"/>
      <c r="S287" s="712"/>
      <c r="T287" s="713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hidden="1" customHeight="1" x14ac:dyDescent="0.25">
      <c r="A288" s="60" t="s">
        <v>494</v>
      </c>
      <c r="B288" s="60" t="s">
        <v>495</v>
      </c>
      <c r="C288" s="34">
        <v>4301011879</v>
      </c>
      <c r="D288" s="710">
        <v>4680115885691</v>
      </c>
      <c r="E288" s="710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2"/>
      <c r="R288" s="712"/>
      <c r="S288" s="712"/>
      <c r="T288" s="713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497</v>
      </c>
      <c r="B289" s="60" t="s">
        <v>498</v>
      </c>
      <c r="C289" s="34">
        <v>4301011878</v>
      </c>
      <c r="D289" s="710">
        <v>4680115885660</v>
      </c>
      <c r="E289" s="710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2"/>
      <c r="R289" s="712"/>
      <c r="S289" s="712"/>
      <c r="T289" s="713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717"/>
      <c r="B290" s="717"/>
      <c r="C290" s="717"/>
      <c r="D290" s="717"/>
      <c r="E290" s="717"/>
      <c r="F290" s="717"/>
      <c r="G290" s="717"/>
      <c r="H290" s="717"/>
      <c r="I290" s="717"/>
      <c r="J290" s="717"/>
      <c r="K290" s="717"/>
      <c r="L290" s="717"/>
      <c r="M290" s="717"/>
      <c r="N290" s="717"/>
      <c r="O290" s="718"/>
      <c r="P290" s="714" t="s">
        <v>40</v>
      </c>
      <c r="Q290" s="715"/>
      <c r="R290" s="715"/>
      <c r="S290" s="715"/>
      <c r="T290" s="715"/>
      <c r="U290" s="715"/>
      <c r="V290" s="716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hidden="1" x14ac:dyDescent="0.2">
      <c r="A291" s="717"/>
      <c r="B291" s="717"/>
      <c r="C291" s="717"/>
      <c r="D291" s="717"/>
      <c r="E291" s="717"/>
      <c r="F291" s="717"/>
      <c r="G291" s="717"/>
      <c r="H291" s="717"/>
      <c r="I291" s="717"/>
      <c r="J291" s="717"/>
      <c r="K291" s="717"/>
      <c r="L291" s="717"/>
      <c r="M291" s="717"/>
      <c r="N291" s="717"/>
      <c r="O291" s="718"/>
      <c r="P291" s="714" t="s">
        <v>40</v>
      </c>
      <c r="Q291" s="715"/>
      <c r="R291" s="715"/>
      <c r="S291" s="715"/>
      <c r="T291" s="715"/>
      <c r="U291" s="715"/>
      <c r="V291" s="716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hidden="1" customHeight="1" x14ac:dyDescent="0.25">
      <c r="A292" s="724" t="s">
        <v>500</v>
      </c>
      <c r="B292" s="724"/>
      <c r="C292" s="724"/>
      <c r="D292" s="724"/>
      <c r="E292" s="724"/>
      <c r="F292" s="724"/>
      <c r="G292" s="724"/>
      <c r="H292" s="724"/>
      <c r="I292" s="724"/>
      <c r="J292" s="724"/>
      <c r="K292" s="724"/>
      <c r="L292" s="724"/>
      <c r="M292" s="724"/>
      <c r="N292" s="724"/>
      <c r="O292" s="724"/>
      <c r="P292" s="724"/>
      <c r="Q292" s="724"/>
      <c r="R292" s="724"/>
      <c r="S292" s="724"/>
      <c r="T292" s="724"/>
      <c r="U292" s="724"/>
      <c r="V292" s="724"/>
      <c r="W292" s="724"/>
      <c r="X292" s="724"/>
      <c r="Y292" s="724"/>
      <c r="Z292" s="724"/>
      <c r="AA292" s="62"/>
      <c r="AB292" s="62"/>
      <c r="AC292" s="62"/>
    </row>
    <row r="293" spans="1:68" ht="14.25" hidden="1" customHeight="1" x14ac:dyDescent="0.25">
      <c r="A293" s="709" t="s">
        <v>84</v>
      </c>
      <c r="B293" s="709"/>
      <c r="C293" s="709"/>
      <c r="D293" s="709"/>
      <c r="E293" s="709"/>
      <c r="F293" s="709"/>
      <c r="G293" s="709"/>
      <c r="H293" s="709"/>
      <c r="I293" s="709"/>
      <c r="J293" s="709"/>
      <c r="K293" s="709"/>
      <c r="L293" s="709"/>
      <c r="M293" s="709"/>
      <c r="N293" s="709"/>
      <c r="O293" s="709"/>
      <c r="P293" s="709"/>
      <c r="Q293" s="709"/>
      <c r="R293" s="709"/>
      <c r="S293" s="709"/>
      <c r="T293" s="709"/>
      <c r="U293" s="709"/>
      <c r="V293" s="709"/>
      <c r="W293" s="709"/>
      <c r="X293" s="709"/>
      <c r="Y293" s="709"/>
      <c r="Z293" s="709"/>
      <c r="AA293" s="63"/>
      <c r="AB293" s="63"/>
      <c r="AC293" s="63"/>
    </row>
    <row r="294" spans="1:68" ht="27" hidden="1" customHeight="1" x14ac:dyDescent="0.25">
      <c r="A294" s="60" t="s">
        <v>501</v>
      </c>
      <c r="B294" s="60" t="s">
        <v>502</v>
      </c>
      <c r="C294" s="34">
        <v>4301051409</v>
      </c>
      <c r="D294" s="710">
        <v>4680115881556</v>
      </c>
      <c r="E294" s="710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2"/>
      <c r="R294" s="712"/>
      <c r="S294" s="712"/>
      <c r="T294" s="713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hidden="1" customHeight="1" x14ac:dyDescent="0.25">
      <c r="A295" s="60" t="s">
        <v>504</v>
      </c>
      <c r="B295" s="60" t="s">
        <v>505</v>
      </c>
      <c r="C295" s="34">
        <v>4301051506</v>
      </c>
      <c r="D295" s="710">
        <v>4680115881037</v>
      </c>
      <c r="E295" s="710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2"/>
      <c r="R295" s="712"/>
      <c r="S295" s="712"/>
      <c r="T295" s="71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hidden="1" customHeight="1" x14ac:dyDescent="0.25">
      <c r="A296" s="60" t="s">
        <v>507</v>
      </c>
      <c r="B296" s="60" t="s">
        <v>508</v>
      </c>
      <c r="C296" s="34">
        <v>4301051487</v>
      </c>
      <c r="D296" s="710">
        <v>4680115881228</v>
      </c>
      <c r="E296" s="710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2"/>
      <c r="R296" s="712"/>
      <c r="S296" s="712"/>
      <c r="T296" s="71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hidden="1" customHeight="1" x14ac:dyDescent="0.25">
      <c r="A297" s="60" t="s">
        <v>509</v>
      </c>
      <c r="B297" s="60" t="s">
        <v>510</v>
      </c>
      <c r="C297" s="34">
        <v>4301051384</v>
      </c>
      <c r="D297" s="710">
        <v>4680115881211</v>
      </c>
      <c r="E297" s="710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hidden="1" customHeight="1" x14ac:dyDescent="0.25">
      <c r="A298" s="60" t="s">
        <v>511</v>
      </c>
      <c r="B298" s="60" t="s">
        <v>512</v>
      </c>
      <c r="C298" s="34">
        <v>4301051378</v>
      </c>
      <c r="D298" s="710">
        <v>4680115881020</v>
      </c>
      <c r="E298" s="710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idden="1" x14ac:dyDescent="0.2">
      <c r="A299" s="717"/>
      <c r="B299" s="717"/>
      <c r="C299" s="717"/>
      <c r="D299" s="717"/>
      <c r="E299" s="717"/>
      <c r="F299" s="717"/>
      <c r="G299" s="717"/>
      <c r="H299" s="717"/>
      <c r="I299" s="717"/>
      <c r="J299" s="717"/>
      <c r="K299" s="717"/>
      <c r="L299" s="717"/>
      <c r="M299" s="717"/>
      <c r="N299" s="717"/>
      <c r="O299" s="718"/>
      <c r="P299" s="714" t="s">
        <v>40</v>
      </c>
      <c r="Q299" s="715"/>
      <c r="R299" s="715"/>
      <c r="S299" s="715"/>
      <c r="T299" s="715"/>
      <c r="U299" s="715"/>
      <c r="V299" s="716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hidden="1" x14ac:dyDescent="0.2">
      <c r="A300" s="717"/>
      <c r="B300" s="717"/>
      <c r="C300" s="717"/>
      <c r="D300" s="717"/>
      <c r="E300" s="717"/>
      <c r="F300" s="717"/>
      <c r="G300" s="717"/>
      <c r="H300" s="717"/>
      <c r="I300" s="717"/>
      <c r="J300" s="717"/>
      <c r="K300" s="717"/>
      <c r="L300" s="717"/>
      <c r="M300" s="717"/>
      <c r="N300" s="717"/>
      <c r="O300" s="718"/>
      <c r="P300" s="714" t="s">
        <v>40</v>
      </c>
      <c r="Q300" s="715"/>
      <c r="R300" s="715"/>
      <c r="S300" s="715"/>
      <c r="T300" s="715"/>
      <c r="U300" s="715"/>
      <c r="V300" s="716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hidden="1" customHeight="1" x14ac:dyDescent="0.25">
      <c r="A301" s="724" t="s">
        <v>514</v>
      </c>
      <c r="B301" s="724"/>
      <c r="C301" s="724"/>
      <c r="D301" s="724"/>
      <c r="E301" s="724"/>
      <c r="F301" s="724"/>
      <c r="G301" s="724"/>
      <c r="H301" s="724"/>
      <c r="I301" s="724"/>
      <c r="J301" s="724"/>
      <c r="K301" s="724"/>
      <c r="L301" s="724"/>
      <c r="M301" s="724"/>
      <c r="N301" s="724"/>
      <c r="O301" s="724"/>
      <c r="P301" s="724"/>
      <c r="Q301" s="724"/>
      <c r="R301" s="724"/>
      <c r="S301" s="724"/>
      <c r="T301" s="724"/>
      <c r="U301" s="724"/>
      <c r="V301" s="724"/>
      <c r="W301" s="724"/>
      <c r="X301" s="724"/>
      <c r="Y301" s="724"/>
      <c r="Z301" s="724"/>
      <c r="AA301" s="62"/>
      <c r="AB301" s="62"/>
      <c r="AC301" s="62"/>
    </row>
    <row r="302" spans="1:68" ht="14.25" hidden="1" customHeight="1" x14ac:dyDescent="0.25">
      <c r="A302" s="709" t="s">
        <v>84</v>
      </c>
      <c r="B302" s="709"/>
      <c r="C302" s="709"/>
      <c r="D302" s="709"/>
      <c r="E302" s="709"/>
      <c r="F302" s="709"/>
      <c r="G302" s="709"/>
      <c r="H302" s="709"/>
      <c r="I302" s="709"/>
      <c r="J302" s="709"/>
      <c r="K302" s="709"/>
      <c r="L302" s="709"/>
      <c r="M302" s="709"/>
      <c r="N302" s="709"/>
      <c r="O302" s="709"/>
      <c r="P302" s="709"/>
      <c r="Q302" s="709"/>
      <c r="R302" s="709"/>
      <c r="S302" s="709"/>
      <c r="T302" s="709"/>
      <c r="U302" s="709"/>
      <c r="V302" s="709"/>
      <c r="W302" s="709"/>
      <c r="X302" s="709"/>
      <c r="Y302" s="709"/>
      <c r="Z302" s="709"/>
      <c r="AA302" s="63"/>
      <c r="AB302" s="63"/>
      <c r="AC302" s="63"/>
    </row>
    <row r="303" spans="1:68" ht="27" hidden="1" customHeight="1" x14ac:dyDescent="0.25">
      <c r="A303" s="60" t="s">
        <v>515</v>
      </c>
      <c r="B303" s="60" t="s">
        <v>516</v>
      </c>
      <c r="C303" s="34">
        <v>4301051731</v>
      </c>
      <c r="D303" s="710">
        <v>4680115884618</v>
      </c>
      <c r="E303" s="710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2"/>
      <c r="R303" s="712"/>
      <c r="S303" s="712"/>
      <c r="T303" s="71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17"/>
      <c r="B304" s="717"/>
      <c r="C304" s="717"/>
      <c r="D304" s="717"/>
      <c r="E304" s="717"/>
      <c r="F304" s="717"/>
      <c r="G304" s="717"/>
      <c r="H304" s="717"/>
      <c r="I304" s="717"/>
      <c r="J304" s="717"/>
      <c r="K304" s="717"/>
      <c r="L304" s="717"/>
      <c r="M304" s="717"/>
      <c r="N304" s="717"/>
      <c r="O304" s="718"/>
      <c r="P304" s="714" t="s">
        <v>40</v>
      </c>
      <c r="Q304" s="715"/>
      <c r="R304" s="715"/>
      <c r="S304" s="715"/>
      <c r="T304" s="715"/>
      <c r="U304" s="715"/>
      <c r="V304" s="716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717"/>
      <c r="B305" s="717"/>
      <c r="C305" s="717"/>
      <c r="D305" s="717"/>
      <c r="E305" s="717"/>
      <c r="F305" s="717"/>
      <c r="G305" s="717"/>
      <c r="H305" s="717"/>
      <c r="I305" s="717"/>
      <c r="J305" s="717"/>
      <c r="K305" s="717"/>
      <c r="L305" s="717"/>
      <c r="M305" s="717"/>
      <c r="N305" s="717"/>
      <c r="O305" s="718"/>
      <c r="P305" s="714" t="s">
        <v>40</v>
      </c>
      <c r="Q305" s="715"/>
      <c r="R305" s="715"/>
      <c r="S305" s="715"/>
      <c r="T305" s="715"/>
      <c r="U305" s="715"/>
      <c r="V305" s="716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24" t="s">
        <v>518</v>
      </c>
      <c r="B306" s="724"/>
      <c r="C306" s="724"/>
      <c r="D306" s="724"/>
      <c r="E306" s="724"/>
      <c r="F306" s="724"/>
      <c r="G306" s="724"/>
      <c r="H306" s="724"/>
      <c r="I306" s="724"/>
      <c r="J306" s="724"/>
      <c r="K306" s="724"/>
      <c r="L306" s="724"/>
      <c r="M306" s="724"/>
      <c r="N306" s="724"/>
      <c r="O306" s="724"/>
      <c r="P306" s="724"/>
      <c r="Q306" s="724"/>
      <c r="R306" s="724"/>
      <c r="S306" s="724"/>
      <c r="T306" s="724"/>
      <c r="U306" s="724"/>
      <c r="V306" s="724"/>
      <c r="W306" s="724"/>
      <c r="X306" s="724"/>
      <c r="Y306" s="724"/>
      <c r="Z306" s="724"/>
      <c r="AA306" s="62"/>
      <c r="AB306" s="62"/>
      <c r="AC306" s="62"/>
    </row>
    <row r="307" spans="1:68" ht="14.25" hidden="1" customHeight="1" x14ac:dyDescent="0.25">
      <c r="A307" s="709" t="s">
        <v>125</v>
      </c>
      <c r="B307" s="709"/>
      <c r="C307" s="709"/>
      <c r="D307" s="709"/>
      <c r="E307" s="709"/>
      <c r="F307" s="709"/>
      <c r="G307" s="709"/>
      <c r="H307" s="709"/>
      <c r="I307" s="709"/>
      <c r="J307" s="709"/>
      <c r="K307" s="709"/>
      <c r="L307" s="709"/>
      <c r="M307" s="709"/>
      <c r="N307" s="709"/>
      <c r="O307" s="709"/>
      <c r="P307" s="709"/>
      <c r="Q307" s="709"/>
      <c r="R307" s="709"/>
      <c r="S307" s="709"/>
      <c r="T307" s="709"/>
      <c r="U307" s="709"/>
      <c r="V307" s="709"/>
      <c r="W307" s="709"/>
      <c r="X307" s="709"/>
      <c r="Y307" s="709"/>
      <c r="Z307" s="709"/>
      <c r="AA307" s="63"/>
      <c r="AB307" s="63"/>
      <c r="AC307" s="63"/>
    </row>
    <row r="308" spans="1:68" ht="27" hidden="1" customHeight="1" x14ac:dyDescent="0.25">
      <c r="A308" s="60" t="s">
        <v>519</v>
      </c>
      <c r="B308" s="60" t="s">
        <v>520</v>
      </c>
      <c r="C308" s="34">
        <v>4301011593</v>
      </c>
      <c r="D308" s="710">
        <v>4680115882973</v>
      </c>
      <c r="E308" s="710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2"/>
      <c r="R308" s="712"/>
      <c r="S308" s="712"/>
      <c r="T308" s="713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17"/>
      <c r="B309" s="717"/>
      <c r="C309" s="717"/>
      <c r="D309" s="717"/>
      <c r="E309" s="717"/>
      <c r="F309" s="717"/>
      <c r="G309" s="717"/>
      <c r="H309" s="717"/>
      <c r="I309" s="717"/>
      <c r="J309" s="717"/>
      <c r="K309" s="717"/>
      <c r="L309" s="717"/>
      <c r="M309" s="717"/>
      <c r="N309" s="717"/>
      <c r="O309" s="718"/>
      <c r="P309" s="714" t="s">
        <v>40</v>
      </c>
      <c r="Q309" s="715"/>
      <c r="R309" s="715"/>
      <c r="S309" s="715"/>
      <c r="T309" s="715"/>
      <c r="U309" s="715"/>
      <c r="V309" s="716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hidden="1" x14ac:dyDescent="0.2">
      <c r="A310" s="717"/>
      <c r="B310" s="717"/>
      <c r="C310" s="717"/>
      <c r="D310" s="717"/>
      <c r="E310" s="717"/>
      <c r="F310" s="717"/>
      <c r="G310" s="717"/>
      <c r="H310" s="717"/>
      <c r="I310" s="717"/>
      <c r="J310" s="717"/>
      <c r="K310" s="717"/>
      <c r="L310" s="717"/>
      <c r="M310" s="717"/>
      <c r="N310" s="717"/>
      <c r="O310" s="718"/>
      <c r="P310" s="714" t="s">
        <v>40</v>
      </c>
      <c r="Q310" s="715"/>
      <c r="R310" s="715"/>
      <c r="S310" s="715"/>
      <c r="T310" s="715"/>
      <c r="U310" s="715"/>
      <c r="V310" s="716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hidden="1" customHeight="1" x14ac:dyDescent="0.25">
      <c r="A311" s="709" t="s">
        <v>78</v>
      </c>
      <c r="B311" s="709"/>
      <c r="C311" s="709"/>
      <c r="D311" s="709"/>
      <c r="E311" s="709"/>
      <c r="F311" s="709"/>
      <c r="G311" s="709"/>
      <c r="H311" s="709"/>
      <c r="I311" s="709"/>
      <c r="J311" s="709"/>
      <c r="K311" s="709"/>
      <c r="L311" s="709"/>
      <c r="M311" s="709"/>
      <c r="N311" s="709"/>
      <c r="O311" s="709"/>
      <c r="P311" s="709"/>
      <c r="Q311" s="709"/>
      <c r="R311" s="709"/>
      <c r="S311" s="709"/>
      <c r="T311" s="709"/>
      <c r="U311" s="709"/>
      <c r="V311" s="709"/>
      <c r="W311" s="709"/>
      <c r="X311" s="709"/>
      <c r="Y311" s="709"/>
      <c r="Z311" s="709"/>
      <c r="AA311" s="63"/>
      <c r="AB311" s="63"/>
      <c r="AC311" s="63"/>
    </row>
    <row r="312" spans="1:68" ht="27" hidden="1" customHeight="1" x14ac:dyDescent="0.25">
      <c r="A312" s="60" t="s">
        <v>521</v>
      </c>
      <c r="B312" s="60" t="s">
        <v>522</v>
      </c>
      <c r="C312" s="34">
        <v>4301031305</v>
      </c>
      <c r="D312" s="710">
        <v>4607091389845</v>
      </c>
      <c r="E312" s="710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2"/>
      <c r="R312" s="712"/>
      <c r="S312" s="712"/>
      <c r="T312" s="713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hidden="1" customHeight="1" x14ac:dyDescent="0.25">
      <c r="A313" s="60" t="s">
        <v>524</v>
      </c>
      <c r="B313" s="60" t="s">
        <v>525</v>
      </c>
      <c r="C313" s="34">
        <v>4301031306</v>
      </c>
      <c r="D313" s="710">
        <v>4680115882881</v>
      </c>
      <c r="E313" s="710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2"/>
      <c r="R313" s="712"/>
      <c r="S313" s="712"/>
      <c r="T313" s="713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17"/>
      <c r="B314" s="717"/>
      <c r="C314" s="717"/>
      <c r="D314" s="717"/>
      <c r="E314" s="717"/>
      <c r="F314" s="717"/>
      <c r="G314" s="717"/>
      <c r="H314" s="717"/>
      <c r="I314" s="717"/>
      <c r="J314" s="717"/>
      <c r="K314" s="717"/>
      <c r="L314" s="717"/>
      <c r="M314" s="717"/>
      <c r="N314" s="717"/>
      <c r="O314" s="718"/>
      <c r="P314" s="714" t="s">
        <v>40</v>
      </c>
      <c r="Q314" s="715"/>
      <c r="R314" s="715"/>
      <c r="S314" s="715"/>
      <c r="T314" s="715"/>
      <c r="U314" s="715"/>
      <c r="V314" s="716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hidden="1" x14ac:dyDescent="0.2">
      <c r="A315" s="717"/>
      <c r="B315" s="717"/>
      <c r="C315" s="717"/>
      <c r="D315" s="717"/>
      <c r="E315" s="717"/>
      <c r="F315" s="717"/>
      <c r="G315" s="717"/>
      <c r="H315" s="717"/>
      <c r="I315" s="717"/>
      <c r="J315" s="717"/>
      <c r="K315" s="717"/>
      <c r="L315" s="717"/>
      <c r="M315" s="717"/>
      <c r="N315" s="717"/>
      <c r="O315" s="718"/>
      <c r="P315" s="714" t="s">
        <v>40</v>
      </c>
      <c r="Q315" s="715"/>
      <c r="R315" s="715"/>
      <c r="S315" s="715"/>
      <c r="T315" s="715"/>
      <c r="U315" s="715"/>
      <c r="V315" s="716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hidden="1" customHeight="1" x14ac:dyDescent="0.25">
      <c r="A316" s="724" t="s">
        <v>526</v>
      </c>
      <c r="B316" s="724"/>
      <c r="C316" s="724"/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724"/>
      <c r="R316" s="724"/>
      <c r="S316" s="724"/>
      <c r="T316" s="724"/>
      <c r="U316" s="724"/>
      <c r="V316" s="724"/>
      <c r="W316" s="724"/>
      <c r="X316" s="724"/>
      <c r="Y316" s="724"/>
      <c r="Z316" s="724"/>
      <c r="AA316" s="62"/>
      <c r="AB316" s="62"/>
      <c r="AC316" s="62"/>
    </row>
    <row r="317" spans="1:68" ht="14.25" hidden="1" customHeight="1" x14ac:dyDescent="0.25">
      <c r="A317" s="709" t="s">
        <v>125</v>
      </c>
      <c r="B317" s="709"/>
      <c r="C317" s="709"/>
      <c r="D317" s="709"/>
      <c r="E317" s="709"/>
      <c r="F317" s="709"/>
      <c r="G317" s="709"/>
      <c r="H317" s="709"/>
      <c r="I317" s="709"/>
      <c r="J317" s="709"/>
      <c r="K317" s="709"/>
      <c r="L317" s="709"/>
      <c r="M317" s="709"/>
      <c r="N317" s="709"/>
      <c r="O317" s="709"/>
      <c r="P317" s="709"/>
      <c r="Q317" s="709"/>
      <c r="R317" s="709"/>
      <c r="S317" s="709"/>
      <c r="T317" s="709"/>
      <c r="U317" s="709"/>
      <c r="V317" s="709"/>
      <c r="W317" s="709"/>
      <c r="X317" s="709"/>
      <c r="Y317" s="709"/>
      <c r="Z317" s="709"/>
      <c r="AA317" s="63"/>
      <c r="AB317" s="63"/>
      <c r="AC317" s="63"/>
    </row>
    <row r="318" spans="1:68" ht="27" hidden="1" customHeight="1" x14ac:dyDescent="0.25">
      <c r="A318" s="60" t="s">
        <v>527</v>
      </c>
      <c r="B318" s="60" t="s">
        <v>528</v>
      </c>
      <c r="C318" s="34">
        <v>4301012024</v>
      </c>
      <c r="D318" s="710">
        <v>4680115885615</v>
      </c>
      <c r="E318" s="710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2"/>
      <c r="R318" s="712"/>
      <c r="S318" s="712"/>
      <c r="T318" s="713"/>
      <c r="U318" s="37" t="s">
        <v>45</v>
      </c>
      <c r="V318" s="37" t="s">
        <v>45</v>
      </c>
      <c r="W318" s="38" t="s">
        <v>0</v>
      </c>
      <c r="X318" s="56">
        <v>0</v>
      </c>
      <c r="Y318" s="53">
        <f t="shared" ref="Y318:Y325" si="57">IFERROR(IF(X318="",0,CEILING((X318/$H318),1)*$H318),"")</f>
        <v>0</v>
      </c>
      <c r="Z318" s="39" t="str">
        <f>IFERROR(IF(Y318=0,"",ROUNDUP(Y318/H318,0)*0.02175),"")</f>
        <v/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0</v>
      </c>
      <c r="BN318" s="75">
        <f t="shared" ref="BN318:BN325" si="59">IFERROR(Y318*I318/H318,"0")</f>
        <v>0</v>
      </c>
      <c r="BO318" s="75">
        <f t="shared" ref="BO318:BO325" si="60">IFERROR(1/J318*(X318/H318),"0")</f>
        <v>0</v>
      </c>
      <c r="BP318" s="75">
        <f t="shared" ref="BP318:BP325" si="61">IFERROR(1/J318*(Y318/H318),"0")</f>
        <v>0</v>
      </c>
    </row>
    <row r="319" spans="1:68" ht="37.5" hidden="1" customHeight="1" x14ac:dyDescent="0.25">
      <c r="A319" s="60" t="s">
        <v>530</v>
      </c>
      <c r="B319" s="60" t="s">
        <v>531</v>
      </c>
      <c r="C319" s="34">
        <v>4301011858</v>
      </c>
      <c r="D319" s="710">
        <v>4680115885646</v>
      </c>
      <c r="E319" s="710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2"/>
      <c r="R319" s="712"/>
      <c r="S319" s="712"/>
      <c r="T319" s="713"/>
      <c r="U319" s="37" t="s">
        <v>45</v>
      </c>
      <c r="V319" s="37" t="s">
        <v>45</v>
      </c>
      <c r="W319" s="38" t="s">
        <v>0</v>
      </c>
      <c r="X319" s="56">
        <v>0</v>
      </c>
      <c r="Y319" s="53">
        <f t="shared" si="57"/>
        <v>0</v>
      </c>
      <c r="Z319" s="39" t="str">
        <f>IFERROR(IF(Y319=0,"",ROUNDUP(Y319/H319,0)*0.02175),"")</f>
        <v/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0</v>
      </c>
      <c r="BN319" s="75">
        <f t="shared" si="59"/>
        <v>0</v>
      </c>
      <c r="BO319" s="75">
        <f t="shared" si="60"/>
        <v>0</v>
      </c>
      <c r="BP319" s="75">
        <f t="shared" si="61"/>
        <v>0</v>
      </c>
    </row>
    <row r="320" spans="1:68" ht="27" hidden="1" customHeight="1" x14ac:dyDescent="0.25">
      <c r="A320" s="60" t="s">
        <v>533</v>
      </c>
      <c r="B320" s="60" t="s">
        <v>534</v>
      </c>
      <c r="C320" s="34">
        <v>4301011911</v>
      </c>
      <c r="D320" s="710">
        <v>4680115885554</v>
      </c>
      <c r="E320" s="710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870" t="s">
        <v>535</v>
      </c>
      <c r="Q320" s="712"/>
      <c r="R320" s="712"/>
      <c r="S320" s="712"/>
      <c r="T320" s="713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hidden="1" customHeight="1" x14ac:dyDescent="0.25">
      <c r="A321" s="60" t="s">
        <v>533</v>
      </c>
      <c r="B321" s="60" t="s">
        <v>537</v>
      </c>
      <c r="C321" s="34">
        <v>4301012016</v>
      </c>
      <c r="D321" s="710">
        <v>4680115885554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hidden="1" customHeight="1" x14ac:dyDescent="0.25">
      <c r="A322" s="60" t="s">
        <v>539</v>
      </c>
      <c r="B322" s="60" t="s">
        <v>540</v>
      </c>
      <c r="C322" s="34">
        <v>4301011857</v>
      </c>
      <c r="D322" s="710">
        <v>4680115885622</v>
      </c>
      <c r="E322" s="710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IFERROR(IF(Y322=0,"",ROUNDUP(Y322/H322,0)*0.00937),"")</f>
        <v/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hidden="1" customHeight="1" x14ac:dyDescent="0.25">
      <c r="A323" s="60" t="s">
        <v>541</v>
      </c>
      <c r="B323" s="60" t="s">
        <v>542</v>
      </c>
      <c r="C323" s="34">
        <v>4301011573</v>
      </c>
      <c r="D323" s="710">
        <v>4680115881938</v>
      </c>
      <c r="E323" s="710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hidden="1" customHeight="1" x14ac:dyDescent="0.25">
      <c r="A324" s="60" t="s">
        <v>544</v>
      </c>
      <c r="B324" s="60" t="s">
        <v>545</v>
      </c>
      <c r="C324" s="34">
        <v>4301010944</v>
      </c>
      <c r="D324" s="710">
        <v>4607091387346</v>
      </c>
      <c r="E324" s="710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hidden="1" customHeight="1" x14ac:dyDescent="0.25">
      <c r="A325" s="60" t="s">
        <v>547</v>
      </c>
      <c r="B325" s="60" t="s">
        <v>548</v>
      </c>
      <c r="C325" s="34">
        <v>4301011859</v>
      </c>
      <c r="D325" s="710">
        <v>4680115885608</v>
      </c>
      <c r="E325" s="710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idden="1" x14ac:dyDescent="0.2">
      <c r="A326" s="717"/>
      <c r="B326" s="717"/>
      <c r="C326" s="717"/>
      <c r="D326" s="717"/>
      <c r="E326" s="717"/>
      <c r="F326" s="717"/>
      <c r="G326" s="717"/>
      <c r="H326" s="717"/>
      <c r="I326" s="717"/>
      <c r="J326" s="717"/>
      <c r="K326" s="717"/>
      <c r="L326" s="717"/>
      <c r="M326" s="717"/>
      <c r="N326" s="717"/>
      <c r="O326" s="718"/>
      <c r="P326" s="714" t="s">
        <v>40</v>
      </c>
      <c r="Q326" s="715"/>
      <c r="R326" s="715"/>
      <c r="S326" s="715"/>
      <c r="T326" s="715"/>
      <c r="U326" s="715"/>
      <c r="V326" s="716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0</v>
      </c>
      <c r="Y326" s="41">
        <f>IFERROR(Y318/H318,"0")+IFERROR(Y319/H319,"0")+IFERROR(Y320/H320,"0")+IFERROR(Y321/H321,"0")+IFERROR(Y322/H322,"0")+IFERROR(Y323/H323,"0")+IFERROR(Y324/H324,"0")+IFERROR(Y325/H325,"0")</f>
        <v>0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717"/>
      <c r="B327" s="717"/>
      <c r="C327" s="717"/>
      <c r="D327" s="717"/>
      <c r="E327" s="717"/>
      <c r="F327" s="717"/>
      <c r="G327" s="717"/>
      <c r="H327" s="717"/>
      <c r="I327" s="717"/>
      <c r="J327" s="717"/>
      <c r="K327" s="717"/>
      <c r="L327" s="717"/>
      <c r="M327" s="717"/>
      <c r="N327" s="717"/>
      <c r="O327" s="718"/>
      <c r="P327" s="714" t="s">
        <v>40</v>
      </c>
      <c r="Q327" s="715"/>
      <c r="R327" s="715"/>
      <c r="S327" s="715"/>
      <c r="T327" s="715"/>
      <c r="U327" s="715"/>
      <c r="V327" s="716"/>
      <c r="W327" s="40" t="s">
        <v>0</v>
      </c>
      <c r="X327" s="41">
        <f>IFERROR(SUM(X318:X325),"0")</f>
        <v>0</v>
      </c>
      <c r="Y327" s="41">
        <f>IFERROR(SUM(Y318:Y325),"0")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709" t="s">
        <v>78</v>
      </c>
      <c r="B328" s="709"/>
      <c r="C328" s="709"/>
      <c r="D328" s="709"/>
      <c r="E328" s="709"/>
      <c r="F328" s="709"/>
      <c r="G328" s="709"/>
      <c r="H328" s="709"/>
      <c r="I328" s="709"/>
      <c r="J328" s="709"/>
      <c r="K328" s="709"/>
      <c r="L328" s="709"/>
      <c r="M328" s="709"/>
      <c r="N328" s="709"/>
      <c r="O328" s="709"/>
      <c r="P328" s="709"/>
      <c r="Q328" s="709"/>
      <c r="R328" s="709"/>
      <c r="S328" s="709"/>
      <c r="T328" s="709"/>
      <c r="U328" s="709"/>
      <c r="V328" s="709"/>
      <c r="W328" s="709"/>
      <c r="X328" s="709"/>
      <c r="Y328" s="709"/>
      <c r="Z328" s="709"/>
      <c r="AA328" s="63"/>
      <c r="AB328" s="63"/>
      <c r="AC328" s="63"/>
    </row>
    <row r="329" spans="1:68" ht="27" hidden="1" customHeight="1" x14ac:dyDescent="0.25">
      <c r="A329" s="60" t="s">
        <v>549</v>
      </c>
      <c r="B329" s="60" t="s">
        <v>550</v>
      </c>
      <c r="C329" s="34">
        <v>4301030878</v>
      </c>
      <c r="D329" s="710">
        <v>4607091387193</v>
      </c>
      <c r="E329" s="710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2"/>
      <c r="R329" s="712"/>
      <c r="S329" s="712"/>
      <c r="T329" s="71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552</v>
      </c>
      <c r="B330" s="60" t="s">
        <v>553</v>
      </c>
      <c r="C330" s="34">
        <v>4301031153</v>
      </c>
      <c r="D330" s="710">
        <v>4607091387230</v>
      </c>
      <c r="E330" s="710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2"/>
      <c r="R330" s="712"/>
      <c r="S330" s="712"/>
      <c r="T330" s="71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IFERROR(IF(Y330=0,"",ROUNDUP(Y330/H330,0)*0.00753),"")</f>
        <v/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555</v>
      </c>
      <c r="B331" s="60" t="s">
        <v>556</v>
      </c>
      <c r="C331" s="34">
        <v>4301031154</v>
      </c>
      <c r="D331" s="710">
        <v>4607091387292</v>
      </c>
      <c r="E331" s="710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2"/>
      <c r="R331" s="712"/>
      <c r="S331" s="712"/>
      <c r="T331" s="71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558</v>
      </c>
      <c r="B332" s="60" t="s">
        <v>559</v>
      </c>
      <c r="C332" s="34">
        <v>4301031152</v>
      </c>
      <c r="D332" s="710">
        <v>4607091387285</v>
      </c>
      <c r="E332" s="710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717"/>
      <c r="B333" s="717"/>
      <c r="C333" s="717"/>
      <c r="D333" s="717"/>
      <c r="E333" s="717"/>
      <c r="F333" s="717"/>
      <c r="G333" s="717"/>
      <c r="H333" s="717"/>
      <c r="I333" s="717"/>
      <c r="J333" s="717"/>
      <c r="K333" s="717"/>
      <c r="L333" s="717"/>
      <c r="M333" s="717"/>
      <c r="N333" s="717"/>
      <c r="O333" s="718"/>
      <c r="P333" s="714" t="s">
        <v>40</v>
      </c>
      <c r="Q333" s="715"/>
      <c r="R333" s="715"/>
      <c r="S333" s="715"/>
      <c r="T333" s="715"/>
      <c r="U333" s="715"/>
      <c r="V333" s="716"/>
      <c r="W333" s="40" t="s">
        <v>39</v>
      </c>
      <c r="X333" s="41">
        <f>IFERROR(X329/H329,"0")+IFERROR(X330/H330,"0")+IFERROR(X331/H331,"0")+IFERROR(X332/H332,"0")</f>
        <v>0</v>
      </c>
      <c r="Y333" s="41">
        <f>IFERROR(Y329/H329,"0")+IFERROR(Y330/H330,"0")+IFERROR(Y331/H331,"0")+IFERROR(Y332/H332,"0")</f>
        <v>0</v>
      </c>
      <c r="Z333" s="41">
        <f>IFERROR(IF(Z329="",0,Z329),"0")+IFERROR(IF(Z330="",0,Z330),"0")+IFERROR(IF(Z331="",0,Z331),"0")+IFERROR(IF(Z332="",0,Z332),"0")</f>
        <v>0</v>
      </c>
      <c r="AA333" s="64"/>
      <c r="AB333" s="64"/>
      <c r="AC333" s="64"/>
    </row>
    <row r="334" spans="1:68" hidden="1" x14ac:dyDescent="0.2">
      <c r="A334" s="717"/>
      <c r="B334" s="717"/>
      <c r="C334" s="717"/>
      <c r="D334" s="717"/>
      <c r="E334" s="717"/>
      <c r="F334" s="717"/>
      <c r="G334" s="717"/>
      <c r="H334" s="717"/>
      <c r="I334" s="717"/>
      <c r="J334" s="717"/>
      <c r="K334" s="717"/>
      <c r="L334" s="717"/>
      <c r="M334" s="717"/>
      <c r="N334" s="717"/>
      <c r="O334" s="718"/>
      <c r="P334" s="714" t="s">
        <v>40</v>
      </c>
      <c r="Q334" s="715"/>
      <c r="R334" s="715"/>
      <c r="S334" s="715"/>
      <c r="T334" s="715"/>
      <c r="U334" s="715"/>
      <c r="V334" s="716"/>
      <c r="W334" s="40" t="s">
        <v>0</v>
      </c>
      <c r="X334" s="41">
        <f>IFERROR(SUM(X329:X332),"0")</f>
        <v>0</v>
      </c>
      <c r="Y334" s="41">
        <f>IFERROR(SUM(Y329:Y332),"0")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709" t="s">
        <v>84</v>
      </c>
      <c r="B335" s="709"/>
      <c r="C335" s="709"/>
      <c r="D335" s="709"/>
      <c r="E335" s="709"/>
      <c r="F335" s="709"/>
      <c r="G335" s="709"/>
      <c r="H335" s="709"/>
      <c r="I335" s="709"/>
      <c r="J335" s="709"/>
      <c r="K335" s="709"/>
      <c r="L335" s="709"/>
      <c r="M335" s="709"/>
      <c r="N335" s="709"/>
      <c r="O335" s="709"/>
      <c r="P335" s="709"/>
      <c r="Q335" s="709"/>
      <c r="R335" s="709"/>
      <c r="S335" s="709"/>
      <c r="T335" s="709"/>
      <c r="U335" s="709"/>
      <c r="V335" s="709"/>
      <c r="W335" s="709"/>
      <c r="X335" s="709"/>
      <c r="Y335" s="709"/>
      <c r="Z335" s="709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10">
        <v>4607091387766</v>
      </c>
      <c r="E336" s="710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2"/>
      <c r="R336" s="712"/>
      <c r="S336" s="712"/>
      <c r="T336" s="713"/>
      <c r="U336" s="37" t="s">
        <v>45</v>
      </c>
      <c r="V336" s="37" t="s">
        <v>45</v>
      </c>
      <c r="W336" s="38" t="s">
        <v>0</v>
      </c>
      <c r="X336" s="56">
        <v>5200</v>
      </c>
      <c r="Y336" s="53">
        <f t="shared" ref="Y336:Y341" si="62">IFERROR(IF(X336="",0,CEILING((X336/$H336),1)*$H336),"")</f>
        <v>5202.5999999999995</v>
      </c>
      <c r="Z336" s="39">
        <f>IFERROR(IF(Y336=0,"",ROUNDUP(Y336/H336,0)*0.02175),"")</f>
        <v>14.507249999999999</v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5572.0000000000009</v>
      </c>
      <c r="BN336" s="75">
        <f t="shared" ref="BN336:BN341" si="64">IFERROR(Y336*I336/H336,"0")</f>
        <v>5574.7860000000001</v>
      </c>
      <c r="BO336" s="75">
        <f t="shared" ref="BO336:BO341" si="65">IFERROR(1/J336*(X336/H336),"0")</f>
        <v>11.904761904761903</v>
      </c>
      <c r="BP336" s="75">
        <f t="shared" ref="BP336:BP341" si="66">IFERROR(1/J336*(Y336/H336),"0")</f>
        <v>11.910714285714285</v>
      </c>
    </row>
    <row r="337" spans="1:68" ht="27" hidden="1" customHeight="1" x14ac:dyDescent="0.25">
      <c r="A337" s="60" t="s">
        <v>563</v>
      </c>
      <c r="B337" s="60" t="s">
        <v>564</v>
      </c>
      <c r="C337" s="34">
        <v>4301051116</v>
      </c>
      <c r="D337" s="710">
        <v>4607091387957</v>
      </c>
      <c r="E337" s="710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2"/>
      <c r="R337" s="712"/>
      <c r="S337" s="712"/>
      <c r="T337" s="713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hidden="1" customHeight="1" x14ac:dyDescent="0.25">
      <c r="A338" s="60" t="s">
        <v>566</v>
      </c>
      <c r="B338" s="60" t="s">
        <v>567</v>
      </c>
      <c r="C338" s="34">
        <v>4301051115</v>
      </c>
      <c r="D338" s="710">
        <v>4607091387964</v>
      </c>
      <c r="E338" s="710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2"/>
      <c r="R338" s="712"/>
      <c r="S338" s="712"/>
      <c r="T338" s="713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hidden="1" customHeight="1" x14ac:dyDescent="0.25">
      <c r="A339" s="60" t="s">
        <v>569</v>
      </c>
      <c r="B339" s="60" t="s">
        <v>570</v>
      </c>
      <c r="C339" s="34">
        <v>4301051705</v>
      </c>
      <c r="D339" s="710">
        <v>4680115884588</v>
      </c>
      <c r="E339" s="710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62"/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0</v>
      </c>
      <c r="BN339" s="75">
        <f t="shared" si="64"/>
        <v>0</v>
      </c>
      <c r="BO339" s="75">
        <f t="shared" si="65"/>
        <v>0</v>
      </c>
      <c r="BP339" s="75">
        <f t="shared" si="66"/>
        <v>0</v>
      </c>
    </row>
    <row r="340" spans="1:68" ht="37.5" hidden="1" customHeight="1" x14ac:dyDescent="0.25">
      <c r="A340" s="60" t="s">
        <v>572</v>
      </c>
      <c r="B340" s="60" t="s">
        <v>573</v>
      </c>
      <c r="C340" s="34">
        <v>4301051130</v>
      </c>
      <c r="D340" s="710">
        <v>4607091387537</v>
      </c>
      <c r="E340" s="710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hidden="1" customHeight="1" x14ac:dyDescent="0.25">
      <c r="A341" s="60" t="s">
        <v>575</v>
      </c>
      <c r="B341" s="60" t="s">
        <v>576</v>
      </c>
      <c r="C341" s="34">
        <v>4301051132</v>
      </c>
      <c r="D341" s="710">
        <v>4607091387513</v>
      </c>
      <c r="E341" s="710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17"/>
      <c r="B342" s="717"/>
      <c r="C342" s="717"/>
      <c r="D342" s="717"/>
      <c r="E342" s="717"/>
      <c r="F342" s="717"/>
      <c r="G342" s="717"/>
      <c r="H342" s="717"/>
      <c r="I342" s="717"/>
      <c r="J342" s="717"/>
      <c r="K342" s="717"/>
      <c r="L342" s="717"/>
      <c r="M342" s="717"/>
      <c r="N342" s="717"/>
      <c r="O342" s="718"/>
      <c r="P342" s="714" t="s">
        <v>40</v>
      </c>
      <c r="Q342" s="715"/>
      <c r="R342" s="715"/>
      <c r="S342" s="715"/>
      <c r="T342" s="715"/>
      <c r="U342" s="715"/>
      <c r="V342" s="716"/>
      <c r="W342" s="40" t="s">
        <v>39</v>
      </c>
      <c r="X342" s="41">
        <f>IFERROR(X336/H336,"0")+IFERROR(X337/H337,"0")+IFERROR(X338/H338,"0")+IFERROR(X339/H339,"0")+IFERROR(X340/H340,"0")+IFERROR(X341/H341,"0")</f>
        <v>666.66666666666663</v>
      </c>
      <c r="Y342" s="41">
        <f>IFERROR(Y336/H336,"0")+IFERROR(Y337/H337,"0")+IFERROR(Y338/H338,"0")+IFERROR(Y339/H339,"0")+IFERROR(Y340/H340,"0")+IFERROR(Y341/H341,"0")</f>
        <v>667</v>
      </c>
      <c r="Z342" s="41">
        <f>IFERROR(IF(Z336="",0,Z336),"0")+IFERROR(IF(Z337="",0,Z337),"0")+IFERROR(IF(Z338="",0,Z338),"0")+IFERROR(IF(Z339="",0,Z339),"0")+IFERROR(IF(Z340="",0,Z340),"0")+IFERROR(IF(Z341="",0,Z341),"0")</f>
        <v>14.507249999999999</v>
      </c>
      <c r="AA342" s="64"/>
      <c r="AB342" s="64"/>
      <c r="AC342" s="64"/>
    </row>
    <row r="343" spans="1:68" x14ac:dyDescent="0.2">
      <c r="A343" s="717"/>
      <c r="B343" s="717"/>
      <c r="C343" s="717"/>
      <c r="D343" s="717"/>
      <c r="E343" s="717"/>
      <c r="F343" s="717"/>
      <c r="G343" s="717"/>
      <c r="H343" s="717"/>
      <c r="I343" s="717"/>
      <c r="J343" s="717"/>
      <c r="K343" s="717"/>
      <c r="L343" s="717"/>
      <c r="M343" s="717"/>
      <c r="N343" s="717"/>
      <c r="O343" s="718"/>
      <c r="P343" s="714" t="s">
        <v>40</v>
      </c>
      <c r="Q343" s="715"/>
      <c r="R343" s="715"/>
      <c r="S343" s="715"/>
      <c r="T343" s="715"/>
      <c r="U343" s="715"/>
      <c r="V343" s="716"/>
      <c r="W343" s="40" t="s">
        <v>0</v>
      </c>
      <c r="X343" s="41">
        <f>IFERROR(SUM(X336:X341),"0")</f>
        <v>5200</v>
      </c>
      <c r="Y343" s="41">
        <f>IFERROR(SUM(Y336:Y341),"0")</f>
        <v>5202.5999999999995</v>
      </c>
      <c r="Z343" s="40"/>
      <c r="AA343" s="64"/>
      <c r="AB343" s="64"/>
      <c r="AC343" s="64"/>
    </row>
    <row r="344" spans="1:68" ht="14.25" hidden="1" customHeight="1" x14ac:dyDescent="0.25">
      <c r="A344" s="709" t="s">
        <v>213</v>
      </c>
      <c r="B344" s="709"/>
      <c r="C344" s="709"/>
      <c r="D344" s="709"/>
      <c r="E344" s="709"/>
      <c r="F344" s="709"/>
      <c r="G344" s="709"/>
      <c r="H344" s="709"/>
      <c r="I344" s="709"/>
      <c r="J344" s="709"/>
      <c r="K344" s="709"/>
      <c r="L344" s="709"/>
      <c r="M344" s="709"/>
      <c r="N344" s="709"/>
      <c r="O344" s="709"/>
      <c r="P344" s="709"/>
      <c r="Q344" s="709"/>
      <c r="R344" s="709"/>
      <c r="S344" s="709"/>
      <c r="T344" s="709"/>
      <c r="U344" s="709"/>
      <c r="V344" s="709"/>
      <c r="W344" s="709"/>
      <c r="X344" s="709"/>
      <c r="Y344" s="709"/>
      <c r="Z344" s="709"/>
      <c r="AA344" s="63"/>
      <c r="AB344" s="63"/>
      <c r="AC344" s="63"/>
    </row>
    <row r="345" spans="1:68" ht="27" hidden="1" customHeight="1" x14ac:dyDescent="0.25">
      <c r="A345" s="60" t="s">
        <v>578</v>
      </c>
      <c r="B345" s="60" t="s">
        <v>579</v>
      </c>
      <c r="C345" s="34">
        <v>4301060379</v>
      </c>
      <c r="D345" s="710">
        <v>4607091380880</v>
      </c>
      <c r="E345" s="710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2"/>
      <c r="R345" s="712"/>
      <c r="S345" s="712"/>
      <c r="T345" s="71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581</v>
      </c>
      <c r="B346" s="60" t="s">
        <v>582</v>
      </c>
      <c r="C346" s="34">
        <v>4301060308</v>
      </c>
      <c r="D346" s="710">
        <v>4607091384482</v>
      </c>
      <c r="E346" s="710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2"/>
      <c r="R346" s="712"/>
      <c r="S346" s="712"/>
      <c r="T346" s="713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IFERROR(IF(Y346=0,"",ROUNDUP(Y346/H346,0)*0.02175),"")</f>
        <v/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16.5" hidden="1" customHeight="1" x14ac:dyDescent="0.25">
      <c r="A347" s="60" t="s">
        <v>584</v>
      </c>
      <c r="B347" s="60" t="s">
        <v>585</v>
      </c>
      <c r="C347" s="34">
        <v>4301060325</v>
      </c>
      <c r="D347" s="710">
        <v>4607091380897</v>
      </c>
      <c r="E347" s="710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2"/>
      <c r="R347" s="712"/>
      <c r="S347" s="712"/>
      <c r="T347" s="713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IFERROR(IF(Y347=0,"",ROUNDUP(Y347/H347,0)*0.02175),"")</f>
        <v/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idden="1" x14ac:dyDescent="0.2">
      <c r="A348" s="717"/>
      <c r="B348" s="717"/>
      <c r="C348" s="717"/>
      <c r="D348" s="717"/>
      <c r="E348" s="717"/>
      <c r="F348" s="717"/>
      <c r="G348" s="717"/>
      <c r="H348" s="717"/>
      <c r="I348" s="717"/>
      <c r="J348" s="717"/>
      <c r="K348" s="717"/>
      <c r="L348" s="717"/>
      <c r="M348" s="717"/>
      <c r="N348" s="717"/>
      <c r="O348" s="718"/>
      <c r="P348" s="714" t="s">
        <v>40</v>
      </c>
      <c r="Q348" s="715"/>
      <c r="R348" s="715"/>
      <c r="S348" s="715"/>
      <c r="T348" s="715"/>
      <c r="U348" s="715"/>
      <c r="V348" s="716"/>
      <c r="W348" s="40" t="s">
        <v>39</v>
      </c>
      <c r="X348" s="41">
        <f>IFERROR(X345/H345,"0")+IFERROR(X346/H346,"0")+IFERROR(X347/H347,"0")</f>
        <v>0</v>
      </c>
      <c r="Y348" s="41">
        <f>IFERROR(Y345/H345,"0")+IFERROR(Y346/H346,"0")+IFERROR(Y347/H347,"0")</f>
        <v>0</v>
      </c>
      <c r="Z348" s="41">
        <f>IFERROR(IF(Z345="",0,Z345),"0")+IFERROR(IF(Z346="",0,Z346),"0")+IFERROR(IF(Z347="",0,Z347),"0")</f>
        <v>0</v>
      </c>
      <c r="AA348" s="64"/>
      <c r="AB348" s="64"/>
      <c r="AC348" s="64"/>
    </row>
    <row r="349" spans="1:68" hidden="1" x14ac:dyDescent="0.2">
      <c r="A349" s="717"/>
      <c r="B349" s="717"/>
      <c r="C349" s="717"/>
      <c r="D349" s="717"/>
      <c r="E349" s="717"/>
      <c r="F349" s="717"/>
      <c r="G349" s="717"/>
      <c r="H349" s="717"/>
      <c r="I349" s="717"/>
      <c r="J349" s="717"/>
      <c r="K349" s="717"/>
      <c r="L349" s="717"/>
      <c r="M349" s="717"/>
      <c r="N349" s="717"/>
      <c r="O349" s="718"/>
      <c r="P349" s="714" t="s">
        <v>40</v>
      </c>
      <c r="Q349" s="715"/>
      <c r="R349" s="715"/>
      <c r="S349" s="715"/>
      <c r="T349" s="715"/>
      <c r="U349" s="715"/>
      <c r="V349" s="716"/>
      <c r="W349" s="40" t="s">
        <v>0</v>
      </c>
      <c r="X349" s="41">
        <f>IFERROR(SUM(X345:X347),"0")</f>
        <v>0</v>
      </c>
      <c r="Y349" s="41">
        <f>IFERROR(SUM(Y345:Y347),"0")</f>
        <v>0</v>
      </c>
      <c r="Z349" s="40"/>
      <c r="AA349" s="64"/>
      <c r="AB349" s="64"/>
      <c r="AC349" s="64"/>
    </row>
    <row r="350" spans="1:68" ht="14.25" hidden="1" customHeight="1" x14ac:dyDescent="0.25">
      <c r="A350" s="709" t="s">
        <v>114</v>
      </c>
      <c r="B350" s="709"/>
      <c r="C350" s="709"/>
      <c r="D350" s="709"/>
      <c r="E350" s="709"/>
      <c r="F350" s="709"/>
      <c r="G350" s="709"/>
      <c r="H350" s="709"/>
      <c r="I350" s="709"/>
      <c r="J350" s="709"/>
      <c r="K350" s="709"/>
      <c r="L350" s="709"/>
      <c r="M350" s="709"/>
      <c r="N350" s="709"/>
      <c r="O350" s="709"/>
      <c r="P350" s="709"/>
      <c r="Q350" s="709"/>
      <c r="R350" s="709"/>
      <c r="S350" s="709"/>
      <c r="T350" s="709"/>
      <c r="U350" s="709"/>
      <c r="V350" s="709"/>
      <c r="W350" s="709"/>
      <c r="X350" s="709"/>
      <c r="Y350" s="709"/>
      <c r="Z350" s="709"/>
      <c r="AA350" s="63"/>
      <c r="AB350" s="63"/>
      <c r="AC350" s="63"/>
    </row>
    <row r="351" spans="1:68" ht="16.5" hidden="1" customHeight="1" x14ac:dyDescent="0.25">
      <c r="A351" s="60" t="s">
        <v>587</v>
      </c>
      <c r="B351" s="60" t="s">
        <v>588</v>
      </c>
      <c r="C351" s="34">
        <v>4301030232</v>
      </c>
      <c r="D351" s="710">
        <v>4607091388374</v>
      </c>
      <c r="E351" s="710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850" t="s">
        <v>589</v>
      </c>
      <c r="Q351" s="712"/>
      <c r="R351" s="712"/>
      <c r="S351" s="712"/>
      <c r="T351" s="713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hidden="1" customHeight="1" x14ac:dyDescent="0.25">
      <c r="A352" s="60" t="s">
        <v>591</v>
      </c>
      <c r="B352" s="60" t="s">
        <v>592</v>
      </c>
      <c r="C352" s="34">
        <v>4301030235</v>
      </c>
      <c r="D352" s="710">
        <v>4607091388381</v>
      </c>
      <c r="E352" s="710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851" t="s">
        <v>593</v>
      </c>
      <c r="Q352" s="712"/>
      <c r="R352" s="712"/>
      <c r="S352" s="712"/>
      <c r="T352" s="713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hidden="1" customHeight="1" x14ac:dyDescent="0.25">
      <c r="A353" s="60" t="s">
        <v>594</v>
      </c>
      <c r="B353" s="60" t="s">
        <v>595</v>
      </c>
      <c r="C353" s="34">
        <v>4301032015</v>
      </c>
      <c r="D353" s="710">
        <v>4607091383102</v>
      </c>
      <c r="E353" s="710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2"/>
      <c r="R353" s="712"/>
      <c r="S353" s="712"/>
      <c r="T353" s="713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hidden="1" customHeight="1" x14ac:dyDescent="0.25">
      <c r="A354" s="60" t="s">
        <v>597</v>
      </c>
      <c r="B354" s="60" t="s">
        <v>598</v>
      </c>
      <c r="C354" s="34">
        <v>4301030233</v>
      </c>
      <c r="D354" s="710">
        <v>4607091388404</v>
      </c>
      <c r="E354" s="710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idden="1" x14ac:dyDescent="0.2">
      <c r="A355" s="717"/>
      <c r="B355" s="717"/>
      <c r="C355" s="717"/>
      <c r="D355" s="717"/>
      <c r="E355" s="717"/>
      <c r="F355" s="717"/>
      <c r="G355" s="717"/>
      <c r="H355" s="717"/>
      <c r="I355" s="717"/>
      <c r="J355" s="717"/>
      <c r="K355" s="717"/>
      <c r="L355" s="717"/>
      <c r="M355" s="717"/>
      <c r="N355" s="717"/>
      <c r="O355" s="718"/>
      <c r="P355" s="714" t="s">
        <v>40</v>
      </c>
      <c r="Q355" s="715"/>
      <c r="R355" s="715"/>
      <c r="S355" s="715"/>
      <c r="T355" s="715"/>
      <c r="U355" s="715"/>
      <c r="V355" s="716"/>
      <c r="W355" s="40" t="s">
        <v>39</v>
      </c>
      <c r="X355" s="41">
        <f>IFERROR(X351/H351,"0")+IFERROR(X352/H352,"0")+IFERROR(X353/H353,"0")+IFERROR(X354/H354,"0")</f>
        <v>0</v>
      </c>
      <c r="Y355" s="41">
        <f>IFERROR(Y351/H351,"0")+IFERROR(Y352/H352,"0")+IFERROR(Y353/H353,"0")+IFERROR(Y354/H354,"0")</f>
        <v>0</v>
      </c>
      <c r="Z355" s="41">
        <f>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717"/>
      <c r="B356" s="717"/>
      <c r="C356" s="717"/>
      <c r="D356" s="717"/>
      <c r="E356" s="717"/>
      <c r="F356" s="717"/>
      <c r="G356" s="717"/>
      <c r="H356" s="717"/>
      <c r="I356" s="717"/>
      <c r="J356" s="717"/>
      <c r="K356" s="717"/>
      <c r="L356" s="717"/>
      <c r="M356" s="717"/>
      <c r="N356" s="717"/>
      <c r="O356" s="718"/>
      <c r="P356" s="714" t="s">
        <v>40</v>
      </c>
      <c r="Q356" s="715"/>
      <c r="R356" s="715"/>
      <c r="S356" s="715"/>
      <c r="T356" s="715"/>
      <c r="U356" s="715"/>
      <c r="V356" s="716"/>
      <c r="W356" s="40" t="s">
        <v>0</v>
      </c>
      <c r="X356" s="41">
        <f>IFERROR(SUM(X351:X354),"0")</f>
        <v>0</v>
      </c>
      <c r="Y356" s="41">
        <f>IFERROR(SUM(Y351:Y354),"0")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709" t="s">
        <v>599</v>
      </c>
      <c r="B357" s="709"/>
      <c r="C357" s="709"/>
      <c r="D357" s="709"/>
      <c r="E357" s="709"/>
      <c r="F357" s="709"/>
      <c r="G357" s="709"/>
      <c r="H357" s="709"/>
      <c r="I357" s="709"/>
      <c r="J357" s="709"/>
      <c r="K357" s="709"/>
      <c r="L357" s="709"/>
      <c r="M357" s="709"/>
      <c r="N357" s="709"/>
      <c r="O357" s="709"/>
      <c r="P357" s="709"/>
      <c r="Q357" s="709"/>
      <c r="R357" s="709"/>
      <c r="S357" s="709"/>
      <c r="T357" s="709"/>
      <c r="U357" s="709"/>
      <c r="V357" s="709"/>
      <c r="W357" s="709"/>
      <c r="X357" s="709"/>
      <c r="Y357" s="709"/>
      <c r="Z357" s="709"/>
      <c r="AA357" s="63"/>
      <c r="AB357" s="63"/>
      <c r="AC357" s="63"/>
    </row>
    <row r="358" spans="1:68" ht="16.5" hidden="1" customHeight="1" x14ac:dyDescent="0.25">
      <c r="A358" s="60" t="s">
        <v>600</v>
      </c>
      <c r="B358" s="60" t="s">
        <v>601</v>
      </c>
      <c r="C358" s="34">
        <v>4301180007</v>
      </c>
      <c r="D358" s="710">
        <v>4680115881808</v>
      </c>
      <c r="E358" s="710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2"/>
      <c r="R358" s="712"/>
      <c r="S358" s="712"/>
      <c r="T358" s="713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605</v>
      </c>
      <c r="B359" s="60" t="s">
        <v>606</v>
      </c>
      <c r="C359" s="34">
        <v>4301180006</v>
      </c>
      <c r="D359" s="710">
        <v>4680115881822</v>
      </c>
      <c r="E359" s="710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2"/>
      <c r="R359" s="712"/>
      <c r="S359" s="712"/>
      <c r="T359" s="71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607</v>
      </c>
      <c r="B360" s="60" t="s">
        <v>608</v>
      </c>
      <c r="C360" s="34">
        <v>4301180001</v>
      </c>
      <c r="D360" s="710">
        <v>4680115880016</v>
      </c>
      <c r="E360" s="710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2"/>
      <c r="R360" s="712"/>
      <c r="S360" s="712"/>
      <c r="T360" s="71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717"/>
      <c r="B361" s="717"/>
      <c r="C361" s="717"/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N361" s="717"/>
      <c r="O361" s="718"/>
      <c r="P361" s="714" t="s">
        <v>40</v>
      </c>
      <c r="Q361" s="715"/>
      <c r="R361" s="715"/>
      <c r="S361" s="715"/>
      <c r="T361" s="715"/>
      <c r="U361" s="715"/>
      <c r="V361" s="716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hidden="1" x14ac:dyDescent="0.2">
      <c r="A362" s="717"/>
      <c r="B362" s="717"/>
      <c r="C362" s="717"/>
      <c r="D362" s="717"/>
      <c r="E362" s="717"/>
      <c r="F362" s="717"/>
      <c r="G362" s="717"/>
      <c r="H362" s="717"/>
      <c r="I362" s="717"/>
      <c r="J362" s="717"/>
      <c r="K362" s="717"/>
      <c r="L362" s="717"/>
      <c r="M362" s="717"/>
      <c r="N362" s="717"/>
      <c r="O362" s="718"/>
      <c r="P362" s="714" t="s">
        <v>40</v>
      </c>
      <c r="Q362" s="715"/>
      <c r="R362" s="715"/>
      <c r="S362" s="715"/>
      <c r="T362" s="715"/>
      <c r="U362" s="715"/>
      <c r="V362" s="716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hidden="1" customHeight="1" x14ac:dyDescent="0.25">
      <c r="A363" s="724" t="s">
        <v>609</v>
      </c>
      <c r="B363" s="724"/>
      <c r="C363" s="724"/>
      <c r="D363" s="724"/>
      <c r="E363" s="724"/>
      <c r="F363" s="724"/>
      <c r="G363" s="724"/>
      <c r="H363" s="724"/>
      <c r="I363" s="724"/>
      <c r="J363" s="724"/>
      <c r="K363" s="724"/>
      <c r="L363" s="724"/>
      <c r="M363" s="724"/>
      <c r="N363" s="724"/>
      <c r="O363" s="724"/>
      <c r="P363" s="724"/>
      <c r="Q363" s="724"/>
      <c r="R363" s="724"/>
      <c r="S363" s="724"/>
      <c r="T363" s="724"/>
      <c r="U363" s="724"/>
      <c r="V363" s="724"/>
      <c r="W363" s="724"/>
      <c r="X363" s="724"/>
      <c r="Y363" s="724"/>
      <c r="Z363" s="724"/>
      <c r="AA363" s="62"/>
      <c r="AB363" s="62"/>
      <c r="AC363" s="62"/>
    </row>
    <row r="364" spans="1:68" ht="14.25" hidden="1" customHeight="1" x14ac:dyDescent="0.25">
      <c r="A364" s="709" t="s">
        <v>78</v>
      </c>
      <c r="B364" s="709"/>
      <c r="C364" s="709"/>
      <c r="D364" s="709"/>
      <c r="E364" s="709"/>
      <c r="F364" s="709"/>
      <c r="G364" s="709"/>
      <c r="H364" s="709"/>
      <c r="I364" s="709"/>
      <c r="J364" s="709"/>
      <c r="K364" s="709"/>
      <c r="L364" s="709"/>
      <c r="M364" s="709"/>
      <c r="N364" s="709"/>
      <c r="O364" s="709"/>
      <c r="P364" s="709"/>
      <c r="Q364" s="709"/>
      <c r="R364" s="709"/>
      <c r="S364" s="709"/>
      <c r="T364" s="709"/>
      <c r="U364" s="709"/>
      <c r="V364" s="709"/>
      <c r="W364" s="709"/>
      <c r="X364" s="709"/>
      <c r="Y364" s="709"/>
      <c r="Z364" s="709"/>
      <c r="AA364" s="63"/>
      <c r="AB364" s="63"/>
      <c r="AC364" s="63"/>
    </row>
    <row r="365" spans="1:68" ht="27" hidden="1" customHeight="1" x14ac:dyDescent="0.25">
      <c r="A365" s="60" t="s">
        <v>610</v>
      </c>
      <c r="B365" s="60" t="s">
        <v>611</v>
      </c>
      <c r="C365" s="34">
        <v>4301031066</v>
      </c>
      <c r="D365" s="710">
        <v>4607091383836</v>
      </c>
      <c r="E365" s="710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2"/>
      <c r="R365" s="712"/>
      <c r="S365" s="712"/>
      <c r="T365" s="713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717"/>
      <c r="B366" s="717"/>
      <c r="C366" s="717"/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N366" s="717"/>
      <c r="O366" s="718"/>
      <c r="P366" s="714" t="s">
        <v>40</v>
      </c>
      <c r="Q366" s="715"/>
      <c r="R366" s="715"/>
      <c r="S366" s="715"/>
      <c r="T366" s="715"/>
      <c r="U366" s="715"/>
      <c r="V366" s="716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hidden="1" x14ac:dyDescent="0.2">
      <c r="A367" s="717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N367" s="717"/>
      <c r="O367" s="718"/>
      <c r="P367" s="714" t="s">
        <v>40</v>
      </c>
      <c r="Q367" s="715"/>
      <c r="R367" s="715"/>
      <c r="S367" s="715"/>
      <c r="T367" s="715"/>
      <c r="U367" s="715"/>
      <c r="V367" s="716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hidden="1" customHeight="1" x14ac:dyDescent="0.25">
      <c r="A368" s="709" t="s">
        <v>84</v>
      </c>
      <c r="B368" s="709"/>
      <c r="C368" s="709"/>
      <c r="D368" s="709"/>
      <c r="E368" s="709"/>
      <c r="F368" s="709"/>
      <c r="G368" s="709"/>
      <c r="H368" s="709"/>
      <c r="I368" s="709"/>
      <c r="J368" s="709"/>
      <c r="K368" s="709"/>
      <c r="L368" s="709"/>
      <c r="M368" s="709"/>
      <c r="N368" s="709"/>
      <c r="O368" s="709"/>
      <c r="P368" s="709"/>
      <c r="Q368" s="709"/>
      <c r="R368" s="709"/>
      <c r="S368" s="709"/>
      <c r="T368" s="709"/>
      <c r="U368" s="709"/>
      <c r="V368" s="709"/>
      <c r="W368" s="709"/>
      <c r="X368" s="709"/>
      <c r="Y368" s="709"/>
      <c r="Z368" s="709"/>
      <c r="AA368" s="63"/>
      <c r="AB368" s="63"/>
      <c r="AC368" s="63"/>
    </row>
    <row r="369" spans="1:68" ht="27" hidden="1" customHeight="1" x14ac:dyDescent="0.25">
      <c r="A369" s="60" t="s">
        <v>613</v>
      </c>
      <c r="B369" s="60" t="s">
        <v>614</v>
      </c>
      <c r="C369" s="34">
        <v>4301051142</v>
      </c>
      <c r="D369" s="710">
        <v>4607091387919</v>
      </c>
      <c r="E369" s="710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2"/>
      <c r="R369" s="712"/>
      <c r="S369" s="712"/>
      <c r="T369" s="713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hidden="1" customHeight="1" x14ac:dyDescent="0.25">
      <c r="A370" s="60" t="s">
        <v>616</v>
      </c>
      <c r="B370" s="60" t="s">
        <v>617</v>
      </c>
      <c r="C370" s="34">
        <v>4301051461</v>
      </c>
      <c r="D370" s="710">
        <v>4680115883604</v>
      </c>
      <c r="E370" s="710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2"/>
      <c r="R370" s="712"/>
      <c r="S370" s="712"/>
      <c r="T370" s="713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hidden="1" customHeight="1" x14ac:dyDescent="0.25">
      <c r="A371" s="60" t="s">
        <v>619</v>
      </c>
      <c r="B371" s="60" t="s">
        <v>620</v>
      </c>
      <c r="C371" s="34">
        <v>4301051485</v>
      </c>
      <c r="D371" s="710">
        <v>4680115883567</v>
      </c>
      <c r="E371" s="710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2"/>
      <c r="R371" s="712"/>
      <c r="S371" s="712"/>
      <c r="T371" s="71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717"/>
      <c r="B372" s="717"/>
      <c r="C372" s="717"/>
      <c r="D372" s="717"/>
      <c r="E372" s="717"/>
      <c r="F372" s="717"/>
      <c r="G372" s="717"/>
      <c r="H372" s="717"/>
      <c r="I372" s="717"/>
      <c r="J372" s="717"/>
      <c r="K372" s="717"/>
      <c r="L372" s="717"/>
      <c r="M372" s="717"/>
      <c r="N372" s="717"/>
      <c r="O372" s="718"/>
      <c r="P372" s="714" t="s">
        <v>40</v>
      </c>
      <c r="Q372" s="715"/>
      <c r="R372" s="715"/>
      <c r="S372" s="715"/>
      <c r="T372" s="715"/>
      <c r="U372" s="715"/>
      <c r="V372" s="716"/>
      <c r="W372" s="40" t="s">
        <v>39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717"/>
      <c r="B373" s="717"/>
      <c r="C373" s="717"/>
      <c r="D373" s="717"/>
      <c r="E373" s="717"/>
      <c r="F373" s="717"/>
      <c r="G373" s="717"/>
      <c r="H373" s="717"/>
      <c r="I373" s="717"/>
      <c r="J373" s="717"/>
      <c r="K373" s="717"/>
      <c r="L373" s="717"/>
      <c r="M373" s="717"/>
      <c r="N373" s="717"/>
      <c r="O373" s="718"/>
      <c r="P373" s="714" t="s">
        <v>40</v>
      </c>
      <c r="Q373" s="715"/>
      <c r="R373" s="715"/>
      <c r="S373" s="715"/>
      <c r="T373" s="715"/>
      <c r="U373" s="715"/>
      <c r="V373" s="716"/>
      <c r="W373" s="40" t="s">
        <v>0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27.75" hidden="1" customHeight="1" x14ac:dyDescent="0.2">
      <c r="A374" s="747" t="s">
        <v>622</v>
      </c>
      <c r="B374" s="747"/>
      <c r="C374" s="747"/>
      <c r="D374" s="747"/>
      <c r="E374" s="747"/>
      <c r="F374" s="747"/>
      <c r="G374" s="747"/>
      <c r="H374" s="747"/>
      <c r="I374" s="747"/>
      <c r="J374" s="747"/>
      <c r="K374" s="747"/>
      <c r="L374" s="747"/>
      <c r="M374" s="747"/>
      <c r="N374" s="747"/>
      <c r="O374" s="747"/>
      <c r="P374" s="747"/>
      <c r="Q374" s="747"/>
      <c r="R374" s="747"/>
      <c r="S374" s="747"/>
      <c r="T374" s="747"/>
      <c r="U374" s="747"/>
      <c r="V374" s="747"/>
      <c r="W374" s="747"/>
      <c r="X374" s="747"/>
      <c r="Y374" s="747"/>
      <c r="Z374" s="747"/>
      <c r="AA374" s="52"/>
      <c r="AB374" s="52"/>
      <c r="AC374" s="52"/>
    </row>
    <row r="375" spans="1:68" ht="16.5" hidden="1" customHeight="1" x14ac:dyDescent="0.25">
      <c r="A375" s="724" t="s">
        <v>623</v>
      </c>
      <c r="B375" s="724"/>
      <c r="C375" s="724"/>
      <c r="D375" s="724"/>
      <c r="E375" s="724"/>
      <c r="F375" s="724"/>
      <c r="G375" s="724"/>
      <c r="H375" s="724"/>
      <c r="I375" s="724"/>
      <c r="J375" s="724"/>
      <c r="K375" s="724"/>
      <c r="L375" s="724"/>
      <c r="M375" s="724"/>
      <c r="N375" s="724"/>
      <c r="O375" s="724"/>
      <c r="P375" s="724"/>
      <c r="Q375" s="724"/>
      <c r="R375" s="724"/>
      <c r="S375" s="724"/>
      <c r="T375" s="724"/>
      <c r="U375" s="724"/>
      <c r="V375" s="724"/>
      <c r="W375" s="724"/>
      <c r="X375" s="724"/>
      <c r="Y375" s="724"/>
      <c r="Z375" s="724"/>
      <c r="AA375" s="62"/>
      <c r="AB375" s="62"/>
      <c r="AC375" s="62"/>
    </row>
    <row r="376" spans="1:68" ht="14.25" hidden="1" customHeight="1" x14ac:dyDescent="0.25">
      <c r="A376" s="709" t="s">
        <v>125</v>
      </c>
      <c r="B376" s="709"/>
      <c r="C376" s="709"/>
      <c r="D376" s="709"/>
      <c r="E376" s="709"/>
      <c r="F376" s="709"/>
      <c r="G376" s="709"/>
      <c r="H376" s="709"/>
      <c r="I376" s="709"/>
      <c r="J376" s="709"/>
      <c r="K376" s="709"/>
      <c r="L376" s="709"/>
      <c r="M376" s="709"/>
      <c r="N376" s="709"/>
      <c r="O376" s="709"/>
      <c r="P376" s="709"/>
      <c r="Q376" s="709"/>
      <c r="R376" s="709"/>
      <c r="S376" s="709"/>
      <c r="T376" s="709"/>
      <c r="U376" s="709"/>
      <c r="V376" s="709"/>
      <c r="W376" s="709"/>
      <c r="X376" s="709"/>
      <c r="Y376" s="709"/>
      <c r="Z376" s="709"/>
      <c r="AA376" s="63"/>
      <c r="AB376" s="63"/>
      <c r="AC376" s="63"/>
    </row>
    <row r="377" spans="1:68" ht="27" hidden="1" customHeight="1" x14ac:dyDescent="0.25">
      <c r="A377" s="60" t="s">
        <v>624</v>
      </c>
      <c r="B377" s="60" t="s">
        <v>625</v>
      </c>
      <c r="C377" s="34">
        <v>4301011869</v>
      </c>
      <c r="D377" s="710">
        <v>4680115884847</v>
      </c>
      <c r="E377" s="71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2"/>
      <c r="R377" s="712"/>
      <c r="S377" s="712"/>
      <c r="T377" s="713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ref="Y377:Y387" si="67">IFERROR(IF(X377="",0,CEILING((X377/$H377),1)*$H377),"")</f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0</v>
      </c>
      <c r="BN377" s="75">
        <f t="shared" ref="BN377:BN387" si="69">IFERROR(Y377*I377/H377,"0")</f>
        <v>0</v>
      </c>
      <c r="BO377" s="75">
        <f t="shared" ref="BO377:BO387" si="70">IFERROR(1/J377*(X377/H377),"0")</f>
        <v>0</v>
      </c>
      <c r="BP377" s="75">
        <f t="shared" ref="BP377:BP387" si="71">IFERROR(1/J377*(Y377/H377),"0")</f>
        <v>0</v>
      </c>
    </row>
    <row r="378" spans="1:68" ht="27" hidden="1" customHeight="1" x14ac:dyDescent="0.25">
      <c r="A378" s="60" t="s">
        <v>624</v>
      </c>
      <c r="B378" s="60" t="s">
        <v>627</v>
      </c>
      <c r="C378" s="34">
        <v>4301011946</v>
      </c>
      <c r="D378" s="710">
        <v>4680115884847</v>
      </c>
      <c r="E378" s="710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2"/>
      <c r="R378" s="712"/>
      <c r="S378" s="712"/>
      <c r="T378" s="71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hidden="1" customHeight="1" x14ac:dyDescent="0.25">
      <c r="A379" s="60" t="s">
        <v>629</v>
      </c>
      <c r="B379" s="60" t="s">
        <v>630</v>
      </c>
      <c r="C379" s="34">
        <v>4301011870</v>
      </c>
      <c r="D379" s="710">
        <v>4680115884854</v>
      </c>
      <c r="E379" s="710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2"/>
      <c r="R379" s="712"/>
      <c r="S379" s="712"/>
      <c r="T379" s="71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6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0</v>
      </c>
      <c r="BN379" s="75">
        <f t="shared" si="69"/>
        <v>0</v>
      </c>
      <c r="BO379" s="75">
        <f t="shared" si="70"/>
        <v>0</v>
      </c>
      <c r="BP379" s="75">
        <f t="shared" si="71"/>
        <v>0</v>
      </c>
    </row>
    <row r="380" spans="1:68" ht="27" hidden="1" customHeight="1" x14ac:dyDescent="0.25">
      <c r="A380" s="60" t="s">
        <v>629</v>
      </c>
      <c r="B380" s="60" t="s">
        <v>632</v>
      </c>
      <c r="C380" s="34">
        <v>4301011947</v>
      </c>
      <c r="D380" s="710">
        <v>4680115884854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hidden="1" customHeight="1" x14ac:dyDescent="0.25">
      <c r="A381" s="60" t="s">
        <v>633</v>
      </c>
      <c r="B381" s="60" t="s">
        <v>634</v>
      </c>
      <c r="C381" s="34">
        <v>4301011943</v>
      </c>
      <c r="D381" s="710">
        <v>4680115884830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/>
      <c r="Y381" s="53">
        <f t="shared" si="67"/>
        <v>0</v>
      </c>
      <c r="Z381" s="39" t="str">
        <f>IFERROR(IF(Y381=0,"",ROUNDUP(Y381/H381,0)*0.02039),"")</f>
        <v/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0</v>
      </c>
      <c r="BN381" s="75">
        <f t="shared" si="69"/>
        <v>0</v>
      </c>
      <c r="BO381" s="75">
        <f t="shared" si="70"/>
        <v>0</v>
      </c>
      <c r="BP381" s="75">
        <f t="shared" si="71"/>
        <v>0</v>
      </c>
    </row>
    <row r="382" spans="1:68" ht="27" hidden="1" customHeight="1" x14ac:dyDescent="0.25">
      <c r="A382" s="60" t="s">
        <v>633</v>
      </c>
      <c r="B382" s="60" t="s">
        <v>635</v>
      </c>
      <c r="C382" s="34">
        <v>4301011867</v>
      </c>
      <c r="D382" s="710">
        <v>4680115884830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hidden="1" customHeight="1" x14ac:dyDescent="0.25">
      <c r="A383" s="60" t="s">
        <v>637</v>
      </c>
      <c r="B383" s="60" t="s">
        <v>638</v>
      </c>
      <c r="C383" s="34">
        <v>4301011339</v>
      </c>
      <c r="D383" s="710">
        <v>4607091383997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hidden="1" customHeight="1" x14ac:dyDescent="0.25">
      <c r="A384" s="60" t="s">
        <v>640</v>
      </c>
      <c r="B384" s="60" t="s">
        <v>641</v>
      </c>
      <c r="C384" s="34">
        <v>4301011433</v>
      </c>
      <c r="D384" s="710">
        <v>4680115882638</v>
      </c>
      <c r="E384" s="710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hidden="1" customHeight="1" x14ac:dyDescent="0.25">
      <c r="A385" s="60" t="s">
        <v>643</v>
      </c>
      <c r="B385" s="60" t="s">
        <v>644</v>
      </c>
      <c r="C385" s="34">
        <v>4301011952</v>
      </c>
      <c r="D385" s="710">
        <v>4680115884922</v>
      </c>
      <c r="E385" s="710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hidden="1" customHeight="1" x14ac:dyDescent="0.25">
      <c r="A386" s="60" t="s">
        <v>645</v>
      </c>
      <c r="B386" s="60" t="s">
        <v>646</v>
      </c>
      <c r="C386" s="34">
        <v>4301011866</v>
      </c>
      <c r="D386" s="710">
        <v>4680115884878</v>
      </c>
      <c r="E386" s="710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hidden="1" customHeight="1" x14ac:dyDescent="0.25">
      <c r="A387" s="60" t="s">
        <v>648</v>
      </c>
      <c r="B387" s="60" t="s">
        <v>649</v>
      </c>
      <c r="C387" s="34">
        <v>4301011868</v>
      </c>
      <c r="D387" s="710">
        <v>4680115884861</v>
      </c>
      <c r="E387" s="710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hidden="1" x14ac:dyDescent="0.2">
      <c r="A388" s="717"/>
      <c r="B388" s="717"/>
      <c r="C388" s="717"/>
      <c r="D388" s="717"/>
      <c r="E388" s="717"/>
      <c r="F388" s="717"/>
      <c r="G388" s="717"/>
      <c r="H388" s="717"/>
      <c r="I388" s="717"/>
      <c r="J388" s="717"/>
      <c r="K388" s="717"/>
      <c r="L388" s="717"/>
      <c r="M388" s="717"/>
      <c r="N388" s="717"/>
      <c r="O388" s="718"/>
      <c r="P388" s="714" t="s">
        <v>40</v>
      </c>
      <c r="Q388" s="715"/>
      <c r="R388" s="715"/>
      <c r="S388" s="715"/>
      <c r="T388" s="715"/>
      <c r="U388" s="715"/>
      <c r="V388" s="716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hidden="1" x14ac:dyDescent="0.2">
      <c r="A389" s="717"/>
      <c r="B389" s="717"/>
      <c r="C389" s="717"/>
      <c r="D389" s="717"/>
      <c r="E389" s="717"/>
      <c r="F389" s="717"/>
      <c r="G389" s="717"/>
      <c r="H389" s="717"/>
      <c r="I389" s="717"/>
      <c r="J389" s="717"/>
      <c r="K389" s="717"/>
      <c r="L389" s="717"/>
      <c r="M389" s="717"/>
      <c r="N389" s="717"/>
      <c r="O389" s="718"/>
      <c r="P389" s="714" t="s">
        <v>40</v>
      </c>
      <c r="Q389" s="715"/>
      <c r="R389" s="715"/>
      <c r="S389" s="715"/>
      <c r="T389" s="715"/>
      <c r="U389" s="715"/>
      <c r="V389" s="716"/>
      <c r="W389" s="40" t="s">
        <v>0</v>
      </c>
      <c r="X389" s="41">
        <f>IFERROR(SUM(X377:X387),"0")</f>
        <v>0</v>
      </c>
      <c r="Y389" s="41">
        <f>IFERROR(SUM(Y377:Y387),"0")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709" t="s">
        <v>173</v>
      </c>
      <c r="B390" s="709"/>
      <c r="C390" s="709"/>
      <c r="D390" s="709"/>
      <c r="E390" s="709"/>
      <c r="F390" s="709"/>
      <c r="G390" s="709"/>
      <c r="H390" s="709"/>
      <c r="I390" s="709"/>
      <c r="J390" s="709"/>
      <c r="K390" s="709"/>
      <c r="L390" s="709"/>
      <c r="M390" s="709"/>
      <c r="N390" s="709"/>
      <c r="O390" s="709"/>
      <c r="P390" s="709"/>
      <c r="Q390" s="709"/>
      <c r="R390" s="709"/>
      <c r="S390" s="709"/>
      <c r="T390" s="709"/>
      <c r="U390" s="709"/>
      <c r="V390" s="709"/>
      <c r="W390" s="709"/>
      <c r="X390" s="709"/>
      <c r="Y390" s="709"/>
      <c r="Z390" s="709"/>
      <c r="AA390" s="63"/>
      <c r="AB390" s="63"/>
      <c r="AC390" s="63"/>
    </row>
    <row r="391" spans="1:68" ht="27" hidden="1" customHeight="1" x14ac:dyDescent="0.25">
      <c r="A391" s="60" t="s">
        <v>650</v>
      </c>
      <c r="B391" s="60" t="s">
        <v>651</v>
      </c>
      <c r="C391" s="34">
        <v>4301020178</v>
      </c>
      <c r="D391" s="710">
        <v>4607091383980</v>
      </c>
      <c r="E391" s="710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2"/>
      <c r="R391" s="712"/>
      <c r="S391" s="712"/>
      <c r="T391" s="713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IFERROR(IF(Y391=0,"",ROUNDUP(Y391/H391,0)*0.02175),"")</f>
        <v/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hidden="1" customHeight="1" x14ac:dyDescent="0.25">
      <c r="A392" s="60" t="s">
        <v>653</v>
      </c>
      <c r="B392" s="60" t="s">
        <v>654</v>
      </c>
      <c r="C392" s="34">
        <v>4301020179</v>
      </c>
      <c r="D392" s="710">
        <v>4607091384178</v>
      </c>
      <c r="E392" s="710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2"/>
      <c r="R392" s="712"/>
      <c r="S392" s="712"/>
      <c r="T392" s="71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IFERROR(IF(Y392=0,"",ROUNDUP(Y392/H392,0)*0.00937),"")</f>
        <v/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717"/>
      <c r="B393" s="717"/>
      <c r="C393" s="717"/>
      <c r="D393" s="717"/>
      <c r="E393" s="717"/>
      <c r="F393" s="717"/>
      <c r="G393" s="717"/>
      <c r="H393" s="717"/>
      <c r="I393" s="717"/>
      <c r="J393" s="717"/>
      <c r="K393" s="717"/>
      <c r="L393" s="717"/>
      <c r="M393" s="717"/>
      <c r="N393" s="717"/>
      <c r="O393" s="718"/>
      <c r="P393" s="714" t="s">
        <v>40</v>
      </c>
      <c r="Q393" s="715"/>
      <c r="R393" s="715"/>
      <c r="S393" s="715"/>
      <c r="T393" s="715"/>
      <c r="U393" s="715"/>
      <c r="V393" s="716"/>
      <c r="W393" s="40" t="s">
        <v>39</v>
      </c>
      <c r="X393" s="41">
        <f>IFERROR(X391/H391,"0")+IFERROR(X392/H392,"0")</f>
        <v>0</v>
      </c>
      <c r="Y393" s="41">
        <f>IFERROR(Y391/H391,"0")+IFERROR(Y392/H392,"0")</f>
        <v>0</v>
      </c>
      <c r="Z393" s="41">
        <f>IFERROR(IF(Z391="",0,Z391),"0")+IFERROR(IF(Z392="",0,Z392),"0")</f>
        <v>0</v>
      </c>
      <c r="AA393" s="64"/>
      <c r="AB393" s="64"/>
      <c r="AC393" s="64"/>
    </row>
    <row r="394" spans="1:68" hidden="1" x14ac:dyDescent="0.2">
      <c r="A394" s="717"/>
      <c r="B394" s="717"/>
      <c r="C394" s="717"/>
      <c r="D394" s="717"/>
      <c r="E394" s="717"/>
      <c r="F394" s="717"/>
      <c r="G394" s="717"/>
      <c r="H394" s="717"/>
      <c r="I394" s="717"/>
      <c r="J394" s="717"/>
      <c r="K394" s="717"/>
      <c r="L394" s="717"/>
      <c r="M394" s="717"/>
      <c r="N394" s="717"/>
      <c r="O394" s="718"/>
      <c r="P394" s="714" t="s">
        <v>40</v>
      </c>
      <c r="Q394" s="715"/>
      <c r="R394" s="715"/>
      <c r="S394" s="715"/>
      <c r="T394" s="715"/>
      <c r="U394" s="715"/>
      <c r="V394" s="716"/>
      <c r="W394" s="40" t="s">
        <v>0</v>
      </c>
      <c r="X394" s="41">
        <f>IFERROR(SUM(X391:X392),"0")</f>
        <v>0</v>
      </c>
      <c r="Y394" s="41">
        <f>IFERROR(SUM(Y391:Y392),"0")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709" t="s">
        <v>84</v>
      </c>
      <c r="B395" s="709"/>
      <c r="C395" s="709"/>
      <c r="D395" s="709"/>
      <c r="E395" s="709"/>
      <c r="F395" s="709"/>
      <c r="G395" s="709"/>
      <c r="H395" s="709"/>
      <c r="I395" s="709"/>
      <c r="J395" s="709"/>
      <c r="K395" s="709"/>
      <c r="L395" s="709"/>
      <c r="M395" s="709"/>
      <c r="N395" s="709"/>
      <c r="O395" s="709"/>
      <c r="P395" s="709"/>
      <c r="Q395" s="709"/>
      <c r="R395" s="709"/>
      <c r="S395" s="709"/>
      <c r="T395" s="709"/>
      <c r="U395" s="709"/>
      <c r="V395" s="709"/>
      <c r="W395" s="709"/>
      <c r="X395" s="709"/>
      <c r="Y395" s="709"/>
      <c r="Z395" s="709"/>
      <c r="AA395" s="63"/>
      <c r="AB395" s="63"/>
      <c r="AC395" s="63"/>
    </row>
    <row r="396" spans="1:68" ht="27" hidden="1" customHeight="1" x14ac:dyDescent="0.25">
      <c r="A396" s="60" t="s">
        <v>655</v>
      </c>
      <c r="B396" s="60" t="s">
        <v>656</v>
      </c>
      <c r="C396" s="34">
        <v>4301051560</v>
      </c>
      <c r="D396" s="710">
        <v>4607091383928</v>
      </c>
      <c r="E396" s="710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2"/>
      <c r="R396" s="712"/>
      <c r="S396" s="712"/>
      <c r="T396" s="71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655</v>
      </c>
      <c r="B397" s="60" t="s">
        <v>658</v>
      </c>
      <c r="C397" s="34">
        <v>4301051639</v>
      </c>
      <c r="D397" s="710">
        <v>4607091383928</v>
      </c>
      <c r="E397" s="710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2"/>
      <c r="R397" s="712"/>
      <c r="S397" s="712"/>
      <c r="T397" s="713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hidden="1" customHeight="1" x14ac:dyDescent="0.25">
      <c r="A398" s="60" t="s">
        <v>660</v>
      </c>
      <c r="B398" s="60" t="s">
        <v>661</v>
      </c>
      <c r="C398" s="34">
        <v>4301051636</v>
      </c>
      <c r="D398" s="710">
        <v>4607091384260</v>
      </c>
      <c r="E398" s="710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2"/>
      <c r="R398" s="712"/>
      <c r="S398" s="712"/>
      <c r="T398" s="713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IFERROR(IF(Y398=0,"",ROUNDUP(Y398/H398,0)*0.02175),"")</f>
        <v/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717"/>
      <c r="B399" s="717"/>
      <c r="C399" s="717"/>
      <c r="D399" s="717"/>
      <c r="E399" s="717"/>
      <c r="F399" s="717"/>
      <c r="G399" s="717"/>
      <c r="H399" s="717"/>
      <c r="I399" s="717"/>
      <c r="J399" s="717"/>
      <c r="K399" s="717"/>
      <c r="L399" s="717"/>
      <c r="M399" s="717"/>
      <c r="N399" s="717"/>
      <c r="O399" s="718"/>
      <c r="P399" s="714" t="s">
        <v>40</v>
      </c>
      <c r="Q399" s="715"/>
      <c r="R399" s="715"/>
      <c r="S399" s="715"/>
      <c r="T399" s="715"/>
      <c r="U399" s="715"/>
      <c r="V399" s="716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717"/>
      <c r="B400" s="717"/>
      <c r="C400" s="717"/>
      <c r="D400" s="717"/>
      <c r="E400" s="717"/>
      <c r="F400" s="717"/>
      <c r="G400" s="717"/>
      <c r="H400" s="717"/>
      <c r="I400" s="717"/>
      <c r="J400" s="717"/>
      <c r="K400" s="717"/>
      <c r="L400" s="717"/>
      <c r="M400" s="717"/>
      <c r="N400" s="717"/>
      <c r="O400" s="718"/>
      <c r="P400" s="714" t="s">
        <v>40</v>
      </c>
      <c r="Q400" s="715"/>
      <c r="R400" s="715"/>
      <c r="S400" s="715"/>
      <c r="T400" s="715"/>
      <c r="U400" s="715"/>
      <c r="V400" s="716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4.25" hidden="1" customHeight="1" x14ac:dyDescent="0.25">
      <c r="A401" s="709" t="s">
        <v>213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3"/>
      <c r="AB401" s="63"/>
      <c r="AC401" s="63"/>
    </row>
    <row r="402" spans="1:68" ht="27" hidden="1" customHeight="1" x14ac:dyDescent="0.25">
      <c r="A402" s="60" t="s">
        <v>663</v>
      </c>
      <c r="B402" s="60" t="s">
        <v>664</v>
      </c>
      <c r="C402" s="34">
        <v>4301060314</v>
      </c>
      <c r="D402" s="710">
        <v>4607091384673</v>
      </c>
      <c r="E402" s="710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2"/>
      <c r="R402" s="712"/>
      <c r="S402" s="712"/>
      <c r="T402" s="71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hidden="1" customHeight="1" x14ac:dyDescent="0.25">
      <c r="A403" s="60" t="s">
        <v>663</v>
      </c>
      <c r="B403" s="60" t="s">
        <v>666</v>
      </c>
      <c r="C403" s="34">
        <v>4301060345</v>
      </c>
      <c r="D403" s="710">
        <v>4607091384673</v>
      </c>
      <c r="E403" s="710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2"/>
      <c r="R403" s="712"/>
      <c r="S403" s="712"/>
      <c r="T403" s="713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17"/>
      <c r="B404" s="717"/>
      <c r="C404" s="717"/>
      <c r="D404" s="717"/>
      <c r="E404" s="717"/>
      <c r="F404" s="717"/>
      <c r="G404" s="717"/>
      <c r="H404" s="717"/>
      <c r="I404" s="717"/>
      <c r="J404" s="717"/>
      <c r="K404" s="717"/>
      <c r="L404" s="717"/>
      <c r="M404" s="717"/>
      <c r="N404" s="717"/>
      <c r="O404" s="718"/>
      <c r="P404" s="714" t="s">
        <v>40</v>
      </c>
      <c r="Q404" s="715"/>
      <c r="R404" s="715"/>
      <c r="S404" s="715"/>
      <c r="T404" s="715"/>
      <c r="U404" s="715"/>
      <c r="V404" s="716"/>
      <c r="W404" s="40" t="s">
        <v>39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hidden="1" x14ac:dyDescent="0.2">
      <c r="A405" s="717"/>
      <c r="B405" s="717"/>
      <c r="C405" s="717"/>
      <c r="D405" s="717"/>
      <c r="E405" s="717"/>
      <c r="F405" s="717"/>
      <c r="G405" s="717"/>
      <c r="H405" s="717"/>
      <c r="I405" s="717"/>
      <c r="J405" s="717"/>
      <c r="K405" s="717"/>
      <c r="L405" s="717"/>
      <c r="M405" s="717"/>
      <c r="N405" s="717"/>
      <c r="O405" s="718"/>
      <c r="P405" s="714" t="s">
        <v>40</v>
      </c>
      <c r="Q405" s="715"/>
      <c r="R405" s="715"/>
      <c r="S405" s="715"/>
      <c r="T405" s="715"/>
      <c r="U405" s="715"/>
      <c r="V405" s="716"/>
      <c r="W405" s="40" t="s">
        <v>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hidden="1" customHeight="1" x14ac:dyDescent="0.25">
      <c r="A406" s="724" t="s">
        <v>668</v>
      </c>
      <c r="B406" s="724"/>
      <c r="C406" s="724"/>
      <c r="D406" s="724"/>
      <c r="E406" s="724"/>
      <c r="F406" s="724"/>
      <c r="G406" s="724"/>
      <c r="H406" s="724"/>
      <c r="I406" s="724"/>
      <c r="J406" s="724"/>
      <c r="K406" s="724"/>
      <c r="L406" s="724"/>
      <c r="M406" s="724"/>
      <c r="N406" s="724"/>
      <c r="O406" s="724"/>
      <c r="P406" s="724"/>
      <c r="Q406" s="724"/>
      <c r="R406" s="724"/>
      <c r="S406" s="724"/>
      <c r="T406" s="724"/>
      <c r="U406" s="724"/>
      <c r="V406" s="724"/>
      <c r="W406" s="724"/>
      <c r="X406" s="724"/>
      <c r="Y406" s="724"/>
      <c r="Z406" s="724"/>
      <c r="AA406" s="62"/>
      <c r="AB406" s="62"/>
      <c r="AC406" s="62"/>
    </row>
    <row r="407" spans="1:68" ht="14.25" hidden="1" customHeight="1" x14ac:dyDescent="0.25">
      <c r="A407" s="709" t="s">
        <v>125</v>
      </c>
      <c r="B407" s="709"/>
      <c r="C407" s="709"/>
      <c r="D407" s="709"/>
      <c r="E407" s="709"/>
      <c r="F407" s="709"/>
      <c r="G407" s="709"/>
      <c r="H407" s="709"/>
      <c r="I407" s="709"/>
      <c r="J407" s="709"/>
      <c r="K407" s="709"/>
      <c r="L407" s="709"/>
      <c r="M407" s="709"/>
      <c r="N407" s="709"/>
      <c r="O407" s="709"/>
      <c r="P407" s="709"/>
      <c r="Q407" s="709"/>
      <c r="R407" s="709"/>
      <c r="S407" s="709"/>
      <c r="T407" s="709"/>
      <c r="U407" s="709"/>
      <c r="V407" s="709"/>
      <c r="W407" s="709"/>
      <c r="X407" s="709"/>
      <c r="Y407" s="709"/>
      <c r="Z407" s="709"/>
      <c r="AA407" s="63"/>
      <c r="AB407" s="63"/>
      <c r="AC407" s="63"/>
    </row>
    <row r="408" spans="1:68" ht="27" hidden="1" customHeight="1" x14ac:dyDescent="0.25">
      <c r="A408" s="60" t="s">
        <v>669</v>
      </c>
      <c r="B408" s="60" t="s">
        <v>670</v>
      </c>
      <c r="C408" s="34">
        <v>4301011873</v>
      </c>
      <c r="D408" s="710">
        <v>4680115881907</v>
      </c>
      <c r="E408" s="710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824" t="s">
        <v>671</v>
      </c>
      <c r="Q408" s="712"/>
      <c r="R408" s="712"/>
      <c r="S408" s="712"/>
      <c r="T408" s="713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hidden="1" customHeight="1" x14ac:dyDescent="0.25">
      <c r="A409" s="60" t="s">
        <v>669</v>
      </c>
      <c r="B409" s="60" t="s">
        <v>673</v>
      </c>
      <c r="C409" s="34">
        <v>4301011483</v>
      </c>
      <c r="D409" s="710">
        <v>4680115881907</v>
      </c>
      <c r="E409" s="710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12"/>
      <c r="R409" s="712"/>
      <c r="S409" s="712"/>
      <c r="T409" s="713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hidden="1" customHeight="1" x14ac:dyDescent="0.25">
      <c r="A410" s="60" t="s">
        <v>675</v>
      </c>
      <c r="B410" s="60" t="s">
        <v>676</v>
      </c>
      <c r="C410" s="34">
        <v>4301011655</v>
      </c>
      <c r="D410" s="710">
        <v>4680115883925</v>
      </c>
      <c r="E410" s="710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2"/>
      <c r="R410" s="712"/>
      <c r="S410" s="712"/>
      <c r="T410" s="713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hidden="1" customHeight="1" x14ac:dyDescent="0.25">
      <c r="A411" s="60" t="s">
        <v>677</v>
      </c>
      <c r="B411" s="60" t="s">
        <v>678</v>
      </c>
      <c r="C411" s="34">
        <v>4301011874</v>
      </c>
      <c r="D411" s="710">
        <v>4680115884892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hidden="1" customHeight="1" x14ac:dyDescent="0.25">
      <c r="A412" s="60" t="s">
        <v>680</v>
      </c>
      <c r="B412" s="60" t="s">
        <v>681</v>
      </c>
      <c r="C412" s="34">
        <v>4301011312</v>
      </c>
      <c r="D412" s="710">
        <v>4607091384192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hidden="1" customHeight="1" x14ac:dyDescent="0.25">
      <c r="A413" s="60" t="s">
        <v>683</v>
      </c>
      <c r="B413" s="60" t="s">
        <v>684</v>
      </c>
      <c r="C413" s="34">
        <v>4301011875</v>
      </c>
      <c r="D413" s="710">
        <v>4680115884885</v>
      </c>
      <c r="E413" s="710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hidden="1" customHeight="1" x14ac:dyDescent="0.25">
      <c r="A414" s="60" t="s">
        <v>685</v>
      </c>
      <c r="B414" s="60" t="s">
        <v>686</v>
      </c>
      <c r="C414" s="34">
        <v>4301011871</v>
      </c>
      <c r="D414" s="710">
        <v>4680115884908</v>
      </c>
      <c r="E414" s="710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idden="1" x14ac:dyDescent="0.2">
      <c r="A415" s="717"/>
      <c r="B415" s="717"/>
      <c r="C415" s="717"/>
      <c r="D415" s="717"/>
      <c r="E415" s="717"/>
      <c r="F415" s="717"/>
      <c r="G415" s="717"/>
      <c r="H415" s="717"/>
      <c r="I415" s="717"/>
      <c r="J415" s="717"/>
      <c r="K415" s="717"/>
      <c r="L415" s="717"/>
      <c r="M415" s="717"/>
      <c r="N415" s="717"/>
      <c r="O415" s="718"/>
      <c r="P415" s="714" t="s">
        <v>40</v>
      </c>
      <c r="Q415" s="715"/>
      <c r="R415" s="715"/>
      <c r="S415" s="715"/>
      <c r="T415" s="715"/>
      <c r="U415" s="715"/>
      <c r="V415" s="716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hidden="1" x14ac:dyDescent="0.2">
      <c r="A416" s="717"/>
      <c r="B416" s="717"/>
      <c r="C416" s="717"/>
      <c r="D416" s="717"/>
      <c r="E416" s="717"/>
      <c r="F416" s="717"/>
      <c r="G416" s="717"/>
      <c r="H416" s="717"/>
      <c r="I416" s="717"/>
      <c r="J416" s="717"/>
      <c r="K416" s="717"/>
      <c r="L416" s="717"/>
      <c r="M416" s="717"/>
      <c r="N416" s="717"/>
      <c r="O416" s="718"/>
      <c r="P416" s="714" t="s">
        <v>40</v>
      </c>
      <c r="Q416" s="715"/>
      <c r="R416" s="715"/>
      <c r="S416" s="715"/>
      <c r="T416" s="715"/>
      <c r="U416" s="715"/>
      <c r="V416" s="716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hidden="1" customHeight="1" x14ac:dyDescent="0.25">
      <c r="A417" s="709" t="s">
        <v>78</v>
      </c>
      <c r="B417" s="709"/>
      <c r="C417" s="709"/>
      <c r="D417" s="709"/>
      <c r="E417" s="709"/>
      <c r="F417" s="709"/>
      <c r="G417" s="709"/>
      <c r="H417" s="709"/>
      <c r="I417" s="709"/>
      <c r="J417" s="709"/>
      <c r="K417" s="709"/>
      <c r="L417" s="709"/>
      <c r="M417" s="709"/>
      <c r="N417" s="709"/>
      <c r="O417" s="709"/>
      <c r="P417" s="709"/>
      <c r="Q417" s="709"/>
      <c r="R417" s="709"/>
      <c r="S417" s="709"/>
      <c r="T417" s="709"/>
      <c r="U417" s="709"/>
      <c r="V417" s="709"/>
      <c r="W417" s="709"/>
      <c r="X417" s="709"/>
      <c r="Y417" s="709"/>
      <c r="Z417" s="709"/>
      <c r="AA417" s="63"/>
      <c r="AB417" s="63"/>
      <c r="AC417" s="63"/>
    </row>
    <row r="418" spans="1:68" ht="27" hidden="1" customHeight="1" x14ac:dyDescent="0.25">
      <c r="A418" s="60" t="s">
        <v>687</v>
      </c>
      <c r="B418" s="60" t="s">
        <v>688</v>
      </c>
      <c r="C418" s="34">
        <v>4301031303</v>
      </c>
      <c r="D418" s="710">
        <v>4607091384802</v>
      </c>
      <c r="E418" s="710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2"/>
      <c r="R418" s="712"/>
      <c r="S418" s="712"/>
      <c r="T418" s="713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IFERROR(IF(Y418=0,"",ROUNDUP(Y418/H418,0)*0.00753),"")</f>
        <v/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hidden="1" customHeight="1" x14ac:dyDescent="0.25">
      <c r="A419" s="60" t="s">
        <v>690</v>
      </c>
      <c r="B419" s="60" t="s">
        <v>691</v>
      </c>
      <c r="C419" s="34">
        <v>4301031304</v>
      </c>
      <c r="D419" s="710">
        <v>4607091384826</v>
      </c>
      <c r="E419" s="710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2"/>
      <c r="R419" s="712"/>
      <c r="S419" s="712"/>
      <c r="T419" s="713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idden="1" x14ac:dyDescent="0.2">
      <c r="A420" s="717"/>
      <c r="B420" s="717"/>
      <c r="C420" s="717"/>
      <c r="D420" s="717"/>
      <c r="E420" s="717"/>
      <c r="F420" s="717"/>
      <c r="G420" s="717"/>
      <c r="H420" s="717"/>
      <c r="I420" s="717"/>
      <c r="J420" s="717"/>
      <c r="K420" s="717"/>
      <c r="L420" s="717"/>
      <c r="M420" s="717"/>
      <c r="N420" s="717"/>
      <c r="O420" s="718"/>
      <c r="P420" s="714" t="s">
        <v>40</v>
      </c>
      <c r="Q420" s="715"/>
      <c r="R420" s="715"/>
      <c r="S420" s="715"/>
      <c r="T420" s="715"/>
      <c r="U420" s="715"/>
      <c r="V420" s="716"/>
      <c r="W420" s="40" t="s">
        <v>39</v>
      </c>
      <c r="X420" s="41">
        <f>IFERROR(X418/H418,"0")+IFERROR(X419/H419,"0")</f>
        <v>0</v>
      </c>
      <c r="Y420" s="41">
        <f>IFERROR(Y418/H418,"0")+IFERROR(Y419/H419,"0")</f>
        <v>0</v>
      </c>
      <c r="Z420" s="41">
        <f>IFERROR(IF(Z418="",0,Z418),"0")+IFERROR(IF(Z419="",0,Z419),"0")</f>
        <v>0</v>
      </c>
      <c r="AA420" s="64"/>
      <c r="AB420" s="64"/>
      <c r="AC420" s="64"/>
    </row>
    <row r="421" spans="1:68" hidden="1" x14ac:dyDescent="0.2">
      <c r="A421" s="717"/>
      <c r="B421" s="717"/>
      <c r="C421" s="717"/>
      <c r="D421" s="717"/>
      <c r="E421" s="717"/>
      <c r="F421" s="717"/>
      <c r="G421" s="717"/>
      <c r="H421" s="717"/>
      <c r="I421" s="717"/>
      <c r="J421" s="717"/>
      <c r="K421" s="717"/>
      <c r="L421" s="717"/>
      <c r="M421" s="717"/>
      <c r="N421" s="717"/>
      <c r="O421" s="718"/>
      <c r="P421" s="714" t="s">
        <v>40</v>
      </c>
      <c r="Q421" s="715"/>
      <c r="R421" s="715"/>
      <c r="S421" s="715"/>
      <c r="T421" s="715"/>
      <c r="U421" s="715"/>
      <c r="V421" s="716"/>
      <c r="W421" s="40" t="s">
        <v>0</v>
      </c>
      <c r="X421" s="41">
        <f>IFERROR(SUM(X418:X419),"0")</f>
        <v>0</v>
      </c>
      <c r="Y421" s="41">
        <f>IFERROR(SUM(Y418:Y419),"0")</f>
        <v>0</v>
      </c>
      <c r="Z421" s="40"/>
      <c r="AA421" s="64"/>
      <c r="AB421" s="64"/>
      <c r="AC421" s="64"/>
    </row>
    <row r="422" spans="1:68" ht="14.25" hidden="1" customHeight="1" x14ac:dyDescent="0.25">
      <c r="A422" s="709" t="s">
        <v>84</v>
      </c>
      <c r="B422" s="709"/>
      <c r="C422" s="709"/>
      <c r="D422" s="709"/>
      <c r="E422" s="709"/>
      <c r="F422" s="709"/>
      <c r="G422" s="709"/>
      <c r="H422" s="709"/>
      <c r="I422" s="709"/>
      <c r="J422" s="709"/>
      <c r="K422" s="709"/>
      <c r="L422" s="709"/>
      <c r="M422" s="709"/>
      <c r="N422" s="709"/>
      <c r="O422" s="709"/>
      <c r="P422" s="709"/>
      <c r="Q422" s="709"/>
      <c r="R422" s="709"/>
      <c r="S422" s="709"/>
      <c r="T422" s="709"/>
      <c r="U422" s="709"/>
      <c r="V422" s="709"/>
      <c r="W422" s="709"/>
      <c r="X422" s="709"/>
      <c r="Y422" s="709"/>
      <c r="Z422" s="709"/>
      <c r="AA422" s="63"/>
      <c r="AB422" s="63"/>
      <c r="AC422" s="63"/>
    </row>
    <row r="423" spans="1:68" ht="37.5" hidden="1" customHeight="1" x14ac:dyDescent="0.25">
      <c r="A423" s="60" t="s">
        <v>692</v>
      </c>
      <c r="B423" s="60" t="s">
        <v>693</v>
      </c>
      <c r="C423" s="34">
        <v>4301051635</v>
      </c>
      <c r="D423" s="710">
        <v>4607091384246</v>
      </c>
      <c r="E423" s="710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2"/>
      <c r="R423" s="712"/>
      <c r="S423" s="712"/>
      <c r="T423" s="713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695</v>
      </c>
      <c r="B424" s="60" t="s">
        <v>696</v>
      </c>
      <c r="C424" s="34">
        <v>4301051445</v>
      </c>
      <c r="D424" s="710">
        <v>4680115881976</v>
      </c>
      <c r="E424" s="710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2"/>
      <c r="R424" s="712"/>
      <c r="S424" s="712"/>
      <c r="T424" s="713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698</v>
      </c>
      <c r="B425" s="60" t="s">
        <v>699</v>
      </c>
      <c r="C425" s="34">
        <v>4301051297</v>
      </c>
      <c r="D425" s="710">
        <v>4607091384253</v>
      </c>
      <c r="E425" s="710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12"/>
      <c r="R425" s="712"/>
      <c r="S425" s="712"/>
      <c r="T425" s="713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hidden="1" customHeight="1" x14ac:dyDescent="0.25">
      <c r="A426" s="60" t="s">
        <v>698</v>
      </c>
      <c r="B426" s="60" t="s">
        <v>701</v>
      </c>
      <c r="C426" s="34">
        <v>4301051634</v>
      </c>
      <c r="D426" s="710">
        <v>4607091384253</v>
      </c>
      <c r="E426" s="710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702</v>
      </c>
      <c r="B427" s="60" t="s">
        <v>703</v>
      </c>
      <c r="C427" s="34">
        <v>4301051444</v>
      </c>
      <c r="D427" s="710">
        <v>4680115881969</v>
      </c>
      <c r="E427" s="710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717"/>
      <c r="B428" s="717"/>
      <c r="C428" s="717"/>
      <c r="D428" s="717"/>
      <c r="E428" s="717"/>
      <c r="F428" s="717"/>
      <c r="G428" s="717"/>
      <c r="H428" s="717"/>
      <c r="I428" s="717"/>
      <c r="J428" s="717"/>
      <c r="K428" s="717"/>
      <c r="L428" s="717"/>
      <c r="M428" s="717"/>
      <c r="N428" s="717"/>
      <c r="O428" s="718"/>
      <c r="P428" s="714" t="s">
        <v>40</v>
      </c>
      <c r="Q428" s="715"/>
      <c r="R428" s="715"/>
      <c r="S428" s="715"/>
      <c r="T428" s="715"/>
      <c r="U428" s="715"/>
      <c r="V428" s="716"/>
      <c r="W428" s="40" t="s">
        <v>39</v>
      </c>
      <c r="X428" s="41">
        <f>IFERROR(X423/H423,"0")+IFERROR(X424/H424,"0")+IFERROR(X425/H425,"0")+IFERROR(X426/H426,"0")+IFERROR(X427/H427,"0")</f>
        <v>0</v>
      </c>
      <c r="Y428" s="41">
        <f>IFERROR(Y423/H423,"0")+IFERROR(Y424/H424,"0")+IFERROR(Y425/H425,"0")+IFERROR(Y426/H426,"0")+IFERROR(Y427/H427,"0")</f>
        <v>0</v>
      </c>
      <c r="Z428" s="41">
        <f>IFERROR(IF(Z423="",0,Z423),"0")+IFERROR(IF(Z424="",0,Z424),"0")+IFERROR(IF(Z425="",0,Z425),"0")+IFERROR(IF(Z426="",0,Z426),"0")+IFERROR(IF(Z427="",0,Z427),"0")</f>
        <v>0</v>
      </c>
      <c r="AA428" s="64"/>
      <c r="AB428" s="64"/>
      <c r="AC428" s="64"/>
    </row>
    <row r="429" spans="1:68" hidden="1" x14ac:dyDescent="0.2">
      <c r="A429" s="717"/>
      <c r="B429" s="717"/>
      <c r="C429" s="717"/>
      <c r="D429" s="717"/>
      <c r="E429" s="717"/>
      <c r="F429" s="717"/>
      <c r="G429" s="717"/>
      <c r="H429" s="717"/>
      <c r="I429" s="717"/>
      <c r="J429" s="717"/>
      <c r="K429" s="717"/>
      <c r="L429" s="717"/>
      <c r="M429" s="717"/>
      <c r="N429" s="717"/>
      <c r="O429" s="718"/>
      <c r="P429" s="714" t="s">
        <v>40</v>
      </c>
      <c r="Q429" s="715"/>
      <c r="R429" s="715"/>
      <c r="S429" s="715"/>
      <c r="T429" s="715"/>
      <c r="U429" s="715"/>
      <c r="V429" s="716"/>
      <c r="W429" s="40" t="s">
        <v>0</v>
      </c>
      <c r="X429" s="41">
        <f>IFERROR(SUM(X423:X427),"0")</f>
        <v>0</v>
      </c>
      <c r="Y429" s="41">
        <f>IFERROR(SUM(Y423:Y427),"0")</f>
        <v>0</v>
      </c>
      <c r="Z429" s="40"/>
      <c r="AA429" s="64"/>
      <c r="AB429" s="64"/>
      <c r="AC429" s="64"/>
    </row>
    <row r="430" spans="1:68" ht="14.25" hidden="1" customHeight="1" x14ac:dyDescent="0.25">
      <c r="A430" s="709" t="s">
        <v>213</v>
      </c>
      <c r="B430" s="709"/>
      <c r="C430" s="709"/>
      <c r="D430" s="709"/>
      <c r="E430" s="709"/>
      <c r="F430" s="709"/>
      <c r="G430" s="709"/>
      <c r="H430" s="709"/>
      <c r="I430" s="709"/>
      <c r="J430" s="709"/>
      <c r="K430" s="709"/>
      <c r="L430" s="709"/>
      <c r="M430" s="709"/>
      <c r="N430" s="709"/>
      <c r="O430" s="709"/>
      <c r="P430" s="709"/>
      <c r="Q430" s="709"/>
      <c r="R430" s="709"/>
      <c r="S430" s="709"/>
      <c r="T430" s="709"/>
      <c r="U430" s="709"/>
      <c r="V430" s="709"/>
      <c r="W430" s="709"/>
      <c r="X430" s="709"/>
      <c r="Y430" s="709"/>
      <c r="Z430" s="709"/>
      <c r="AA430" s="63"/>
      <c r="AB430" s="63"/>
      <c r="AC430" s="63"/>
    </row>
    <row r="431" spans="1:68" ht="27" hidden="1" customHeight="1" x14ac:dyDescent="0.25">
      <c r="A431" s="60" t="s">
        <v>704</v>
      </c>
      <c r="B431" s="60" t="s">
        <v>705</v>
      </c>
      <c r="C431" s="34">
        <v>4301060377</v>
      </c>
      <c r="D431" s="710">
        <v>4607091389357</v>
      </c>
      <c r="E431" s="710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2"/>
      <c r="R431" s="712"/>
      <c r="S431" s="712"/>
      <c r="T431" s="71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hidden="1" x14ac:dyDescent="0.2">
      <c r="A433" s="717"/>
      <c r="B433" s="717"/>
      <c r="C433" s="717"/>
      <c r="D433" s="717"/>
      <c r="E433" s="717"/>
      <c r="F433" s="717"/>
      <c r="G433" s="717"/>
      <c r="H433" s="717"/>
      <c r="I433" s="717"/>
      <c r="J433" s="717"/>
      <c r="K433" s="717"/>
      <c r="L433" s="717"/>
      <c r="M433" s="717"/>
      <c r="N433" s="717"/>
      <c r="O433" s="718"/>
      <c r="P433" s="714" t="s">
        <v>40</v>
      </c>
      <c r="Q433" s="715"/>
      <c r="R433" s="715"/>
      <c r="S433" s="715"/>
      <c r="T433" s="715"/>
      <c r="U433" s="715"/>
      <c r="V433" s="716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hidden="1" customHeight="1" x14ac:dyDescent="0.2">
      <c r="A434" s="747" t="s">
        <v>707</v>
      </c>
      <c r="B434" s="747"/>
      <c r="C434" s="747"/>
      <c r="D434" s="747"/>
      <c r="E434" s="747"/>
      <c r="F434" s="747"/>
      <c r="G434" s="747"/>
      <c r="H434" s="747"/>
      <c r="I434" s="747"/>
      <c r="J434" s="747"/>
      <c r="K434" s="747"/>
      <c r="L434" s="747"/>
      <c r="M434" s="747"/>
      <c r="N434" s="747"/>
      <c r="O434" s="747"/>
      <c r="P434" s="747"/>
      <c r="Q434" s="747"/>
      <c r="R434" s="747"/>
      <c r="S434" s="747"/>
      <c r="T434" s="747"/>
      <c r="U434" s="747"/>
      <c r="V434" s="747"/>
      <c r="W434" s="747"/>
      <c r="X434" s="747"/>
      <c r="Y434" s="747"/>
      <c r="Z434" s="747"/>
      <c r="AA434" s="52"/>
      <c r="AB434" s="52"/>
      <c r="AC434" s="52"/>
    </row>
    <row r="435" spans="1:68" ht="16.5" hidden="1" customHeight="1" x14ac:dyDescent="0.25">
      <c r="A435" s="724" t="s">
        <v>708</v>
      </c>
      <c r="B435" s="724"/>
      <c r="C435" s="724"/>
      <c r="D435" s="724"/>
      <c r="E435" s="724"/>
      <c r="F435" s="724"/>
      <c r="G435" s="724"/>
      <c r="H435" s="724"/>
      <c r="I435" s="724"/>
      <c r="J435" s="724"/>
      <c r="K435" s="724"/>
      <c r="L435" s="724"/>
      <c r="M435" s="724"/>
      <c r="N435" s="724"/>
      <c r="O435" s="724"/>
      <c r="P435" s="724"/>
      <c r="Q435" s="724"/>
      <c r="R435" s="724"/>
      <c r="S435" s="724"/>
      <c r="T435" s="724"/>
      <c r="U435" s="724"/>
      <c r="V435" s="724"/>
      <c r="W435" s="724"/>
      <c r="X435" s="724"/>
      <c r="Y435" s="724"/>
      <c r="Z435" s="724"/>
      <c r="AA435" s="62"/>
      <c r="AB435" s="62"/>
      <c r="AC435" s="62"/>
    </row>
    <row r="436" spans="1:68" ht="14.25" hidden="1" customHeight="1" x14ac:dyDescent="0.25">
      <c r="A436" s="709" t="s">
        <v>125</v>
      </c>
      <c r="B436" s="709"/>
      <c r="C436" s="709"/>
      <c r="D436" s="709"/>
      <c r="E436" s="709"/>
      <c r="F436" s="709"/>
      <c r="G436" s="709"/>
      <c r="H436" s="709"/>
      <c r="I436" s="709"/>
      <c r="J436" s="709"/>
      <c r="K436" s="709"/>
      <c r="L436" s="709"/>
      <c r="M436" s="709"/>
      <c r="N436" s="709"/>
      <c r="O436" s="709"/>
      <c r="P436" s="709"/>
      <c r="Q436" s="709"/>
      <c r="R436" s="709"/>
      <c r="S436" s="709"/>
      <c r="T436" s="709"/>
      <c r="U436" s="709"/>
      <c r="V436" s="709"/>
      <c r="W436" s="709"/>
      <c r="X436" s="709"/>
      <c r="Y436" s="709"/>
      <c r="Z436" s="709"/>
      <c r="AA436" s="63"/>
      <c r="AB436" s="63"/>
      <c r="AC436" s="63"/>
    </row>
    <row r="437" spans="1:68" ht="27" hidden="1" customHeight="1" x14ac:dyDescent="0.25">
      <c r="A437" s="60" t="s">
        <v>709</v>
      </c>
      <c r="B437" s="60" t="s">
        <v>710</v>
      </c>
      <c r="C437" s="34">
        <v>4301011428</v>
      </c>
      <c r="D437" s="710">
        <v>4607091389708</v>
      </c>
      <c r="E437" s="710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2"/>
      <c r="R437" s="712"/>
      <c r="S437" s="712"/>
      <c r="T437" s="71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717"/>
      <c r="B438" s="717"/>
      <c r="C438" s="717"/>
      <c r="D438" s="717"/>
      <c r="E438" s="717"/>
      <c r="F438" s="717"/>
      <c r="G438" s="717"/>
      <c r="H438" s="717"/>
      <c r="I438" s="717"/>
      <c r="J438" s="717"/>
      <c r="K438" s="717"/>
      <c r="L438" s="717"/>
      <c r="M438" s="717"/>
      <c r="N438" s="717"/>
      <c r="O438" s="718"/>
      <c r="P438" s="714" t="s">
        <v>40</v>
      </c>
      <c r="Q438" s="715"/>
      <c r="R438" s="715"/>
      <c r="S438" s="715"/>
      <c r="T438" s="715"/>
      <c r="U438" s="715"/>
      <c r="V438" s="716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hidden="1" x14ac:dyDescent="0.2">
      <c r="A439" s="717"/>
      <c r="B439" s="717"/>
      <c r="C439" s="717"/>
      <c r="D439" s="717"/>
      <c r="E439" s="717"/>
      <c r="F439" s="717"/>
      <c r="G439" s="717"/>
      <c r="H439" s="717"/>
      <c r="I439" s="717"/>
      <c r="J439" s="717"/>
      <c r="K439" s="717"/>
      <c r="L439" s="717"/>
      <c r="M439" s="717"/>
      <c r="N439" s="717"/>
      <c r="O439" s="718"/>
      <c r="P439" s="714" t="s">
        <v>40</v>
      </c>
      <c r="Q439" s="715"/>
      <c r="R439" s="715"/>
      <c r="S439" s="715"/>
      <c r="T439" s="715"/>
      <c r="U439" s="715"/>
      <c r="V439" s="716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709" t="s">
        <v>78</v>
      </c>
      <c r="B440" s="709"/>
      <c r="C440" s="709"/>
      <c r="D440" s="709"/>
      <c r="E440" s="709"/>
      <c r="F440" s="709"/>
      <c r="G440" s="709"/>
      <c r="H440" s="709"/>
      <c r="I440" s="709"/>
      <c r="J440" s="709"/>
      <c r="K440" s="709"/>
      <c r="L440" s="709"/>
      <c r="M440" s="709"/>
      <c r="N440" s="709"/>
      <c r="O440" s="709"/>
      <c r="P440" s="709"/>
      <c r="Q440" s="709"/>
      <c r="R440" s="709"/>
      <c r="S440" s="709"/>
      <c r="T440" s="709"/>
      <c r="U440" s="709"/>
      <c r="V440" s="709"/>
      <c r="W440" s="709"/>
      <c r="X440" s="709"/>
      <c r="Y440" s="709"/>
      <c r="Z440" s="709"/>
      <c r="AA440" s="63"/>
      <c r="AB440" s="63"/>
      <c r="AC440" s="63"/>
    </row>
    <row r="441" spans="1:68" ht="27" hidden="1" customHeight="1" x14ac:dyDescent="0.25">
      <c r="A441" s="60" t="s">
        <v>712</v>
      </c>
      <c r="B441" s="60" t="s">
        <v>713</v>
      </c>
      <c r="C441" s="34">
        <v>4301031322</v>
      </c>
      <c r="D441" s="710">
        <v>4607091389753</v>
      </c>
      <c r="E441" s="710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2"/>
      <c r="R441" s="712"/>
      <c r="S441" s="712"/>
      <c r="T441" s="713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60" si="78">IFERROR(IF(X441="",0,CEILING((X441/$H441),1)*$H441),"")</f>
        <v>0</v>
      </c>
      <c r="Z441" s="39" t="str">
        <f>IFERROR(IF(Y441=0,"",ROUNDUP(Y441/H441,0)*0.00753),"")</f>
        <v/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0</v>
      </c>
      <c r="BN441" s="75">
        <f t="shared" ref="BN441:BN460" si="80">IFERROR(Y441*I441/H441,"0")</f>
        <v>0</v>
      </c>
      <c r="BO441" s="75">
        <f t="shared" ref="BO441:BO460" si="81">IFERROR(1/J441*(X441/H441),"0")</f>
        <v>0</v>
      </c>
      <c r="BP441" s="75">
        <f t="shared" ref="BP441:BP460" si="82">IFERROR(1/J441*(Y441/H441),"0")</f>
        <v>0</v>
      </c>
    </row>
    <row r="442" spans="1:68" ht="27" hidden="1" customHeight="1" x14ac:dyDescent="0.25">
      <c r="A442" s="60" t="s">
        <v>712</v>
      </c>
      <c r="B442" s="60" t="s">
        <v>715</v>
      </c>
      <c r="C442" s="34">
        <v>4301031355</v>
      </c>
      <c r="D442" s="710">
        <v>4607091389753</v>
      </c>
      <c r="E442" s="710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2"/>
      <c r="R442" s="712"/>
      <c r="S442" s="712"/>
      <c r="T442" s="713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hidden="1" customHeight="1" x14ac:dyDescent="0.25">
      <c r="A443" s="60" t="s">
        <v>716</v>
      </c>
      <c r="B443" s="60" t="s">
        <v>717</v>
      </c>
      <c r="C443" s="34">
        <v>4301031323</v>
      </c>
      <c r="D443" s="710">
        <v>4607091389760</v>
      </c>
      <c r="E443" s="710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2"/>
      <c r="R443" s="712"/>
      <c r="S443" s="712"/>
      <c r="T443" s="713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hidden="1" customHeight="1" x14ac:dyDescent="0.25">
      <c r="A444" s="60" t="s">
        <v>719</v>
      </c>
      <c r="B444" s="60" t="s">
        <v>720</v>
      </c>
      <c r="C444" s="34">
        <v>4301031325</v>
      </c>
      <c r="D444" s="710">
        <v>4607091389746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8"/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27" hidden="1" customHeight="1" x14ac:dyDescent="0.25">
      <c r="A445" s="60" t="s">
        <v>719</v>
      </c>
      <c r="B445" s="60" t="s">
        <v>722</v>
      </c>
      <c r="C445" s="34">
        <v>4301031356</v>
      </c>
      <c r="D445" s="710">
        <v>4607091389746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723</v>
      </c>
      <c r="B446" s="60" t="s">
        <v>724</v>
      </c>
      <c r="C446" s="34">
        <v>4301031335</v>
      </c>
      <c r="D446" s="710">
        <v>4680115883147</v>
      </c>
      <c r="E446" s="710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8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hidden="1" customHeight="1" x14ac:dyDescent="0.25">
      <c r="A447" s="60" t="s">
        <v>723</v>
      </c>
      <c r="B447" s="60" t="s">
        <v>725</v>
      </c>
      <c r="C447" s="34">
        <v>4301031257</v>
      </c>
      <c r="D447" s="710">
        <v>4680115883147</v>
      </c>
      <c r="E447" s="710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8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hidden="1" customHeight="1" x14ac:dyDescent="0.25">
      <c r="A448" s="60" t="s">
        <v>727</v>
      </c>
      <c r="B448" s="60" t="s">
        <v>728</v>
      </c>
      <c r="C448" s="34">
        <v>4301031330</v>
      </c>
      <c r="D448" s="710">
        <v>4607091384338</v>
      </c>
      <c r="E448" s="710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80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hidden="1" customHeight="1" x14ac:dyDescent="0.25">
      <c r="A449" s="60" t="s">
        <v>727</v>
      </c>
      <c r="B449" s="60" t="s">
        <v>729</v>
      </c>
      <c r="C449" s="34">
        <v>4301031178</v>
      </c>
      <c r="D449" s="710">
        <v>4607091384338</v>
      </c>
      <c r="E449" s="710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hidden="1" customHeight="1" x14ac:dyDescent="0.25">
      <c r="A450" s="60" t="s">
        <v>730</v>
      </c>
      <c r="B450" s="60" t="s">
        <v>731</v>
      </c>
      <c r="C450" s="34">
        <v>4301031336</v>
      </c>
      <c r="D450" s="710">
        <v>4680115883154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hidden="1" customHeight="1" x14ac:dyDescent="0.25">
      <c r="A451" s="60" t="s">
        <v>730</v>
      </c>
      <c r="B451" s="60" t="s">
        <v>733</v>
      </c>
      <c r="C451" s="34">
        <v>4301031254</v>
      </c>
      <c r="D451" s="710">
        <v>4680115883154</v>
      </c>
      <c r="E451" s="710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hidden="1" customHeight="1" x14ac:dyDescent="0.25">
      <c r="A452" s="60" t="s">
        <v>735</v>
      </c>
      <c r="B452" s="60" t="s">
        <v>736</v>
      </c>
      <c r="C452" s="34">
        <v>4301031331</v>
      </c>
      <c r="D452" s="710">
        <v>4607091389524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hidden="1" customHeight="1" x14ac:dyDescent="0.25">
      <c r="A453" s="60" t="s">
        <v>735</v>
      </c>
      <c r="B453" s="60" t="s">
        <v>737</v>
      </c>
      <c r="C453" s="34">
        <v>4301031361</v>
      </c>
      <c r="D453" s="710">
        <v>4607091389524</v>
      </c>
      <c r="E453" s="710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790" t="s">
        <v>738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hidden="1" customHeight="1" x14ac:dyDescent="0.25">
      <c r="A454" s="60" t="s">
        <v>739</v>
      </c>
      <c r="B454" s="60" t="s">
        <v>740</v>
      </c>
      <c r="C454" s="34">
        <v>4301031337</v>
      </c>
      <c r="D454" s="710">
        <v>4680115883161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hidden="1" customHeight="1" x14ac:dyDescent="0.25">
      <c r="A455" s="60" t="s">
        <v>742</v>
      </c>
      <c r="B455" s="60" t="s">
        <v>743</v>
      </c>
      <c r="C455" s="34">
        <v>4301031333</v>
      </c>
      <c r="D455" s="710">
        <v>4607091389531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hidden="1" customHeight="1" x14ac:dyDescent="0.25">
      <c r="A456" s="60" t="s">
        <v>742</v>
      </c>
      <c r="B456" s="60" t="s">
        <v>745</v>
      </c>
      <c r="C456" s="34">
        <v>4301031358</v>
      </c>
      <c r="D456" s="710">
        <v>4607091389531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hidden="1" customHeight="1" x14ac:dyDescent="0.25">
      <c r="A457" s="60" t="s">
        <v>746</v>
      </c>
      <c r="B457" s="60" t="s">
        <v>747</v>
      </c>
      <c r="C457" s="34">
        <v>4301031360</v>
      </c>
      <c r="D457" s="710">
        <v>4607091384345</v>
      </c>
      <c r="E457" s="710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hidden="1" customHeight="1" x14ac:dyDescent="0.25">
      <c r="A458" s="60" t="s">
        <v>748</v>
      </c>
      <c r="B458" s="60" t="s">
        <v>749</v>
      </c>
      <c r="C458" s="34">
        <v>4301031338</v>
      </c>
      <c r="D458" s="710">
        <v>4680115883185</v>
      </c>
      <c r="E458" s="710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hidden="1" customHeight="1" x14ac:dyDescent="0.25">
      <c r="A459" s="60" t="s">
        <v>748</v>
      </c>
      <c r="B459" s="60" t="s">
        <v>750</v>
      </c>
      <c r="C459" s="34">
        <v>4301031255</v>
      </c>
      <c r="D459" s="710">
        <v>4680115883185</v>
      </c>
      <c r="E459" s="710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7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hidden="1" customHeight="1" x14ac:dyDescent="0.25">
      <c r="A460" s="60" t="s">
        <v>752</v>
      </c>
      <c r="B460" s="60" t="s">
        <v>753</v>
      </c>
      <c r="C460" s="34">
        <v>4301031236</v>
      </c>
      <c r="D460" s="710">
        <v>4680115882928</v>
      </c>
      <c r="E460" s="710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idden="1" x14ac:dyDescent="0.2">
      <c r="A461" s="717"/>
      <c r="B461" s="717"/>
      <c r="C461" s="717"/>
      <c r="D461" s="717"/>
      <c r="E461" s="717"/>
      <c r="F461" s="717"/>
      <c r="G461" s="717"/>
      <c r="H461" s="717"/>
      <c r="I461" s="717"/>
      <c r="J461" s="717"/>
      <c r="K461" s="717"/>
      <c r="L461" s="717"/>
      <c r="M461" s="717"/>
      <c r="N461" s="717"/>
      <c r="O461" s="718"/>
      <c r="P461" s="714" t="s">
        <v>40</v>
      </c>
      <c r="Q461" s="715"/>
      <c r="R461" s="715"/>
      <c r="S461" s="715"/>
      <c r="T461" s="715"/>
      <c r="U461" s="715"/>
      <c r="V461" s="716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hidden="1" x14ac:dyDescent="0.2">
      <c r="A462" s="717"/>
      <c r="B462" s="717"/>
      <c r="C462" s="717"/>
      <c r="D462" s="717"/>
      <c r="E462" s="717"/>
      <c r="F462" s="717"/>
      <c r="G462" s="717"/>
      <c r="H462" s="717"/>
      <c r="I462" s="717"/>
      <c r="J462" s="717"/>
      <c r="K462" s="717"/>
      <c r="L462" s="717"/>
      <c r="M462" s="717"/>
      <c r="N462" s="717"/>
      <c r="O462" s="718"/>
      <c r="P462" s="714" t="s">
        <v>40</v>
      </c>
      <c r="Q462" s="715"/>
      <c r="R462" s="715"/>
      <c r="S462" s="715"/>
      <c r="T462" s="715"/>
      <c r="U462" s="715"/>
      <c r="V462" s="716"/>
      <c r="W462" s="40" t="s">
        <v>0</v>
      </c>
      <c r="X462" s="41">
        <f>IFERROR(SUM(X441:X460),"0")</f>
        <v>0</v>
      </c>
      <c r="Y462" s="41">
        <f>IFERROR(SUM(Y441:Y460),"0")</f>
        <v>0</v>
      </c>
      <c r="Z462" s="40"/>
      <c r="AA462" s="64"/>
      <c r="AB462" s="64"/>
      <c r="AC462" s="64"/>
    </row>
    <row r="463" spans="1:68" ht="14.25" hidden="1" customHeight="1" x14ac:dyDescent="0.25">
      <c r="A463" s="709" t="s">
        <v>84</v>
      </c>
      <c r="B463" s="709"/>
      <c r="C463" s="709"/>
      <c r="D463" s="709"/>
      <c r="E463" s="709"/>
      <c r="F463" s="709"/>
      <c r="G463" s="709"/>
      <c r="H463" s="709"/>
      <c r="I463" s="709"/>
      <c r="J463" s="709"/>
      <c r="K463" s="709"/>
      <c r="L463" s="709"/>
      <c r="M463" s="709"/>
      <c r="N463" s="709"/>
      <c r="O463" s="709"/>
      <c r="P463" s="709"/>
      <c r="Q463" s="709"/>
      <c r="R463" s="709"/>
      <c r="S463" s="709"/>
      <c r="T463" s="709"/>
      <c r="U463" s="709"/>
      <c r="V463" s="709"/>
      <c r="W463" s="709"/>
      <c r="X463" s="709"/>
      <c r="Y463" s="709"/>
      <c r="Z463" s="709"/>
      <c r="AA463" s="63"/>
      <c r="AB463" s="63"/>
      <c r="AC463" s="63"/>
    </row>
    <row r="464" spans="1:68" ht="27" hidden="1" customHeight="1" x14ac:dyDescent="0.25">
      <c r="A464" s="60" t="s">
        <v>755</v>
      </c>
      <c r="B464" s="60" t="s">
        <v>756</v>
      </c>
      <c r="C464" s="34">
        <v>4301051284</v>
      </c>
      <c r="D464" s="710">
        <v>4607091384352</v>
      </c>
      <c r="E464" s="710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2"/>
      <c r="R464" s="712"/>
      <c r="S464" s="712"/>
      <c r="T464" s="71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hidden="1" customHeight="1" x14ac:dyDescent="0.25">
      <c r="A465" s="60" t="s">
        <v>758</v>
      </c>
      <c r="B465" s="60" t="s">
        <v>759</v>
      </c>
      <c r="C465" s="34">
        <v>4301051431</v>
      </c>
      <c r="D465" s="710">
        <v>4607091389654</v>
      </c>
      <c r="E465" s="710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2"/>
      <c r="R465" s="712"/>
      <c r="S465" s="712"/>
      <c r="T465" s="713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idden="1" x14ac:dyDescent="0.2">
      <c r="A466" s="717"/>
      <c r="B466" s="717"/>
      <c r="C466" s="717"/>
      <c r="D466" s="717"/>
      <c r="E466" s="717"/>
      <c r="F466" s="717"/>
      <c r="G466" s="717"/>
      <c r="H466" s="717"/>
      <c r="I466" s="717"/>
      <c r="J466" s="717"/>
      <c r="K466" s="717"/>
      <c r="L466" s="717"/>
      <c r="M466" s="717"/>
      <c r="N466" s="717"/>
      <c r="O466" s="718"/>
      <c r="P466" s="714" t="s">
        <v>40</v>
      </c>
      <c r="Q466" s="715"/>
      <c r="R466" s="715"/>
      <c r="S466" s="715"/>
      <c r="T466" s="715"/>
      <c r="U466" s="715"/>
      <c r="V466" s="716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hidden="1" x14ac:dyDescent="0.2">
      <c r="A467" s="717"/>
      <c r="B467" s="717"/>
      <c r="C467" s="717"/>
      <c r="D467" s="717"/>
      <c r="E467" s="717"/>
      <c r="F467" s="717"/>
      <c r="G467" s="717"/>
      <c r="H467" s="717"/>
      <c r="I467" s="717"/>
      <c r="J467" s="717"/>
      <c r="K467" s="717"/>
      <c r="L467" s="717"/>
      <c r="M467" s="717"/>
      <c r="N467" s="717"/>
      <c r="O467" s="718"/>
      <c r="P467" s="714" t="s">
        <v>40</v>
      </c>
      <c r="Q467" s="715"/>
      <c r="R467" s="715"/>
      <c r="S467" s="715"/>
      <c r="T467" s="715"/>
      <c r="U467" s="715"/>
      <c r="V467" s="716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hidden="1" customHeight="1" x14ac:dyDescent="0.25">
      <c r="A468" s="709" t="s">
        <v>114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3"/>
      <c r="AB468" s="63"/>
      <c r="AC468" s="63"/>
    </row>
    <row r="469" spans="1:68" ht="27" hidden="1" customHeight="1" x14ac:dyDescent="0.25">
      <c r="A469" s="60" t="s">
        <v>761</v>
      </c>
      <c r="B469" s="60" t="s">
        <v>762</v>
      </c>
      <c r="C469" s="34">
        <v>4301032045</v>
      </c>
      <c r="D469" s="710">
        <v>4680115884335</v>
      </c>
      <c r="E469" s="710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2"/>
      <c r="R469" s="712"/>
      <c r="S469" s="712"/>
      <c r="T469" s="713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idden="1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hidden="1" x14ac:dyDescent="0.2">
      <c r="A471" s="717"/>
      <c r="B471" s="717"/>
      <c r="C471" s="717"/>
      <c r="D471" s="717"/>
      <c r="E471" s="717"/>
      <c r="F471" s="717"/>
      <c r="G471" s="717"/>
      <c r="H471" s="717"/>
      <c r="I471" s="717"/>
      <c r="J471" s="717"/>
      <c r="K471" s="717"/>
      <c r="L471" s="717"/>
      <c r="M471" s="717"/>
      <c r="N471" s="717"/>
      <c r="O471" s="718"/>
      <c r="P471" s="714" t="s">
        <v>40</v>
      </c>
      <c r="Q471" s="715"/>
      <c r="R471" s="715"/>
      <c r="S471" s="715"/>
      <c r="T471" s="715"/>
      <c r="U471" s="715"/>
      <c r="V471" s="716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hidden="1" customHeight="1" x14ac:dyDescent="0.25">
      <c r="A472" s="724" t="s">
        <v>766</v>
      </c>
      <c r="B472" s="724"/>
      <c r="C472" s="724"/>
      <c r="D472" s="724"/>
      <c r="E472" s="724"/>
      <c r="F472" s="724"/>
      <c r="G472" s="724"/>
      <c r="H472" s="724"/>
      <c r="I472" s="724"/>
      <c r="J472" s="724"/>
      <c r="K472" s="724"/>
      <c r="L472" s="724"/>
      <c r="M472" s="724"/>
      <c r="N472" s="724"/>
      <c r="O472" s="724"/>
      <c r="P472" s="724"/>
      <c r="Q472" s="724"/>
      <c r="R472" s="724"/>
      <c r="S472" s="724"/>
      <c r="T472" s="724"/>
      <c r="U472" s="724"/>
      <c r="V472" s="724"/>
      <c r="W472" s="724"/>
      <c r="X472" s="724"/>
      <c r="Y472" s="724"/>
      <c r="Z472" s="724"/>
      <c r="AA472" s="62"/>
      <c r="AB472" s="62"/>
      <c r="AC472" s="62"/>
    </row>
    <row r="473" spans="1:68" ht="14.25" hidden="1" customHeight="1" x14ac:dyDescent="0.25">
      <c r="A473" s="709" t="s">
        <v>173</v>
      </c>
      <c r="B473" s="709"/>
      <c r="C473" s="709"/>
      <c r="D473" s="709"/>
      <c r="E473" s="709"/>
      <c r="F473" s="709"/>
      <c r="G473" s="709"/>
      <c r="H473" s="709"/>
      <c r="I473" s="709"/>
      <c r="J473" s="709"/>
      <c r="K473" s="709"/>
      <c r="L473" s="709"/>
      <c r="M473" s="709"/>
      <c r="N473" s="709"/>
      <c r="O473" s="709"/>
      <c r="P473" s="709"/>
      <c r="Q473" s="709"/>
      <c r="R473" s="709"/>
      <c r="S473" s="709"/>
      <c r="T473" s="709"/>
      <c r="U473" s="709"/>
      <c r="V473" s="709"/>
      <c r="W473" s="709"/>
      <c r="X473" s="709"/>
      <c r="Y473" s="709"/>
      <c r="Z473" s="709"/>
      <c r="AA473" s="63"/>
      <c r="AB473" s="63"/>
      <c r="AC473" s="63"/>
    </row>
    <row r="474" spans="1:68" ht="27" hidden="1" customHeight="1" x14ac:dyDescent="0.25">
      <c r="A474" s="60" t="s">
        <v>767</v>
      </c>
      <c r="B474" s="60" t="s">
        <v>768</v>
      </c>
      <c r="C474" s="34">
        <v>4301020315</v>
      </c>
      <c r="D474" s="710">
        <v>4607091389364</v>
      </c>
      <c r="E474" s="710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2"/>
      <c r="R474" s="712"/>
      <c r="S474" s="712"/>
      <c r="T474" s="713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717"/>
      <c r="B475" s="717"/>
      <c r="C475" s="717"/>
      <c r="D475" s="717"/>
      <c r="E475" s="717"/>
      <c r="F475" s="717"/>
      <c r="G475" s="717"/>
      <c r="H475" s="717"/>
      <c r="I475" s="717"/>
      <c r="J475" s="717"/>
      <c r="K475" s="717"/>
      <c r="L475" s="717"/>
      <c r="M475" s="717"/>
      <c r="N475" s="717"/>
      <c r="O475" s="718"/>
      <c r="P475" s="714" t="s">
        <v>40</v>
      </c>
      <c r="Q475" s="715"/>
      <c r="R475" s="715"/>
      <c r="S475" s="715"/>
      <c r="T475" s="715"/>
      <c r="U475" s="715"/>
      <c r="V475" s="716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hidden="1" x14ac:dyDescent="0.2">
      <c r="A476" s="717"/>
      <c r="B476" s="717"/>
      <c r="C476" s="717"/>
      <c r="D476" s="717"/>
      <c r="E476" s="717"/>
      <c r="F476" s="717"/>
      <c r="G476" s="717"/>
      <c r="H476" s="717"/>
      <c r="I476" s="717"/>
      <c r="J476" s="717"/>
      <c r="K476" s="717"/>
      <c r="L476" s="717"/>
      <c r="M476" s="717"/>
      <c r="N476" s="717"/>
      <c r="O476" s="718"/>
      <c r="P476" s="714" t="s">
        <v>40</v>
      </c>
      <c r="Q476" s="715"/>
      <c r="R476" s="715"/>
      <c r="S476" s="715"/>
      <c r="T476" s="715"/>
      <c r="U476" s="715"/>
      <c r="V476" s="716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hidden="1" customHeight="1" x14ac:dyDescent="0.25">
      <c r="A477" s="709" t="s">
        <v>78</v>
      </c>
      <c r="B477" s="709"/>
      <c r="C477" s="709"/>
      <c r="D477" s="709"/>
      <c r="E477" s="709"/>
      <c r="F477" s="709"/>
      <c r="G477" s="709"/>
      <c r="H477" s="709"/>
      <c r="I477" s="709"/>
      <c r="J477" s="709"/>
      <c r="K477" s="709"/>
      <c r="L477" s="709"/>
      <c r="M477" s="709"/>
      <c r="N477" s="709"/>
      <c r="O477" s="709"/>
      <c r="P477" s="709"/>
      <c r="Q477" s="709"/>
      <c r="R477" s="709"/>
      <c r="S477" s="709"/>
      <c r="T477" s="709"/>
      <c r="U477" s="709"/>
      <c r="V477" s="709"/>
      <c r="W477" s="709"/>
      <c r="X477" s="709"/>
      <c r="Y477" s="709"/>
      <c r="Z477" s="709"/>
      <c r="AA477" s="63"/>
      <c r="AB477" s="63"/>
      <c r="AC477" s="63"/>
    </row>
    <row r="478" spans="1:68" ht="27" hidden="1" customHeight="1" x14ac:dyDescent="0.25">
      <c r="A478" s="60" t="s">
        <v>770</v>
      </c>
      <c r="B478" s="60" t="s">
        <v>771</v>
      </c>
      <c r="C478" s="34">
        <v>4301031324</v>
      </c>
      <c r="D478" s="710">
        <v>4607091389739</v>
      </c>
      <c r="E478" s="710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2"/>
      <c r="R478" s="712"/>
      <c r="S478" s="712"/>
      <c r="T478" s="71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773</v>
      </c>
      <c r="B479" s="60" t="s">
        <v>774</v>
      </c>
      <c r="C479" s="34">
        <v>4301031363</v>
      </c>
      <c r="D479" s="710">
        <v>4607091389425</v>
      </c>
      <c r="E479" s="710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2"/>
      <c r="R479" s="712"/>
      <c r="S479" s="712"/>
      <c r="T479" s="71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hidden="1" customHeight="1" x14ac:dyDescent="0.25">
      <c r="A480" s="60" t="s">
        <v>776</v>
      </c>
      <c r="B480" s="60" t="s">
        <v>777</v>
      </c>
      <c r="C480" s="34">
        <v>4301031334</v>
      </c>
      <c r="D480" s="710">
        <v>4680115880771</v>
      </c>
      <c r="E480" s="710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2"/>
      <c r="R480" s="712"/>
      <c r="S480" s="712"/>
      <c r="T480" s="713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779</v>
      </c>
      <c r="B481" s="60" t="s">
        <v>780</v>
      </c>
      <c r="C481" s="34">
        <v>4301031359</v>
      </c>
      <c r="D481" s="710">
        <v>4607091389500</v>
      </c>
      <c r="E481" s="710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784" t="s">
        <v>781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779</v>
      </c>
      <c r="B482" s="60" t="s">
        <v>782</v>
      </c>
      <c r="C482" s="34">
        <v>4301031327</v>
      </c>
      <c r="D482" s="710">
        <v>4607091389500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717"/>
      <c r="B483" s="717"/>
      <c r="C483" s="717"/>
      <c r="D483" s="717"/>
      <c r="E483" s="717"/>
      <c r="F483" s="717"/>
      <c r="G483" s="717"/>
      <c r="H483" s="717"/>
      <c r="I483" s="717"/>
      <c r="J483" s="717"/>
      <c r="K483" s="717"/>
      <c r="L483" s="717"/>
      <c r="M483" s="717"/>
      <c r="N483" s="717"/>
      <c r="O483" s="718"/>
      <c r="P483" s="714" t="s">
        <v>40</v>
      </c>
      <c r="Q483" s="715"/>
      <c r="R483" s="715"/>
      <c r="S483" s="715"/>
      <c r="T483" s="715"/>
      <c r="U483" s="715"/>
      <c r="V483" s="716"/>
      <c r="W483" s="40" t="s">
        <v>39</v>
      </c>
      <c r="X483" s="41">
        <f>IFERROR(X478/H478,"0")+IFERROR(X479/H479,"0")+IFERROR(X480/H480,"0")+IFERROR(X481/H481,"0")+IFERROR(X482/H482,"0")</f>
        <v>0</v>
      </c>
      <c r="Y483" s="41">
        <f>IFERROR(Y478/H478,"0")+IFERROR(Y479/H479,"0")+IFERROR(Y480/H480,"0")+IFERROR(Y481/H481,"0")+IFERROR(Y482/H482,"0")</f>
        <v>0</v>
      </c>
      <c r="Z483" s="41">
        <f>IFERROR(IF(Z478="",0,Z478),"0")+IFERROR(IF(Z479="",0,Z479),"0")+IFERROR(IF(Z480="",0,Z480),"0")+IFERROR(IF(Z481="",0,Z481),"0")+IFERROR(IF(Z482="",0,Z482),"0")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717"/>
      <c r="B484" s="717"/>
      <c r="C484" s="717"/>
      <c r="D484" s="717"/>
      <c r="E484" s="717"/>
      <c r="F484" s="717"/>
      <c r="G484" s="717"/>
      <c r="H484" s="717"/>
      <c r="I484" s="717"/>
      <c r="J484" s="717"/>
      <c r="K484" s="717"/>
      <c r="L484" s="717"/>
      <c r="M484" s="717"/>
      <c r="N484" s="717"/>
      <c r="O484" s="718"/>
      <c r="P484" s="714" t="s">
        <v>40</v>
      </c>
      <c r="Q484" s="715"/>
      <c r="R484" s="715"/>
      <c r="S484" s="715"/>
      <c r="T484" s="715"/>
      <c r="U484" s="715"/>
      <c r="V484" s="716"/>
      <c r="W484" s="40" t="s">
        <v>0</v>
      </c>
      <c r="X484" s="41">
        <f>IFERROR(SUM(X478:X482),"0")</f>
        <v>0</v>
      </c>
      <c r="Y484" s="41">
        <f>IFERROR(SUM(Y478:Y482),"0")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709" t="s">
        <v>114</v>
      </c>
      <c r="B485" s="709"/>
      <c r="C485" s="709"/>
      <c r="D485" s="709"/>
      <c r="E485" s="709"/>
      <c r="F485" s="709"/>
      <c r="G485" s="709"/>
      <c r="H485" s="709"/>
      <c r="I485" s="709"/>
      <c r="J485" s="709"/>
      <c r="K485" s="709"/>
      <c r="L485" s="709"/>
      <c r="M485" s="709"/>
      <c r="N485" s="709"/>
      <c r="O485" s="709"/>
      <c r="P485" s="709"/>
      <c r="Q485" s="709"/>
      <c r="R485" s="709"/>
      <c r="S485" s="709"/>
      <c r="T485" s="709"/>
      <c r="U485" s="709"/>
      <c r="V485" s="709"/>
      <c r="W485" s="709"/>
      <c r="X485" s="709"/>
      <c r="Y485" s="709"/>
      <c r="Z485" s="709"/>
      <c r="AA485" s="63"/>
      <c r="AB485" s="63"/>
      <c r="AC485" s="63"/>
    </row>
    <row r="486" spans="1:68" ht="27" hidden="1" customHeight="1" x14ac:dyDescent="0.25">
      <c r="A486" s="60" t="s">
        <v>783</v>
      </c>
      <c r="B486" s="60" t="s">
        <v>784</v>
      </c>
      <c r="C486" s="34">
        <v>4301032046</v>
      </c>
      <c r="D486" s="710">
        <v>4680115884359</v>
      </c>
      <c r="E486" s="710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2"/>
      <c r="R486" s="712"/>
      <c r="S486" s="712"/>
      <c r="T486" s="71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hidden="1" x14ac:dyDescent="0.2">
      <c r="A488" s="717"/>
      <c r="B488" s="717"/>
      <c r="C488" s="717"/>
      <c r="D488" s="717"/>
      <c r="E488" s="717"/>
      <c r="F488" s="717"/>
      <c r="G488" s="717"/>
      <c r="H488" s="717"/>
      <c r="I488" s="717"/>
      <c r="J488" s="717"/>
      <c r="K488" s="717"/>
      <c r="L488" s="717"/>
      <c r="M488" s="717"/>
      <c r="N488" s="717"/>
      <c r="O488" s="718"/>
      <c r="P488" s="714" t="s">
        <v>40</v>
      </c>
      <c r="Q488" s="715"/>
      <c r="R488" s="715"/>
      <c r="S488" s="715"/>
      <c r="T488" s="715"/>
      <c r="U488" s="715"/>
      <c r="V488" s="716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hidden="1" customHeight="1" x14ac:dyDescent="0.25">
      <c r="A489" s="724" t="s">
        <v>786</v>
      </c>
      <c r="B489" s="724"/>
      <c r="C489" s="724"/>
      <c r="D489" s="724"/>
      <c r="E489" s="724"/>
      <c r="F489" s="724"/>
      <c r="G489" s="724"/>
      <c r="H489" s="724"/>
      <c r="I489" s="724"/>
      <c r="J489" s="724"/>
      <c r="K489" s="724"/>
      <c r="L489" s="724"/>
      <c r="M489" s="724"/>
      <c r="N489" s="724"/>
      <c r="O489" s="724"/>
      <c r="P489" s="724"/>
      <c r="Q489" s="724"/>
      <c r="R489" s="724"/>
      <c r="S489" s="724"/>
      <c r="T489" s="724"/>
      <c r="U489" s="724"/>
      <c r="V489" s="724"/>
      <c r="W489" s="724"/>
      <c r="X489" s="724"/>
      <c r="Y489" s="724"/>
      <c r="Z489" s="724"/>
      <c r="AA489" s="62"/>
      <c r="AB489" s="62"/>
      <c r="AC489" s="62"/>
    </row>
    <row r="490" spans="1:68" ht="14.25" hidden="1" customHeight="1" x14ac:dyDescent="0.25">
      <c r="A490" s="709" t="s">
        <v>78</v>
      </c>
      <c r="B490" s="709"/>
      <c r="C490" s="709"/>
      <c r="D490" s="709"/>
      <c r="E490" s="709"/>
      <c r="F490" s="709"/>
      <c r="G490" s="709"/>
      <c r="H490" s="709"/>
      <c r="I490" s="709"/>
      <c r="J490" s="709"/>
      <c r="K490" s="709"/>
      <c r="L490" s="709"/>
      <c r="M490" s="709"/>
      <c r="N490" s="709"/>
      <c r="O490" s="709"/>
      <c r="P490" s="709"/>
      <c r="Q490" s="709"/>
      <c r="R490" s="709"/>
      <c r="S490" s="709"/>
      <c r="T490" s="709"/>
      <c r="U490" s="709"/>
      <c r="V490" s="709"/>
      <c r="W490" s="709"/>
      <c r="X490" s="709"/>
      <c r="Y490" s="709"/>
      <c r="Z490" s="709"/>
      <c r="AA490" s="63"/>
      <c r="AB490" s="63"/>
      <c r="AC490" s="63"/>
    </row>
    <row r="491" spans="1:68" ht="27" hidden="1" customHeight="1" x14ac:dyDescent="0.25">
      <c r="A491" s="60" t="s">
        <v>787</v>
      </c>
      <c r="B491" s="60" t="s">
        <v>788</v>
      </c>
      <c r="C491" s="34">
        <v>4301031294</v>
      </c>
      <c r="D491" s="710">
        <v>4680115885189</v>
      </c>
      <c r="E491" s="710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2"/>
      <c r="R491" s="712"/>
      <c r="S491" s="712"/>
      <c r="T491" s="713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790</v>
      </c>
      <c r="B492" s="60" t="s">
        <v>791</v>
      </c>
      <c r="C492" s="34">
        <v>4301031293</v>
      </c>
      <c r="D492" s="710">
        <v>4680115885172</v>
      </c>
      <c r="E492" s="710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2"/>
      <c r="R492" s="712"/>
      <c r="S492" s="712"/>
      <c r="T492" s="713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4301031291</v>
      </c>
      <c r="D493" s="710">
        <v>4680115885110</v>
      </c>
      <c r="E493" s="710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2"/>
      <c r="R493" s="712"/>
      <c r="S493" s="712"/>
      <c r="T493" s="713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717"/>
      <c r="B494" s="717"/>
      <c r="C494" s="717"/>
      <c r="D494" s="717"/>
      <c r="E494" s="717"/>
      <c r="F494" s="717"/>
      <c r="G494" s="717"/>
      <c r="H494" s="717"/>
      <c r="I494" s="717"/>
      <c r="J494" s="717"/>
      <c r="K494" s="717"/>
      <c r="L494" s="717"/>
      <c r="M494" s="717"/>
      <c r="N494" s="717"/>
      <c r="O494" s="718"/>
      <c r="P494" s="714" t="s">
        <v>40</v>
      </c>
      <c r="Q494" s="715"/>
      <c r="R494" s="715"/>
      <c r="S494" s="715"/>
      <c r="T494" s="715"/>
      <c r="U494" s="715"/>
      <c r="V494" s="716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hidden="1" x14ac:dyDescent="0.2">
      <c r="A495" s="717"/>
      <c r="B495" s="717"/>
      <c r="C495" s="717"/>
      <c r="D495" s="717"/>
      <c r="E495" s="717"/>
      <c r="F495" s="717"/>
      <c r="G495" s="717"/>
      <c r="H495" s="717"/>
      <c r="I495" s="717"/>
      <c r="J495" s="717"/>
      <c r="K495" s="717"/>
      <c r="L495" s="717"/>
      <c r="M495" s="717"/>
      <c r="N495" s="717"/>
      <c r="O495" s="718"/>
      <c r="P495" s="714" t="s">
        <v>40</v>
      </c>
      <c r="Q495" s="715"/>
      <c r="R495" s="715"/>
      <c r="S495" s="715"/>
      <c r="T495" s="715"/>
      <c r="U495" s="715"/>
      <c r="V495" s="716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hidden="1" customHeight="1" x14ac:dyDescent="0.25">
      <c r="A496" s="724" t="s">
        <v>795</v>
      </c>
      <c r="B496" s="724"/>
      <c r="C496" s="724"/>
      <c r="D496" s="724"/>
      <c r="E496" s="724"/>
      <c r="F496" s="724"/>
      <c r="G496" s="724"/>
      <c r="H496" s="724"/>
      <c r="I496" s="724"/>
      <c r="J496" s="724"/>
      <c r="K496" s="724"/>
      <c r="L496" s="724"/>
      <c r="M496" s="724"/>
      <c r="N496" s="724"/>
      <c r="O496" s="724"/>
      <c r="P496" s="724"/>
      <c r="Q496" s="724"/>
      <c r="R496" s="724"/>
      <c r="S496" s="724"/>
      <c r="T496" s="724"/>
      <c r="U496" s="724"/>
      <c r="V496" s="724"/>
      <c r="W496" s="724"/>
      <c r="X496" s="724"/>
      <c r="Y496" s="724"/>
      <c r="Z496" s="724"/>
      <c r="AA496" s="62"/>
      <c r="AB496" s="62"/>
      <c r="AC496" s="62"/>
    </row>
    <row r="497" spans="1:68" ht="14.25" hidden="1" customHeight="1" x14ac:dyDescent="0.25">
      <c r="A497" s="709" t="s">
        <v>78</v>
      </c>
      <c r="B497" s="709"/>
      <c r="C497" s="709"/>
      <c r="D497" s="709"/>
      <c r="E497" s="709"/>
      <c r="F497" s="709"/>
      <c r="G497" s="709"/>
      <c r="H497" s="709"/>
      <c r="I497" s="709"/>
      <c r="J497" s="709"/>
      <c r="K497" s="709"/>
      <c r="L497" s="709"/>
      <c r="M497" s="709"/>
      <c r="N497" s="709"/>
      <c r="O497" s="709"/>
      <c r="P497" s="709"/>
      <c r="Q497" s="709"/>
      <c r="R497" s="709"/>
      <c r="S497" s="709"/>
      <c r="T497" s="709"/>
      <c r="U497" s="709"/>
      <c r="V497" s="709"/>
      <c r="W497" s="709"/>
      <c r="X497" s="709"/>
      <c r="Y497" s="709"/>
      <c r="Z497" s="709"/>
      <c r="AA497" s="63"/>
      <c r="AB497" s="63"/>
      <c r="AC497" s="63"/>
    </row>
    <row r="498" spans="1:68" ht="27" hidden="1" customHeight="1" x14ac:dyDescent="0.25">
      <c r="A498" s="60" t="s">
        <v>796</v>
      </c>
      <c r="B498" s="60" t="s">
        <v>797</v>
      </c>
      <c r="C498" s="34">
        <v>4301031261</v>
      </c>
      <c r="D498" s="710">
        <v>4680115885103</v>
      </c>
      <c r="E498" s="710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2"/>
      <c r="R498" s="712"/>
      <c r="S498" s="712"/>
      <c r="T498" s="713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717"/>
      <c r="B499" s="717"/>
      <c r="C499" s="717"/>
      <c r="D499" s="717"/>
      <c r="E499" s="717"/>
      <c r="F499" s="717"/>
      <c r="G499" s="717"/>
      <c r="H499" s="717"/>
      <c r="I499" s="717"/>
      <c r="J499" s="717"/>
      <c r="K499" s="717"/>
      <c r="L499" s="717"/>
      <c r="M499" s="717"/>
      <c r="N499" s="717"/>
      <c r="O499" s="718"/>
      <c r="P499" s="714" t="s">
        <v>40</v>
      </c>
      <c r="Q499" s="715"/>
      <c r="R499" s="715"/>
      <c r="S499" s="715"/>
      <c r="T499" s="715"/>
      <c r="U499" s="715"/>
      <c r="V499" s="716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717"/>
      <c r="B500" s="717"/>
      <c r="C500" s="717"/>
      <c r="D500" s="717"/>
      <c r="E500" s="717"/>
      <c r="F500" s="717"/>
      <c r="G500" s="717"/>
      <c r="H500" s="717"/>
      <c r="I500" s="717"/>
      <c r="J500" s="717"/>
      <c r="K500" s="717"/>
      <c r="L500" s="717"/>
      <c r="M500" s="717"/>
      <c r="N500" s="717"/>
      <c r="O500" s="718"/>
      <c r="P500" s="714" t="s">
        <v>40</v>
      </c>
      <c r="Q500" s="715"/>
      <c r="R500" s="715"/>
      <c r="S500" s="715"/>
      <c r="T500" s="715"/>
      <c r="U500" s="715"/>
      <c r="V500" s="716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hidden="1" customHeight="1" x14ac:dyDescent="0.2">
      <c r="A501" s="747" t="s">
        <v>799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52"/>
      <c r="AB501" s="52"/>
      <c r="AC501" s="52"/>
    </row>
    <row r="502" spans="1:68" ht="16.5" hidden="1" customHeight="1" x14ac:dyDescent="0.25">
      <c r="A502" s="724" t="s">
        <v>799</v>
      </c>
      <c r="B502" s="724"/>
      <c r="C502" s="724"/>
      <c r="D502" s="724"/>
      <c r="E502" s="724"/>
      <c r="F502" s="724"/>
      <c r="G502" s="724"/>
      <c r="H502" s="724"/>
      <c r="I502" s="724"/>
      <c r="J502" s="724"/>
      <c r="K502" s="724"/>
      <c r="L502" s="724"/>
      <c r="M502" s="724"/>
      <c r="N502" s="724"/>
      <c r="O502" s="724"/>
      <c r="P502" s="724"/>
      <c r="Q502" s="724"/>
      <c r="R502" s="724"/>
      <c r="S502" s="724"/>
      <c r="T502" s="724"/>
      <c r="U502" s="724"/>
      <c r="V502" s="724"/>
      <c r="W502" s="724"/>
      <c r="X502" s="724"/>
      <c r="Y502" s="724"/>
      <c r="Z502" s="724"/>
      <c r="AA502" s="62"/>
      <c r="AB502" s="62"/>
      <c r="AC502" s="62"/>
    </row>
    <row r="503" spans="1:68" ht="14.25" hidden="1" customHeight="1" x14ac:dyDescent="0.25">
      <c r="A503" s="709" t="s">
        <v>125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3"/>
      <c r="AB503" s="63"/>
      <c r="AC503" s="63"/>
    </row>
    <row r="504" spans="1:68" ht="27" hidden="1" customHeight="1" x14ac:dyDescent="0.25">
      <c r="A504" s="60" t="s">
        <v>800</v>
      </c>
      <c r="B504" s="60" t="s">
        <v>801</v>
      </c>
      <c r="C504" s="34">
        <v>4301011795</v>
      </c>
      <c r="D504" s="710">
        <v>4607091389067</v>
      </c>
      <c r="E504" s="710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2"/>
      <c r="R504" s="712"/>
      <c r="S504" s="712"/>
      <c r="T504" s="71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hidden="1" customHeight="1" x14ac:dyDescent="0.25">
      <c r="A505" s="60" t="s">
        <v>802</v>
      </c>
      <c r="B505" s="60" t="s">
        <v>803</v>
      </c>
      <c r="C505" s="34">
        <v>4301011961</v>
      </c>
      <c r="D505" s="710">
        <v>4680115885271</v>
      </c>
      <c r="E505" s="710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2"/>
      <c r="R505" s="712"/>
      <c r="S505" s="712"/>
      <c r="T505" s="71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hidden="1" customHeight="1" x14ac:dyDescent="0.25">
      <c r="A506" s="60" t="s">
        <v>805</v>
      </c>
      <c r="B506" s="60" t="s">
        <v>806</v>
      </c>
      <c r="C506" s="34">
        <v>4301011774</v>
      </c>
      <c r="D506" s="710">
        <v>4680115884502</v>
      </c>
      <c r="E506" s="710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2"/>
      <c r="R506" s="712"/>
      <c r="S506" s="712"/>
      <c r="T506" s="71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hidden="1" customHeight="1" x14ac:dyDescent="0.25">
      <c r="A507" s="60" t="s">
        <v>808</v>
      </c>
      <c r="B507" s="60" t="s">
        <v>809</v>
      </c>
      <c r="C507" s="34">
        <v>4301011771</v>
      </c>
      <c r="D507" s="710">
        <v>4607091389104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84"/>
        <v>0</v>
      </c>
      <c r="Z507" s="39" t="str">
        <f t="shared" si="85"/>
        <v/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0</v>
      </c>
      <c r="BN507" s="75">
        <f t="shared" si="87"/>
        <v>0</v>
      </c>
      <c r="BO507" s="75">
        <f t="shared" si="88"/>
        <v>0</v>
      </c>
      <c r="BP507" s="75">
        <f t="shared" si="89"/>
        <v>0</v>
      </c>
    </row>
    <row r="508" spans="1:68" ht="16.5" hidden="1" customHeight="1" x14ac:dyDescent="0.25">
      <c r="A508" s="60" t="s">
        <v>811</v>
      </c>
      <c r="B508" s="60" t="s">
        <v>812</v>
      </c>
      <c r="C508" s="34">
        <v>4301011799</v>
      </c>
      <c r="D508" s="710">
        <v>4680115884519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hidden="1" customHeight="1" x14ac:dyDescent="0.25">
      <c r="A509" s="60" t="s">
        <v>814</v>
      </c>
      <c r="B509" s="60" t="s">
        <v>815</v>
      </c>
      <c r="C509" s="34">
        <v>4301011376</v>
      </c>
      <c r="D509" s="710">
        <v>4680115885226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84"/>
        <v>0</v>
      </c>
      <c r="Z509" s="39" t="str">
        <f t="shared" si="85"/>
        <v/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0</v>
      </c>
      <c r="BN509" s="75">
        <f t="shared" si="87"/>
        <v>0</v>
      </c>
      <c r="BO509" s="75">
        <f t="shared" si="88"/>
        <v>0</v>
      </c>
      <c r="BP509" s="75">
        <f t="shared" si="89"/>
        <v>0</v>
      </c>
    </row>
    <row r="510" spans="1:68" ht="27" hidden="1" customHeight="1" x14ac:dyDescent="0.25">
      <c r="A510" s="60" t="s">
        <v>817</v>
      </c>
      <c r="B510" s="60" t="s">
        <v>818</v>
      </c>
      <c r="C510" s="34">
        <v>4301011778</v>
      </c>
      <c r="D510" s="710">
        <v>4680115880603</v>
      </c>
      <c r="E510" s="710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hidden="1" customHeight="1" x14ac:dyDescent="0.25">
      <c r="A511" s="60" t="s">
        <v>819</v>
      </c>
      <c r="B511" s="60" t="s">
        <v>820</v>
      </c>
      <c r="C511" s="34">
        <v>4301011784</v>
      </c>
      <c r="D511" s="710">
        <v>4607091389982</v>
      </c>
      <c r="E511" s="710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hidden="1" x14ac:dyDescent="0.2">
      <c r="A512" s="717"/>
      <c r="B512" s="717"/>
      <c r="C512" s="717"/>
      <c r="D512" s="717"/>
      <c r="E512" s="717"/>
      <c r="F512" s="717"/>
      <c r="G512" s="717"/>
      <c r="H512" s="717"/>
      <c r="I512" s="717"/>
      <c r="J512" s="717"/>
      <c r="K512" s="717"/>
      <c r="L512" s="717"/>
      <c r="M512" s="717"/>
      <c r="N512" s="717"/>
      <c r="O512" s="718"/>
      <c r="P512" s="714" t="s">
        <v>40</v>
      </c>
      <c r="Q512" s="715"/>
      <c r="R512" s="715"/>
      <c r="S512" s="715"/>
      <c r="T512" s="715"/>
      <c r="U512" s="715"/>
      <c r="V512" s="716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0</v>
      </c>
      <c r="Y512" s="41">
        <f>IFERROR(Y504/H504,"0")+IFERROR(Y505/H505,"0")+IFERROR(Y506/H506,"0")+IFERROR(Y507/H507,"0")+IFERROR(Y508/H508,"0")+IFERROR(Y509/H509,"0")+IFERROR(Y510/H510,"0")+IFERROR(Y511/H511,"0")</f>
        <v>0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64"/>
      <c r="AB512" s="64"/>
      <c r="AC512" s="64"/>
    </row>
    <row r="513" spans="1:68" hidden="1" x14ac:dyDescent="0.2">
      <c r="A513" s="717"/>
      <c r="B513" s="717"/>
      <c r="C513" s="717"/>
      <c r="D513" s="717"/>
      <c r="E513" s="717"/>
      <c r="F513" s="717"/>
      <c r="G513" s="717"/>
      <c r="H513" s="717"/>
      <c r="I513" s="717"/>
      <c r="J513" s="717"/>
      <c r="K513" s="717"/>
      <c r="L513" s="717"/>
      <c r="M513" s="717"/>
      <c r="N513" s="717"/>
      <c r="O513" s="718"/>
      <c r="P513" s="714" t="s">
        <v>40</v>
      </c>
      <c r="Q513" s="715"/>
      <c r="R513" s="715"/>
      <c r="S513" s="715"/>
      <c r="T513" s="715"/>
      <c r="U513" s="715"/>
      <c r="V513" s="716"/>
      <c r="W513" s="40" t="s">
        <v>0</v>
      </c>
      <c r="X513" s="41">
        <f>IFERROR(SUM(X504:X511),"0")</f>
        <v>0</v>
      </c>
      <c r="Y513" s="41">
        <f>IFERROR(SUM(Y504:Y511),"0")</f>
        <v>0</v>
      </c>
      <c r="Z513" s="40"/>
      <c r="AA513" s="64"/>
      <c r="AB513" s="64"/>
      <c r="AC513" s="64"/>
    </row>
    <row r="514" spans="1:68" ht="14.25" hidden="1" customHeight="1" x14ac:dyDescent="0.25">
      <c r="A514" s="709" t="s">
        <v>173</v>
      </c>
      <c r="B514" s="709"/>
      <c r="C514" s="709"/>
      <c r="D514" s="709"/>
      <c r="E514" s="709"/>
      <c r="F514" s="709"/>
      <c r="G514" s="709"/>
      <c r="H514" s="709"/>
      <c r="I514" s="709"/>
      <c r="J514" s="709"/>
      <c r="K514" s="709"/>
      <c r="L514" s="709"/>
      <c r="M514" s="709"/>
      <c r="N514" s="709"/>
      <c r="O514" s="709"/>
      <c r="P514" s="709"/>
      <c r="Q514" s="709"/>
      <c r="R514" s="709"/>
      <c r="S514" s="709"/>
      <c r="T514" s="709"/>
      <c r="U514" s="709"/>
      <c r="V514" s="709"/>
      <c r="W514" s="709"/>
      <c r="X514" s="709"/>
      <c r="Y514" s="709"/>
      <c r="Z514" s="709"/>
      <c r="AA514" s="63"/>
      <c r="AB514" s="63"/>
      <c r="AC514" s="63"/>
    </row>
    <row r="515" spans="1:68" ht="16.5" hidden="1" customHeight="1" x14ac:dyDescent="0.25">
      <c r="A515" s="60" t="s">
        <v>821</v>
      </c>
      <c r="B515" s="60" t="s">
        <v>822</v>
      </c>
      <c r="C515" s="34">
        <v>4301020222</v>
      </c>
      <c r="D515" s="710">
        <v>4607091388930</v>
      </c>
      <c r="E515" s="710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2"/>
      <c r="R515" s="712"/>
      <c r="S515" s="712"/>
      <c r="T515" s="71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IFERROR(IF(Y515=0,"",ROUNDUP(Y515/H515,0)*0.01196),"")</f>
        <v/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16.5" hidden="1" customHeight="1" x14ac:dyDescent="0.25">
      <c r="A516" s="60" t="s">
        <v>824</v>
      </c>
      <c r="B516" s="60" t="s">
        <v>825</v>
      </c>
      <c r="C516" s="34">
        <v>4301020206</v>
      </c>
      <c r="D516" s="710">
        <v>4680115880054</v>
      </c>
      <c r="E516" s="710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2"/>
      <c r="R516" s="712"/>
      <c r="S516" s="712"/>
      <c r="T516" s="71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717"/>
      <c r="B517" s="717"/>
      <c r="C517" s="717"/>
      <c r="D517" s="717"/>
      <c r="E517" s="717"/>
      <c r="F517" s="717"/>
      <c r="G517" s="717"/>
      <c r="H517" s="717"/>
      <c r="I517" s="717"/>
      <c r="J517" s="717"/>
      <c r="K517" s="717"/>
      <c r="L517" s="717"/>
      <c r="M517" s="717"/>
      <c r="N517" s="717"/>
      <c r="O517" s="718"/>
      <c r="P517" s="714" t="s">
        <v>40</v>
      </c>
      <c r="Q517" s="715"/>
      <c r="R517" s="715"/>
      <c r="S517" s="715"/>
      <c r="T517" s="715"/>
      <c r="U517" s="715"/>
      <c r="V517" s="716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hidden="1" x14ac:dyDescent="0.2">
      <c r="A518" s="717"/>
      <c r="B518" s="717"/>
      <c r="C518" s="717"/>
      <c r="D518" s="717"/>
      <c r="E518" s="717"/>
      <c r="F518" s="717"/>
      <c r="G518" s="717"/>
      <c r="H518" s="717"/>
      <c r="I518" s="717"/>
      <c r="J518" s="717"/>
      <c r="K518" s="717"/>
      <c r="L518" s="717"/>
      <c r="M518" s="717"/>
      <c r="N518" s="717"/>
      <c r="O518" s="718"/>
      <c r="P518" s="714" t="s">
        <v>40</v>
      </c>
      <c r="Q518" s="715"/>
      <c r="R518" s="715"/>
      <c r="S518" s="715"/>
      <c r="T518" s="715"/>
      <c r="U518" s="715"/>
      <c r="V518" s="716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4.25" hidden="1" customHeight="1" x14ac:dyDescent="0.25">
      <c r="A519" s="709" t="s">
        <v>78</v>
      </c>
      <c r="B519" s="709"/>
      <c r="C519" s="709"/>
      <c r="D519" s="709"/>
      <c r="E519" s="709"/>
      <c r="F519" s="709"/>
      <c r="G519" s="709"/>
      <c r="H519" s="709"/>
      <c r="I519" s="709"/>
      <c r="J519" s="709"/>
      <c r="K519" s="709"/>
      <c r="L519" s="709"/>
      <c r="M519" s="709"/>
      <c r="N519" s="709"/>
      <c r="O519" s="709"/>
      <c r="P519" s="709"/>
      <c r="Q519" s="709"/>
      <c r="R519" s="709"/>
      <c r="S519" s="709"/>
      <c r="T519" s="709"/>
      <c r="U519" s="709"/>
      <c r="V519" s="709"/>
      <c r="W519" s="709"/>
      <c r="X519" s="709"/>
      <c r="Y519" s="709"/>
      <c r="Z519" s="709"/>
      <c r="AA519" s="63"/>
      <c r="AB519" s="63"/>
      <c r="AC519" s="63"/>
    </row>
    <row r="520" spans="1:68" ht="27" hidden="1" customHeight="1" x14ac:dyDescent="0.25">
      <c r="A520" s="60" t="s">
        <v>826</v>
      </c>
      <c r="B520" s="60" t="s">
        <v>827</v>
      </c>
      <c r="C520" s="34">
        <v>4301031252</v>
      </c>
      <c r="D520" s="710">
        <v>4680115883116</v>
      </c>
      <c r="E520" s="710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2"/>
      <c r="R520" s="712"/>
      <c r="S520" s="712"/>
      <c r="T520" s="713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90">IFERROR(IF(X520="",0,CEILING((X520/$H520),1)*$H520),"")</f>
        <v>0</v>
      </c>
      <c r="Z520" s="39" t="str">
        <f>IFERROR(IF(Y520=0,"",ROUNDUP(Y520/H520,0)*0.01196),"")</f>
        <v/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0</v>
      </c>
      <c r="BN520" s="75">
        <f t="shared" ref="BN520:BN525" si="92">IFERROR(Y520*I520/H520,"0")</f>
        <v>0</v>
      </c>
      <c r="BO520" s="75">
        <f t="shared" ref="BO520:BO525" si="93">IFERROR(1/J520*(X520/H520),"0")</f>
        <v>0</v>
      </c>
      <c r="BP520" s="75">
        <f t="shared" ref="BP520:BP525" si="94">IFERROR(1/J520*(Y520/H520),"0")</f>
        <v>0</v>
      </c>
    </row>
    <row r="521" spans="1:68" ht="27" hidden="1" customHeight="1" x14ac:dyDescent="0.25">
      <c r="A521" s="60" t="s">
        <v>829</v>
      </c>
      <c r="B521" s="60" t="s">
        <v>830</v>
      </c>
      <c r="C521" s="34">
        <v>4301031248</v>
      </c>
      <c r="D521" s="710">
        <v>4680115883093</v>
      </c>
      <c r="E521" s="710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2"/>
      <c r="R521" s="712"/>
      <c r="S521" s="712"/>
      <c r="T521" s="713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90"/>
        <v>0</v>
      </c>
      <c r="Z521" s="39" t="str">
        <f>IFERROR(IF(Y521=0,"",ROUNDUP(Y521/H521,0)*0.01196),"")</f>
        <v/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hidden="1" customHeight="1" x14ac:dyDescent="0.25">
      <c r="A522" s="60" t="s">
        <v>832</v>
      </c>
      <c r="B522" s="60" t="s">
        <v>833</v>
      </c>
      <c r="C522" s="34">
        <v>4301031250</v>
      </c>
      <c r="D522" s="710">
        <v>4680115883109</v>
      </c>
      <c r="E522" s="710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2"/>
      <c r="R522" s="712"/>
      <c r="S522" s="712"/>
      <c r="T522" s="713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90"/>
        <v>0</v>
      </c>
      <c r="Z522" s="39" t="str">
        <f>IFERROR(IF(Y522=0,"",ROUNDUP(Y522/H522,0)*0.01196),"")</f>
        <v/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hidden="1" customHeight="1" x14ac:dyDescent="0.25">
      <c r="A523" s="60" t="s">
        <v>835</v>
      </c>
      <c r="B523" s="60" t="s">
        <v>836</v>
      </c>
      <c r="C523" s="34">
        <v>4301031249</v>
      </c>
      <c r="D523" s="710">
        <v>4680115882072</v>
      </c>
      <c r="E523" s="710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hidden="1" customHeight="1" x14ac:dyDescent="0.25">
      <c r="A524" s="60" t="s">
        <v>838</v>
      </c>
      <c r="B524" s="60" t="s">
        <v>839</v>
      </c>
      <c r="C524" s="34">
        <v>4301031251</v>
      </c>
      <c r="D524" s="710">
        <v>4680115882102</v>
      </c>
      <c r="E524" s="710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hidden="1" customHeight="1" x14ac:dyDescent="0.25">
      <c r="A525" s="60" t="s">
        <v>840</v>
      </c>
      <c r="B525" s="60" t="s">
        <v>841</v>
      </c>
      <c r="C525" s="34">
        <v>4301031253</v>
      </c>
      <c r="D525" s="710">
        <v>4680115882096</v>
      </c>
      <c r="E525" s="710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hidden="1" x14ac:dyDescent="0.2">
      <c r="A526" s="717"/>
      <c r="B526" s="717"/>
      <c r="C526" s="717"/>
      <c r="D526" s="717"/>
      <c r="E526" s="717"/>
      <c r="F526" s="717"/>
      <c r="G526" s="717"/>
      <c r="H526" s="717"/>
      <c r="I526" s="717"/>
      <c r="J526" s="717"/>
      <c r="K526" s="717"/>
      <c r="L526" s="717"/>
      <c r="M526" s="717"/>
      <c r="N526" s="717"/>
      <c r="O526" s="718"/>
      <c r="P526" s="714" t="s">
        <v>40</v>
      </c>
      <c r="Q526" s="715"/>
      <c r="R526" s="715"/>
      <c r="S526" s="715"/>
      <c r="T526" s="715"/>
      <c r="U526" s="715"/>
      <c r="V526" s="716"/>
      <c r="W526" s="40" t="s">
        <v>39</v>
      </c>
      <c r="X526" s="41">
        <f>IFERROR(X520/H520,"0")+IFERROR(X521/H521,"0")+IFERROR(X522/H522,"0")+IFERROR(X523/H523,"0")+IFERROR(X524/H524,"0")+IFERROR(X525/H525,"0")</f>
        <v>0</v>
      </c>
      <c r="Y526" s="41">
        <f>IFERROR(Y520/H520,"0")+IFERROR(Y521/H521,"0")+IFERROR(Y522/H522,"0")+IFERROR(Y523/H523,"0")+IFERROR(Y524/H524,"0")+IFERROR(Y525/H525,"0")</f>
        <v>0</v>
      </c>
      <c r="Z526" s="41">
        <f>IFERROR(IF(Z520="",0,Z520),"0")+IFERROR(IF(Z521="",0,Z521),"0")+IFERROR(IF(Z522="",0,Z522),"0")+IFERROR(IF(Z523="",0,Z523),"0")+IFERROR(IF(Z524="",0,Z524),"0")+IFERROR(IF(Z525="",0,Z525),"0")</f>
        <v>0</v>
      </c>
      <c r="AA526" s="64"/>
      <c r="AB526" s="64"/>
      <c r="AC526" s="64"/>
    </row>
    <row r="527" spans="1:68" hidden="1" x14ac:dyDescent="0.2">
      <c r="A527" s="717"/>
      <c r="B527" s="717"/>
      <c r="C527" s="717"/>
      <c r="D527" s="717"/>
      <c r="E527" s="717"/>
      <c r="F527" s="717"/>
      <c r="G527" s="717"/>
      <c r="H527" s="717"/>
      <c r="I527" s="717"/>
      <c r="J527" s="717"/>
      <c r="K527" s="717"/>
      <c r="L527" s="717"/>
      <c r="M527" s="717"/>
      <c r="N527" s="717"/>
      <c r="O527" s="718"/>
      <c r="P527" s="714" t="s">
        <v>40</v>
      </c>
      <c r="Q527" s="715"/>
      <c r="R527" s="715"/>
      <c r="S527" s="715"/>
      <c r="T527" s="715"/>
      <c r="U527" s="715"/>
      <c r="V527" s="716"/>
      <c r="W527" s="40" t="s">
        <v>0</v>
      </c>
      <c r="X527" s="41">
        <f>IFERROR(SUM(X520:X525),"0")</f>
        <v>0</v>
      </c>
      <c r="Y527" s="41">
        <f>IFERROR(SUM(Y520:Y525),"0")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709" t="s">
        <v>84</v>
      </c>
      <c r="B528" s="709"/>
      <c r="C528" s="709"/>
      <c r="D528" s="709"/>
      <c r="E528" s="709"/>
      <c r="F528" s="709"/>
      <c r="G528" s="709"/>
      <c r="H528" s="709"/>
      <c r="I528" s="709"/>
      <c r="J528" s="709"/>
      <c r="K528" s="709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W528" s="709"/>
      <c r="X528" s="709"/>
      <c r="Y528" s="709"/>
      <c r="Z528" s="709"/>
      <c r="AA528" s="63"/>
      <c r="AB528" s="63"/>
      <c r="AC528" s="63"/>
    </row>
    <row r="529" spans="1:68" ht="16.5" hidden="1" customHeight="1" x14ac:dyDescent="0.25">
      <c r="A529" s="60" t="s">
        <v>842</v>
      </c>
      <c r="B529" s="60" t="s">
        <v>843</v>
      </c>
      <c r="C529" s="34">
        <v>4301051230</v>
      </c>
      <c r="D529" s="710">
        <v>4607091383409</v>
      </c>
      <c r="E529" s="710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2"/>
      <c r="R529" s="712"/>
      <c r="S529" s="712"/>
      <c r="T529" s="71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845</v>
      </c>
      <c r="B530" s="60" t="s">
        <v>846</v>
      </c>
      <c r="C530" s="34">
        <v>4301051231</v>
      </c>
      <c r="D530" s="710">
        <v>4607091383416</v>
      </c>
      <c r="E530" s="710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2"/>
      <c r="R530" s="712"/>
      <c r="S530" s="712"/>
      <c r="T530" s="713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848</v>
      </c>
      <c r="B531" s="60" t="s">
        <v>849</v>
      </c>
      <c r="C531" s="34">
        <v>4301051058</v>
      </c>
      <c r="D531" s="710">
        <v>4680115883536</v>
      </c>
      <c r="E531" s="710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2"/>
      <c r="R531" s="712"/>
      <c r="S531" s="712"/>
      <c r="T531" s="713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idden="1" x14ac:dyDescent="0.2">
      <c r="A532" s="717"/>
      <c r="B532" s="717"/>
      <c r="C532" s="717"/>
      <c r="D532" s="717"/>
      <c r="E532" s="717"/>
      <c r="F532" s="717"/>
      <c r="G532" s="717"/>
      <c r="H532" s="717"/>
      <c r="I532" s="717"/>
      <c r="J532" s="717"/>
      <c r="K532" s="717"/>
      <c r="L532" s="717"/>
      <c r="M532" s="717"/>
      <c r="N532" s="717"/>
      <c r="O532" s="718"/>
      <c r="P532" s="714" t="s">
        <v>40</v>
      </c>
      <c r="Q532" s="715"/>
      <c r="R532" s="715"/>
      <c r="S532" s="715"/>
      <c r="T532" s="715"/>
      <c r="U532" s="715"/>
      <c r="V532" s="716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hidden="1" x14ac:dyDescent="0.2">
      <c r="A533" s="717"/>
      <c r="B533" s="717"/>
      <c r="C533" s="717"/>
      <c r="D533" s="717"/>
      <c r="E533" s="717"/>
      <c r="F533" s="717"/>
      <c r="G533" s="717"/>
      <c r="H533" s="717"/>
      <c r="I533" s="717"/>
      <c r="J533" s="717"/>
      <c r="K533" s="717"/>
      <c r="L533" s="717"/>
      <c r="M533" s="717"/>
      <c r="N533" s="717"/>
      <c r="O533" s="718"/>
      <c r="P533" s="714" t="s">
        <v>40</v>
      </c>
      <c r="Q533" s="715"/>
      <c r="R533" s="715"/>
      <c r="S533" s="715"/>
      <c r="T533" s="715"/>
      <c r="U533" s="715"/>
      <c r="V533" s="716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hidden="1" customHeight="1" x14ac:dyDescent="0.25">
      <c r="A534" s="709" t="s">
        <v>213</v>
      </c>
      <c r="B534" s="709"/>
      <c r="C534" s="709"/>
      <c r="D534" s="709"/>
      <c r="E534" s="709"/>
      <c r="F534" s="709"/>
      <c r="G534" s="709"/>
      <c r="H534" s="709"/>
      <c r="I534" s="709"/>
      <c r="J534" s="709"/>
      <c r="K534" s="709"/>
      <c r="L534" s="709"/>
      <c r="M534" s="709"/>
      <c r="N534" s="709"/>
      <c r="O534" s="709"/>
      <c r="P534" s="709"/>
      <c r="Q534" s="709"/>
      <c r="R534" s="709"/>
      <c r="S534" s="709"/>
      <c r="T534" s="709"/>
      <c r="U534" s="709"/>
      <c r="V534" s="709"/>
      <c r="W534" s="709"/>
      <c r="X534" s="709"/>
      <c r="Y534" s="709"/>
      <c r="Z534" s="709"/>
      <c r="AA534" s="63"/>
      <c r="AB534" s="63"/>
      <c r="AC534" s="63"/>
    </row>
    <row r="535" spans="1:68" ht="16.5" hidden="1" customHeight="1" x14ac:dyDescent="0.25">
      <c r="A535" s="60" t="s">
        <v>851</v>
      </c>
      <c r="B535" s="60" t="s">
        <v>852</v>
      </c>
      <c r="C535" s="34">
        <v>4301060363</v>
      </c>
      <c r="D535" s="710">
        <v>4680115885035</v>
      </c>
      <c r="E535" s="710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2"/>
      <c r="R535" s="712"/>
      <c r="S535" s="712"/>
      <c r="T535" s="713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854</v>
      </c>
      <c r="B536" s="60" t="s">
        <v>855</v>
      </c>
      <c r="C536" s="34">
        <v>4301060436</v>
      </c>
      <c r="D536" s="710">
        <v>4680115885936</v>
      </c>
      <c r="E536" s="710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759" t="s">
        <v>856</v>
      </c>
      <c r="Q536" s="712"/>
      <c r="R536" s="712"/>
      <c r="S536" s="712"/>
      <c r="T536" s="713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idden="1" x14ac:dyDescent="0.2">
      <c r="A537" s="717"/>
      <c r="B537" s="717"/>
      <c r="C537" s="717"/>
      <c r="D537" s="717"/>
      <c r="E537" s="717"/>
      <c r="F537" s="717"/>
      <c r="G537" s="717"/>
      <c r="H537" s="717"/>
      <c r="I537" s="717"/>
      <c r="J537" s="717"/>
      <c r="K537" s="717"/>
      <c r="L537" s="717"/>
      <c r="M537" s="717"/>
      <c r="N537" s="717"/>
      <c r="O537" s="718"/>
      <c r="P537" s="714" t="s">
        <v>40</v>
      </c>
      <c r="Q537" s="715"/>
      <c r="R537" s="715"/>
      <c r="S537" s="715"/>
      <c r="T537" s="715"/>
      <c r="U537" s="715"/>
      <c r="V537" s="716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hidden="1" x14ac:dyDescent="0.2">
      <c r="A538" s="717"/>
      <c r="B538" s="717"/>
      <c r="C538" s="717"/>
      <c r="D538" s="717"/>
      <c r="E538" s="717"/>
      <c r="F538" s="717"/>
      <c r="G538" s="717"/>
      <c r="H538" s="717"/>
      <c r="I538" s="717"/>
      <c r="J538" s="717"/>
      <c r="K538" s="717"/>
      <c r="L538" s="717"/>
      <c r="M538" s="717"/>
      <c r="N538" s="717"/>
      <c r="O538" s="718"/>
      <c r="P538" s="714" t="s">
        <v>40</v>
      </c>
      <c r="Q538" s="715"/>
      <c r="R538" s="715"/>
      <c r="S538" s="715"/>
      <c r="T538" s="715"/>
      <c r="U538" s="715"/>
      <c r="V538" s="716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hidden="1" customHeight="1" x14ac:dyDescent="0.2">
      <c r="A539" s="747" t="s">
        <v>857</v>
      </c>
      <c r="B539" s="747"/>
      <c r="C539" s="747"/>
      <c r="D539" s="747"/>
      <c r="E539" s="747"/>
      <c r="F539" s="747"/>
      <c r="G539" s="747"/>
      <c r="H539" s="747"/>
      <c r="I539" s="747"/>
      <c r="J539" s="747"/>
      <c r="K539" s="747"/>
      <c r="L539" s="747"/>
      <c r="M539" s="747"/>
      <c r="N539" s="747"/>
      <c r="O539" s="747"/>
      <c r="P539" s="747"/>
      <c r="Q539" s="747"/>
      <c r="R539" s="747"/>
      <c r="S539" s="747"/>
      <c r="T539" s="747"/>
      <c r="U539" s="747"/>
      <c r="V539" s="747"/>
      <c r="W539" s="747"/>
      <c r="X539" s="747"/>
      <c r="Y539" s="747"/>
      <c r="Z539" s="747"/>
      <c r="AA539" s="52"/>
      <c r="AB539" s="52"/>
      <c r="AC539" s="52"/>
    </row>
    <row r="540" spans="1:68" ht="16.5" hidden="1" customHeight="1" x14ac:dyDescent="0.25">
      <c r="A540" s="724" t="s">
        <v>857</v>
      </c>
      <c r="B540" s="724"/>
      <c r="C540" s="724"/>
      <c r="D540" s="724"/>
      <c r="E540" s="724"/>
      <c r="F540" s="724"/>
      <c r="G540" s="724"/>
      <c r="H540" s="724"/>
      <c r="I540" s="724"/>
      <c r="J540" s="724"/>
      <c r="K540" s="724"/>
      <c r="L540" s="724"/>
      <c r="M540" s="724"/>
      <c r="N540" s="724"/>
      <c r="O540" s="724"/>
      <c r="P540" s="724"/>
      <c r="Q540" s="724"/>
      <c r="R540" s="724"/>
      <c r="S540" s="724"/>
      <c r="T540" s="724"/>
      <c r="U540" s="724"/>
      <c r="V540" s="724"/>
      <c r="W540" s="724"/>
      <c r="X540" s="724"/>
      <c r="Y540" s="724"/>
      <c r="Z540" s="724"/>
      <c r="AA540" s="62"/>
      <c r="AB540" s="62"/>
      <c r="AC540" s="62"/>
    </row>
    <row r="541" spans="1:68" ht="14.25" hidden="1" customHeight="1" x14ac:dyDescent="0.25">
      <c r="A541" s="709" t="s">
        <v>125</v>
      </c>
      <c r="B541" s="709"/>
      <c r="C541" s="709"/>
      <c r="D541" s="709"/>
      <c r="E541" s="709"/>
      <c r="F541" s="709"/>
      <c r="G541" s="709"/>
      <c r="H541" s="709"/>
      <c r="I541" s="709"/>
      <c r="J541" s="709"/>
      <c r="K541" s="709"/>
      <c r="L541" s="709"/>
      <c r="M541" s="709"/>
      <c r="N541" s="709"/>
      <c r="O541" s="709"/>
      <c r="P541" s="709"/>
      <c r="Q541" s="709"/>
      <c r="R541" s="709"/>
      <c r="S541" s="709"/>
      <c r="T541" s="709"/>
      <c r="U541" s="709"/>
      <c r="V541" s="709"/>
      <c r="W541" s="709"/>
      <c r="X541" s="709"/>
      <c r="Y541" s="709"/>
      <c r="Z541" s="709"/>
      <c r="AA541" s="63"/>
      <c r="AB541" s="63"/>
      <c r="AC541" s="63"/>
    </row>
    <row r="542" spans="1:68" ht="27" hidden="1" customHeight="1" x14ac:dyDescent="0.25">
      <c r="A542" s="60" t="s">
        <v>858</v>
      </c>
      <c r="B542" s="60" t="s">
        <v>859</v>
      </c>
      <c r="C542" s="34">
        <v>4301011763</v>
      </c>
      <c r="D542" s="710">
        <v>4640242181011</v>
      </c>
      <c r="E542" s="710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748" t="s">
        <v>860</v>
      </c>
      <c r="Q542" s="712"/>
      <c r="R542" s="712"/>
      <c r="S542" s="712"/>
      <c r="T542" s="713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hidden="1" customHeight="1" x14ac:dyDescent="0.25">
      <c r="A543" s="60" t="s">
        <v>862</v>
      </c>
      <c r="B543" s="60" t="s">
        <v>863</v>
      </c>
      <c r="C543" s="34">
        <v>4301011585</v>
      </c>
      <c r="D543" s="710">
        <v>4640242180441</v>
      </c>
      <c r="E543" s="710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749" t="s">
        <v>864</v>
      </c>
      <c r="Q543" s="712"/>
      <c r="R543" s="712"/>
      <c r="S543" s="712"/>
      <c r="T543" s="713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hidden="1" customHeight="1" x14ac:dyDescent="0.25">
      <c r="A544" s="60" t="s">
        <v>866</v>
      </c>
      <c r="B544" s="60" t="s">
        <v>867</v>
      </c>
      <c r="C544" s="34">
        <v>4301011584</v>
      </c>
      <c r="D544" s="710">
        <v>4640242180564</v>
      </c>
      <c r="E544" s="710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750" t="s">
        <v>868</v>
      </c>
      <c r="Q544" s="712"/>
      <c r="R544" s="712"/>
      <c r="S544" s="712"/>
      <c r="T544" s="713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95"/>
        <v>0</v>
      </c>
      <c r="Z544" s="39" t="str">
        <f>IFERROR(IF(Y544=0,"",ROUNDUP(Y544/H544,0)*0.02175),"")</f>
        <v/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0</v>
      </c>
      <c r="BN544" s="75">
        <f t="shared" si="97"/>
        <v>0</v>
      </c>
      <c r="BO544" s="75">
        <f t="shared" si="98"/>
        <v>0</v>
      </c>
      <c r="BP544" s="75">
        <f t="shared" si="99"/>
        <v>0</v>
      </c>
    </row>
    <row r="545" spans="1:68" ht="27" hidden="1" customHeight="1" x14ac:dyDescent="0.25">
      <c r="A545" s="60" t="s">
        <v>870</v>
      </c>
      <c r="B545" s="60" t="s">
        <v>871</v>
      </c>
      <c r="C545" s="34">
        <v>4301011762</v>
      </c>
      <c r="D545" s="710">
        <v>4640242180922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751" t="s">
        <v>872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hidden="1" customHeight="1" x14ac:dyDescent="0.25">
      <c r="A546" s="60" t="s">
        <v>874</v>
      </c>
      <c r="B546" s="60" t="s">
        <v>875</v>
      </c>
      <c r="C546" s="34">
        <v>4301011764</v>
      </c>
      <c r="D546" s="710">
        <v>4640242181189</v>
      </c>
      <c r="E546" s="710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752" t="s">
        <v>876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hidden="1" customHeight="1" x14ac:dyDescent="0.25">
      <c r="A547" s="60" t="s">
        <v>877</v>
      </c>
      <c r="B547" s="60" t="s">
        <v>878</v>
      </c>
      <c r="C547" s="34">
        <v>4301011551</v>
      </c>
      <c r="D547" s="710">
        <v>4640242180038</v>
      </c>
      <c r="E547" s="710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753" t="s">
        <v>879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hidden="1" customHeight="1" x14ac:dyDescent="0.25">
      <c r="A548" s="60" t="s">
        <v>880</v>
      </c>
      <c r="B548" s="60" t="s">
        <v>881</v>
      </c>
      <c r="C548" s="34">
        <v>4301011765</v>
      </c>
      <c r="D548" s="710">
        <v>4640242181172</v>
      </c>
      <c r="E548" s="710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754" t="s">
        <v>882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idden="1" x14ac:dyDescent="0.2">
      <c r="A549" s="717"/>
      <c r="B549" s="717"/>
      <c r="C549" s="717"/>
      <c r="D549" s="717"/>
      <c r="E549" s="717"/>
      <c r="F549" s="717"/>
      <c r="G549" s="717"/>
      <c r="H549" s="717"/>
      <c r="I549" s="717"/>
      <c r="J549" s="717"/>
      <c r="K549" s="717"/>
      <c r="L549" s="717"/>
      <c r="M549" s="717"/>
      <c r="N549" s="717"/>
      <c r="O549" s="718"/>
      <c r="P549" s="714" t="s">
        <v>40</v>
      </c>
      <c r="Q549" s="715"/>
      <c r="R549" s="715"/>
      <c r="S549" s="715"/>
      <c r="T549" s="715"/>
      <c r="U549" s="715"/>
      <c r="V549" s="716"/>
      <c r="W549" s="40" t="s">
        <v>39</v>
      </c>
      <c r="X549" s="41">
        <f>IFERROR(X542/H542,"0")+IFERROR(X543/H543,"0")+IFERROR(X544/H544,"0")+IFERROR(X545/H545,"0")+IFERROR(X546/H546,"0")+IFERROR(X547/H547,"0")+IFERROR(X548/H548,"0")</f>
        <v>0</v>
      </c>
      <c r="Y549" s="41">
        <f>IFERROR(Y542/H542,"0")+IFERROR(Y543/H543,"0")+IFERROR(Y544/H544,"0")+IFERROR(Y545/H545,"0")+IFERROR(Y546/H546,"0")+IFERROR(Y547/H547,"0")+IFERROR(Y548/H548,"0")</f>
        <v>0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717"/>
      <c r="B550" s="717"/>
      <c r="C550" s="717"/>
      <c r="D550" s="717"/>
      <c r="E550" s="717"/>
      <c r="F550" s="717"/>
      <c r="G550" s="717"/>
      <c r="H550" s="717"/>
      <c r="I550" s="717"/>
      <c r="J550" s="717"/>
      <c r="K550" s="717"/>
      <c r="L550" s="717"/>
      <c r="M550" s="717"/>
      <c r="N550" s="717"/>
      <c r="O550" s="718"/>
      <c r="P550" s="714" t="s">
        <v>40</v>
      </c>
      <c r="Q550" s="715"/>
      <c r="R550" s="715"/>
      <c r="S550" s="715"/>
      <c r="T550" s="715"/>
      <c r="U550" s="715"/>
      <c r="V550" s="716"/>
      <c r="W550" s="40" t="s">
        <v>0</v>
      </c>
      <c r="X550" s="41">
        <f>IFERROR(SUM(X542:X548),"0")</f>
        <v>0</v>
      </c>
      <c r="Y550" s="41">
        <f>IFERROR(SUM(Y542:Y548),"0")</f>
        <v>0</v>
      </c>
      <c r="Z550" s="40"/>
      <c r="AA550" s="64"/>
      <c r="AB550" s="64"/>
      <c r="AC550" s="64"/>
    </row>
    <row r="551" spans="1:68" ht="14.25" hidden="1" customHeight="1" x14ac:dyDescent="0.25">
      <c r="A551" s="709" t="s">
        <v>173</v>
      </c>
      <c r="B551" s="709"/>
      <c r="C551" s="709"/>
      <c r="D551" s="709"/>
      <c r="E551" s="709"/>
      <c r="F551" s="709"/>
      <c r="G551" s="709"/>
      <c r="H551" s="709"/>
      <c r="I551" s="709"/>
      <c r="J551" s="709"/>
      <c r="K551" s="709"/>
      <c r="L551" s="709"/>
      <c r="M551" s="709"/>
      <c r="N551" s="709"/>
      <c r="O551" s="709"/>
      <c r="P551" s="709"/>
      <c r="Q551" s="709"/>
      <c r="R551" s="709"/>
      <c r="S551" s="709"/>
      <c r="T551" s="709"/>
      <c r="U551" s="709"/>
      <c r="V551" s="709"/>
      <c r="W551" s="709"/>
      <c r="X551" s="709"/>
      <c r="Y551" s="709"/>
      <c r="Z551" s="709"/>
      <c r="AA551" s="63"/>
      <c r="AB551" s="63"/>
      <c r="AC551" s="63"/>
    </row>
    <row r="552" spans="1:68" ht="16.5" hidden="1" customHeight="1" x14ac:dyDescent="0.25">
      <c r="A552" s="60" t="s">
        <v>883</v>
      </c>
      <c r="B552" s="60" t="s">
        <v>884</v>
      </c>
      <c r="C552" s="34">
        <v>4301020269</v>
      </c>
      <c r="D552" s="710">
        <v>4640242180519</v>
      </c>
      <c r="E552" s="710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742" t="s">
        <v>885</v>
      </c>
      <c r="Q552" s="712"/>
      <c r="R552" s="712"/>
      <c r="S552" s="712"/>
      <c r="T552" s="713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886</v>
      </c>
      <c r="B553" s="60" t="s">
        <v>887</v>
      </c>
      <c r="C553" s="34">
        <v>4301020260</v>
      </c>
      <c r="D553" s="710">
        <v>4640242180526</v>
      </c>
      <c r="E553" s="710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743" t="s">
        <v>888</v>
      </c>
      <c r="Q553" s="712"/>
      <c r="R553" s="712"/>
      <c r="S553" s="712"/>
      <c r="T553" s="713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hidden="1" customHeight="1" x14ac:dyDescent="0.25">
      <c r="A554" s="60" t="s">
        <v>889</v>
      </c>
      <c r="B554" s="60" t="s">
        <v>890</v>
      </c>
      <c r="C554" s="34">
        <v>4301020309</v>
      </c>
      <c r="D554" s="710">
        <v>4640242180090</v>
      </c>
      <c r="E554" s="710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744" t="s">
        <v>891</v>
      </c>
      <c r="Q554" s="712"/>
      <c r="R554" s="712"/>
      <c r="S554" s="712"/>
      <c r="T554" s="71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hidden="1" customHeight="1" x14ac:dyDescent="0.25">
      <c r="A555" s="60" t="s">
        <v>893</v>
      </c>
      <c r="B555" s="60" t="s">
        <v>894</v>
      </c>
      <c r="C555" s="34">
        <v>4301020295</v>
      </c>
      <c r="D555" s="710">
        <v>4640242181363</v>
      </c>
      <c r="E555" s="710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745" t="s">
        <v>895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idden="1" x14ac:dyDescent="0.2">
      <c r="A556" s="717"/>
      <c r="B556" s="717"/>
      <c r="C556" s="717"/>
      <c r="D556" s="717"/>
      <c r="E556" s="717"/>
      <c r="F556" s="717"/>
      <c r="G556" s="717"/>
      <c r="H556" s="717"/>
      <c r="I556" s="717"/>
      <c r="J556" s="717"/>
      <c r="K556" s="717"/>
      <c r="L556" s="717"/>
      <c r="M556" s="717"/>
      <c r="N556" s="717"/>
      <c r="O556" s="718"/>
      <c r="P556" s="714" t="s">
        <v>40</v>
      </c>
      <c r="Q556" s="715"/>
      <c r="R556" s="715"/>
      <c r="S556" s="715"/>
      <c r="T556" s="715"/>
      <c r="U556" s="715"/>
      <c r="V556" s="716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hidden="1" x14ac:dyDescent="0.2">
      <c r="A557" s="717"/>
      <c r="B557" s="717"/>
      <c r="C557" s="717"/>
      <c r="D557" s="717"/>
      <c r="E557" s="717"/>
      <c r="F557" s="717"/>
      <c r="G557" s="717"/>
      <c r="H557" s="717"/>
      <c r="I557" s="717"/>
      <c r="J557" s="717"/>
      <c r="K557" s="717"/>
      <c r="L557" s="717"/>
      <c r="M557" s="717"/>
      <c r="N557" s="717"/>
      <c r="O557" s="718"/>
      <c r="P557" s="714" t="s">
        <v>40</v>
      </c>
      <c r="Q557" s="715"/>
      <c r="R557" s="715"/>
      <c r="S557" s="715"/>
      <c r="T557" s="715"/>
      <c r="U557" s="715"/>
      <c r="V557" s="716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hidden="1" customHeight="1" x14ac:dyDescent="0.25">
      <c r="A558" s="709" t="s">
        <v>78</v>
      </c>
      <c r="B558" s="709"/>
      <c r="C558" s="709"/>
      <c r="D558" s="709"/>
      <c r="E558" s="709"/>
      <c r="F558" s="709"/>
      <c r="G558" s="709"/>
      <c r="H558" s="709"/>
      <c r="I558" s="709"/>
      <c r="J558" s="709"/>
      <c r="K558" s="709"/>
      <c r="L558" s="709"/>
      <c r="M558" s="709"/>
      <c r="N558" s="709"/>
      <c r="O558" s="709"/>
      <c r="P558" s="709"/>
      <c r="Q558" s="709"/>
      <c r="R558" s="709"/>
      <c r="S558" s="709"/>
      <c r="T558" s="709"/>
      <c r="U558" s="709"/>
      <c r="V558" s="709"/>
      <c r="W558" s="709"/>
      <c r="X558" s="709"/>
      <c r="Y558" s="709"/>
      <c r="Z558" s="709"/>
      <c r="AA558" s="63"/>
      <c r="AB558" s="63"/>
      <c r="AC558" s="63"/>
    </row>
    <row r="559" spans="1:68" ht="27" hidden="1" customHeight="1" x14ac:dyDescent="0.25">
      <c r="A559" s="60" t="s">
        <v>896</v>
      </c>
      <c r="B559" s="60" t="s">
        <v>897</v>
      </c>
      <c r="C559" s="34">
        <v>4301031280</v>
      </c>
      <c r="D559" s="710">
        <v>4640242180816</v>
      </c>
      <c r="E559" s="710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746" t="s">
        <v>898</v>
      </c>
      <c r="Q559" s="712"/>
      <c r="R559" s="712"/>
      <c r="S559" s="712"/>
      <c r="T559" s="713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IFERROR(IF(Y559=0,"",ROUNDUP(Y559/H559,0)*0.00753),"")</f>
        <v/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hidden="1" customHeight="1" x14ac:dyDescent="0.25">
      <c r="A560" s="60" t="s">
        <v>900</v>
      </c>
      <c r="B560" s="60" t="s">
        <v>901</v>
      </c>
      <c r="C560" s="34">
        <v>4301031244</v>
      </c>
      <c r="D560" s="710">
        <v>4640242180595</v>
      </c>
      <c r="E560" s="710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735" t="s">
        <v>902</v>
      </c>
      <c r="Q560" s="712"/>
      <c r="R560" s="712"/>
      <c r="S560" s="712"/>
      <c r="T560" s="71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IFERROR(IF(Y560=0,"",ROUNDUP(Y560/H560,0)*0.00753),"")</f>
        <v/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hidden="1" customHeight="1" x14ac:dyDescent="0.25">
      <c r="A561" s="60" t="s">
        <v>904</v>
      </c>
      <c r="B561" s="60" t="s">
        <v>905</v>
      </c>
      <c r="C561" s="34">
        <v>4301031289</v>
      </c>
      <c r="D561" s="710">
        <v>4640242181615</v>
      </c>
      <c r="E561" s="710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736" t="s">
        <v>906</v>
      </c>
      <c r="Q561" s="712"/>
      <c r="R561" s="712"/>
      <c r="S561" s="712"/>
      <c r="T561" s="713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hidden="1" customHeight="1" x14ac:dyDescent="0.25">
      <c r="A562" s="60" t="s">
        <v>908</v>
      </c>
      <c r="B562" s="60" t="s">
        <v>909</v>
      </c>
      <c r="C562" s="34">
        <v>4301031285</v>
      </c>
      <c r="D562" s="710">
        <v>4640242181639</v>
      </c>
      <c r="E562" s="710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737" t="s">
        <v>910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hidden="1" customHeight="1" x14ac:dyDescent="0.25">
      <c r="A563" s="60" t="s">
        <v>912</v>
      </c>
      <c r="B563" s="60" t="s">
        <v>913</v>
      </c>
      <c r="C563" s="34">
        <v>4301031287</v>
      </c>
      <c r="D563" s="710">
        <v>4640242181622</v>
      </c>
      <c r="E563" s="710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738" t="s">
        <v>914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916</v>
      </c>
      <c r="B564" s="60" t="s">
        <v>917</v>
      </c>
      <c r="C564" s="34">
        <v>4301031203</v>
      </c>
      <c r="D564" s="710">
        <v>4640242180908</v>
      </c>
      <c r="E564" s="710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739" t="s">
        <v>918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919</v>
      </c>
      <c r="B565" s="60" t="s">
        <v>920</v>
      </c>
      <c r="C565" s="34">
        <v>4301031200</v>
      </c>
      <c r="D565" s="710">
        <v>4640242180489</v>
      </c>
      <c r="E565" s="710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740" t="s">
        <v>921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idden="1" x14ac:dyDescent="0.2">
      <c r="A566" s="717"/>
      <c r="B566" s="717"/>
      <c r="C566" s="717"/>
      <c r="D566" s="717"/>
      <c r="E566" s="717"/>
      <c r="F566" s="717"/>
      <c r="G566" s="717"/>
      <c r="H566" s="717"/>
      <c r="I566" s="717"/>
      <c r="J566" s="717"/>
      <c r="K566" s="717"/>
      <c r="L566" s="717"/>
      <c r="M566" s="717"/>
      <c r="N566" s="717"/>
      <c r="O566" s="718"/>
      <c r="P566" s="714" t="s">
        <v>40</v>
      </c>
      <c r="Q566" s="715"/>
      <c r="R566" s="715"/>
      <c r="S566" s="715"/>
      <c r="T566" s="715"/>
      <c r="U566" s="715"/>
      <c r="V566" s="716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717"/>
      <c r="B567" s="717"/>
      <c r="C567" s="717"/>
      <c r="D567" s="717"/>
      <c r="E567" s="717"/>
      <c r="F567" s="717"/>
      <c r="G567" s="717"/>
      <c r="H567" s="717"/>
      <c r="I567" s="717"/>
      <c r="J567" s="717"/>
      <c r="K567" s="717"/>
      <c r="L567" s="717"/>
      <c r="M567" s="717"/>
      <c r="N567" s="717"/>
      <c r="O567" s="718"/>
      <c r="P567" s="714" t="s">
        <v>40</v>
      </c>
      <c r="Q567" s="715"/>
      <c r="R567" s="715"/>
      <c r="S567" s="715"/>
      <c r="T567" s="715"/>
      <c r="U567" s="715"/>
      <c r="V567" s="716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709" t="s">
        <v>84</v>
      </c>
      <c r="B568" s="709"/>
      <c r="C568" s="709"/>
      <c r="D568" s="709"/>
      <c r="E568" s="709"/>
      <c r="F568" s="709"/>
      <c r="G568" s="709"/>
      <c r="H568" s="709"/>
      <c r="I568" s="709"/>
      <c r="J568" s="709"/>
      <c r="K568" s="709"/>
      <c r="L568" s="709"/>
      <c r="M568" s="709"/>
      <c r="N568" s="709"/>
      <c r="O568" s="709"/>
      <c r="P568" s="709"/>
      <c r="Q568" s="709"/>
      <c r="R568" s="709"/>
      <c r="S568" s="709"/>
      <c r="T568" s="709"/>
      <c r="U568" s="709"/>
      <c r="V568" s="709"/>
      <c r="W568" s="709"/>
      <c r="X568" s="709"/>
      <c r="Y568" s="709"/>
      <c r="Z568" s="709"/>
      <c r="AA568" s="63"/>
      <c r="AB568" s="63"/>
      <c r="AC568" s="63"/>
    </row>
    <row r="569" spans="1:68" ht="27" hidden="1" customHeight="1" x14ac:dyDescent="0.25">
      <c r="A569" s="60" t="s">
        <v>922</v>
      </c>
      <c r="B569" s="60" t="s">
        <v>923</v>
      </c>
      <c r="C569" s="34">
        <v>4301051746</v>
      </c>
      <c r="D569" s="710">
        <v>4640242180533</v>
      </c>
      <c r="E569" s="710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741" t="s">
        <v>924</v>
      </c>
      <c r="Q569" s="712"/>
      <c r="R569" s="712"/>
      <c r="S569" s="712"/>
      <c r="T569" s="713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hidden="1" customHeight="1" x14ac:dyDescent="0.25">
      <c r="A570" s="60" t="s">
        <v>926</v>
      </c>
      <c r="B570" s="60" t="s">
        <v>927</v>
      </c>
      <c r="C570" s="34">
        <v>4301051510</v>
      </c>
      <c r="D570" s="710">
        <v>4640242180540</v>
      </c>
      <c r="E570" s="710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728" t="s">
        <v>928</v>
      </c>
      <c r="Q570" s="712"/>
      <c r="R570" s="712"/>
      <c r="S570" s="712"/>
      <c r="T570" s="713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hidden="1" customHeight="1" x14ac:dyDescent="0.25">
      <c r="A571" s="60" t="s">
        <v>930</v>
      </c>
      <c r="B571" s="60" t="s">
        <v>931</v>
      </c>
      <c r="C571" s="34">
        <v>4301051390</v>
      </c>
      <c r="D571" s="710">
        <v>4640242181233</v>
      </c>
      <c r="E571" s="710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729" t="s">
        <v>932</v>
      </c>
      <c r="Q571" s="712"/>
      <c r="R571" s="712"/>
      <c r="S571" s="712"/>
      <c r="T571" s="71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hidden="1" customHeight="1" x14ac:dyDescent="0.25">
      <c r="A572" s="60" t="s">
        <v>933</v>
      </c>
      <c r="B572" s="60" t="s">
        <v>934</v>
      </c>
      <c r="C572" s="34">
        <v>4301051448</v>
      </c>
      <c r="D572" s="710">
        <v>4640242181226</v>
      </c>
      <c r="E572" s="710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730" t="s">
        <v>935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717"/>
      <c r="B573" s="717"/>
      <c r="C573" s="717"/>
      <c r="D573" s="717"/>
      <c r="E573" s="717"/>
      <c r="F573" s="717"/>
      <c r="G573" s="717"/>
      <c r="H573" s="717"/>
      <c r="I573" s="717"/>
      <c r="J573" s="717"/>
      <c r="K573" s="717"/>
      <c r="L573" s="717"/>
      <c r="M573" s="717"/>
      <c r="N573" s="717"/>
      <c r="O573" s="718"/>
      <c r="P573" s="714" t="s">
        <v>40</v>
      </c>
      <c r="Q573" s="715"/>
      <c r="R573" s="715"/>
      <c r="S573" s="715"/>
      <c r="T573" s="715"/>
      <c r="U573" s="715"/>
      <c r="V573" s="716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hidden="1" x14ac:dyDescent="0.2">
      <c r="A574" s="717"/>
      <c r="B574" s="717"/>
      <c r="C574" s="717"/>
      <c r="D574" s="717"/>
      <c r="E574" s="717"/>
      <c r="F574" s="717"/>
      <c r="G574" s="717"/>
      <c r="H574" s="717"/>
      <c r="I574" s="717"/>
      <c r="J574" s="717"/>
      <c r="K574" s="717"/>
      <c r="L574" s="717"/>
      <c r="M574" s="717"/>
      <c r="N574" s="717"/>
      <c r="O574" s="718"/>
      <c r="P574" s="714" t="s">
        <v>40</v>
      </c>
      <c r="Q574" s="715"/>
      <c r="R574" s="715"/>
      <c r="S574" s="715"/>
      <c r="T574" s="715"/>
      <c r="U574" s="715"/>
      <c r="V574" s="716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hidden="1" customHeight="1" x14ac:dyDescent="0.25">
      <c r="A575" s="709" t="s">
        <v>213</v>
      </c>
      <c r="B575" s="709"/>
      <c r="C575" s="709"/>
      <c r="D575" s="709"/>
      <c r="E575" s="709"/>
      <c r="F575" s="709"/>
      <c r="G575" s="709"/>
      <c r="H575" s="709"/>
      <c r="I575" s="709"/>
      <c r="J575" s="709"/>
      <c r="K575" s="709"/>
      <c r="L575" s="709"/>
      <c r="M575" s="709"/>
      <c r="N575" s="709"/>
      <c r="O575" s="709"/>
      <c r="P575" s="709"/>
      <c r="Q575" s="709"/>
      <c r="R575" s="709"/>
      <c r="S575" s="709"/>
      <c r="T575" s="709"/>
      <c r="U575" s="709"/>
      <c r="V575" s="709"/>
      <c r="W575" s="709"/>
      <c r="X575" s="709"/>
      <c r="Y575" s="709"/>
      <c r="Z575" s="709"/>
      <c r="AA575" s="63"/>
      <c r="AB575" s="63"/>
      <c r="AC575" s="63"/>
    </row>
    <row r="576" spans="1:68" ht="27" hidden="1" customHeight="1" x14ac:dyDescent="0.25">
      <c r="A576" s="60" t="s">
        <v>936</v>
      </c>
      <c r="B576" s="60" t="s">
        <v>937</v>
      </c>
      <c r="C576" s="34">
        <v>4301060408</v>
      </c>
      <c r="D576" s="710">
        <v>4640242180120</v>
      </c>
      <c r="E576" s="710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731" t="s">
        <v>938</v>
      </c>
      <c r="Q576" s="712"/>
      <c r="R576" s="712"/>
      <c r="S576" s="712"/>
      <c r="T576" s="713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hidden="1" customHeight="1" x14ac:dyDescent="0.25">
      <c r="A577" s="60" t="s">
        <v>936</v>
      </c>
      <c r="B577" s="60" t="s">
        <v>940</v>
      </c>
      <c r="C577" s="34">
        <v>4301060354</v>
      </c>
      <c r="D577" s="710">
        <v>4640242180120</v>
      </c>
      <c r="E577" s="710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732" t="s">
        <v>941</v>
      </c>
      <c r="Q577" s="712"/>
      <c r="R577" s="712"/>
      <c r="S577" s="712"/>
      <c r="T577" s="713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hidden="1" customHeight="1" x14ac:dyDescent="0.25">
      <c r="A578" s="60" t="s">
        <v>942</v>
      </c>
      <c r="B578" s="60" t="s">
        <v>943</v>
      </c>
      <c r="C578" s="34">
        <v>4301060407</v>
      </c>
      <c r="D578" s="710">
        <v>4640242180137</v>
      </c>
      <c r="E578" s="710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733" t="s">
        <v>944</v>
      </c>
      <c r="Q578" s="712"/>
      <c r="R578" s="712"/>
      <c r="S578" s="712"/>
      <c r="T578" s="713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hidden="1" customHeight="1" x14ac:dyDescent="0.25">
      <c r="A579" s="60" t="s">
        <v>942</v>
      </c>
      <c r="B579" s="60" t="s">
        <v>946</v>
      </c>
      <c r="C579" s="34">
        <v>4301060355</v>
      </c>
      <c r="D579" s="710">
        <v>4640242180137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4" t="s">
        <v>947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idden="1" x14ac:dyDescent="0.2">
      <c r="A580" s="717"/>
      <c r="B580" s="717"/>
      <c r="C580" s="717"/>
      <c r="D580" s="717"/>
      <c r="E580" s="717"/>
      <c r="F580" s="717"/>
      <c r="G580" s="717"/>
      <c r="H580" s="717"/>
      <c r="I580" s="717"/>
      <c r="J580" s="717"/>
      <c r="K580" s="717"/>
      <c r="L580" s="717"/>
      <c r="M580" s="717"/>
      <c r="N580" s="717"/>
      <c r="O580" s="718"/>
      <c r="P580" s="714" t="s">
        <v>40</v>
      </c>
      <c r="Q580" s="715"/>
      <c r="R580" s="715"/>
      <c r="S580" s="715"/>
      <c r="T580" s="715"/>
      <c r="U580" s="715"/>
      <c r="V580" s="716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hidden="1" x14ac:dyDescent="0.2">
      <c r="A581" s="717"/>
      <c r="B581" s="717"/>
      <c r="C581" s="717"/>
      <c r="D581" s="717"/>
      <c r="E581" s="717"/>
      <c r="F581" s="717"/>
      <c r="G581" s="717"/>
      <c r="H581" s="717"/>
      <c r="I581" s="717"/>
      <c r="J581" s="717"/>
      <c r="K581" s="717"/>
      <c r="L581" s="717"/>
      <c r="M581" s="717"/>
      <c r="N581" s="717"/>
      <c r="O581" s="718"/>
      <c r="P581" s="714" t="s">
        <v>40</v>
      </c>
      <c r="Q581" s="715"/>
      <c r="R581" s="715"/>
      <c r="S581" s="715"/>
      <c r="T581" s="715"/>
      <c r="U581" s="715"/>
      <c r="V581" s="716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hidden="1" customHeight="1" x14ac:dyDescent="0.25">
      <c r="A582" s="724" t="s">
        <v>948</v>
      </c>
      <c r="B582" s="724"/>
      <c r="C582" s="724"/>
      <c r="D582" s="724"/>
      <c r="E582" s="724"/>
      <c r="F582" s="724"/>
      <c r="G582" s="724"/>
      <c r="H582" s="724"/>
      <c r="I582" s="724"/>
      <c r="J582" s="724"/>
      <c r="K582" s="724"/>
      <c r="L582" s="724"/>
      <c r="M582" s="724"/>
      <c r="N582" s="724"/>
      <c r="O582" s="724"/>
      <c r="P582" s="724"/>
      <c r="Q582" s="724"/>
      <c r="R582" s="724"/>
      <c r="S582" s="724"/>
      <c r="T582" s="724"/>
      <c r="U582" s="724"/>
      <c r="V582" s="724"/>
      <c r="W582" s="724"/>
      <c r="X582" s="724"/>
      <c r="Y582" s="724"/>
      <c r="Z582" s="724"/>
      <c r="AA582" s="62"/>
      <c r="AB582" s="62"/>
      <c r="AC582" s="62"/>
    </row>
    <row r="583" spans="1:68" ht="14.25" hidden="1" customHeight="1" x14ac:dyDescent="0.25">
      <c r="A583" s="709" t="s">
        <v>125</v>
      </c>
      <c r="B583" s="709"/>
      <c r="C583" s="709"/>
      <c r="D583" s="709"/>
      <c r="E583" s="709"/>
      <c r="F583" s="709"/>
      <c r="G583" s="709"/>
      <c r="H583" s="709"/>
      <c r="I583" s="709"/>
      <c r="J583" s="709"/>
      <c r="K583" s="709"/>
      <c r="L583" s="709"/>
      <c r="M583" s="709"/>
      <c r="N583" s="709"/>
      <c r="O583" s="709"/>
      <c r="P583" s="709"/>
      <c r="Q583" s="709"/>
      <c r="R583" s="709"/>
      <c r="S583" s="709"/>
      <c r="T583" s="709"/>
      <c r="U583" s="709"/>
      <c r="V583" s="709"/>
      <c r="W583" s="709"/>
      <c r="X583" s="709"/>
      <c r="Y583" s="709"/>
      <c r="Z583" s="709"/>
      <c r="AA583" s="63"/>
      <c r="AB583" s="63"/>
      <c r="AC583" s="63"/>
    </row>
    <row r="584" spans="1:68" ht="27" hidden="1" customHeight="1" x14ac:dyDescent="0.25">
      <c r="A584" s="60" t="s">
        <v>949</v>
      </c>
      <c r="B584" s="60" t="s">
        <v>950</v>
      </c>
      <c r="C584" s="34">
        <v>4301011951</v>
      </c>
      <c r="D584" s="710">
        <v>4640242180045</v>
      </c>
      <c r="E584" s="710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725" t="s">
        <v>951</v>
      </c>
      <c r="Q584" s="712"/>
      <c r="R584" s="712"/>
      <c r="S584" s="712"/>
      <c r="T584" s="713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hidden="1" customHeight="1" x14ac:dyDescent="0.25">
      <c r="A585" s="60" t="s">
        <v>953</v>
      </c>
      <c r="B585" s="60" t="s">
        <v>954</v>
      </c>
      <c r="C585" s="34">
        <v>4301011950</v>
      </c>
      <c r="D585" s="710">
        <v>4640242180601</v>
      </c>
      <c r="E585" s="710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726" t="s">
        <v>955</v>
      </c>
      <c r="Q585" s="712"/>
      <c r="R585" s="712"/>
      <c r="S585" s="712"/>
      <c r="T585" s="713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idden="1" x14ac:dyDescent="0.2">
      <c r="A586" s="717"/>
      <c r="B586" s="717"/>
      <c r="C586" s="717"/>
      <c r="D586" s="717"/>
      <c r="E586" s="717"/>
      <c r="F586" s="717"/>
      <c r="G586" s="717"/>
      <c r="H586" s="717"/>
      <c r="I586" s="717"/>
      <c r="J586" s="717"/>
      <c r="K586" s="717"/>
      <c r="L586" s="717"/>
      <c r="M586" s="717"/>
      <c r="N586" s="717"/>
      <c r="O586" s="718"/>
      <c r="P586" s="714" t="s">
        <v>40</v>
      </c>
      <c r="Q586" s="715"/>
      <c r="R586" s="715"/>
      <c r="S586" s="715"/>
      <c r="T586" s="715"/>
      <c r="U586" s="715"/>
      <c r="V586" s="716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hidden="1" x14ac:dyDescent="0.2">
      <c r="A587" s="717"/>
      <c r="B587" s="717"/>
      <c r="C587" s="717"/>
      <c r="D587" s="717"/>
      <c r="E587" s="717"/>
      <c r="F587" s="717"/>
      <c r="G587" s="717"/>
      <c r="H587" s="717"/>
      <c r="I587" s="717"/>
      <c r="J587" s="717"/>
      <c r="K587" s="717"/>
      <c r="L587" s="717"/>
      <c r="M587" s="717"/>
      <c r="N587" s="717"/>
      <c r="O587" s="718"/>
      <c r="P587" s="714" t="s">
        <v>40</v>
      </c>
      <c r="Q587" s="715"/>
      <c r="R587" s="715"/>
      <c r="S587" s="715"/>
      <c r="T587" s="715"/>
      <c r="U587" s="715"/>
      <c r="V587" s="716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hidden="1" customHeight="1" x14ac:dyDescent="0.25">
      <c r="A588" s="709" t="s">
        <v>173</v>
      </c>
      <c r="B588" s="709"/>
      <c r="C588" s="709"/>
      <c r="D588" s="709"/>
      <c r="E588" s="709"/>
      <c r="F588" s="709"/>
      <c r="G588" s="709"/>
      <c r="H588" s="709"/>
      <c r="I588" s="709"/>
      <c r="J588" s="709"/>
      <c r="K588" s="709"/>
      <c r="L588" s="709"/>
      <c r="M588" s="709"/>
      <c r="N588" s="709"/>
      <c r="O588" s="709"/>
      <c r="P588" s="709"/>
      <c r="Q588" s="709"/>
      <c r="R588" s="709"/>
      <c r="S588" s="709"/>
      <c r="T588" s="709"/>
      <c r="U588" s="709"/>
      <c r="V588" s="709"/>
      <c r="W588" s="709"/>
      <c r="X588" s="709"/>
      <c r="Y588" s="709"/>
      <c r="Z588" s="709"/>
      <c r="AA588" s="63"/>
      <c r="AB588" s="63"/>
      <c r="AC588" s="63"/>
    </row>
    <row r="589" spans="1:68" ht="27" hidden="1" customHeight="1" x14ac:dyDescent="0.25">
      <c r="A589" s="60" t="s">
        <v>957</v>
      </c>
      <c r="B589" s="60" t="s">
        <v>958</v>
      </c>
      <c r="C589" s="34">
        <v>4301020314</v>
      </c>
      <c r="D589" s="710">
        <v>4640242180090</v>
      </c>
      <c r="E589" s="710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727" t="s">
        <v>959</v>
      </c>
      <c r="Q589" s="712"/>
      <c r="R589" s="712"/>
      <c r="S589" s="712"/>
      <c r="T589" s="71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idden="1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hidden="1" x14ac:dyDescent="0.2">
      <c r="A591" s="717"/>
      <c r="B591" s="717"/>
      <c r="C591" s="717"/>
      <c r="D591" s="717"/>
      <c r="E591" s="717"/>
      <c r="F591" s="717"/>
      <c r="G591" s="717"/>
      <c r="H591" s="717"/>
      <c r="I591" s="717"/>
      <c r="J591" s="717"/>
      <c r="K591" s="717"/>
      <c r="L591" s="717"/>
      <c r="M591" s="717"/>
      <c r="N591" s="717"/>
      <c r="O591" s="718"/>
      <c r="P591" s="714" t="s">
        <v>40</v>
      </c>
      <c r="Q591" s="715"/>
      <c r="R591" s="715"/>
      <c r="S591" s="715"/>
      <c r="T591" s="715"/>
      <c r="U591" s="715"/>
      <c r="V591" s="716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hidden="1" customHeight="1" x14ac:dyDescent="0.25">
      <c r="A592" s="709" t="s">
        <v>78</v>
      </c>
      <c r="B592" s="709"/>
      <c r="C592" s="709"/>
      <c r="D592" s="709"/>
      <c r="E592" s="709"/>
      <c r="F592" s="709"/>
      <c r="G592" s="709"/>
      <c r="H592" s="709"/>
      <c r="I592" s="709"/>
      <c r="J592" s="709"/>
      <c r="K592" s="709"/>
      <c r="L592" s="709"/>
      <c r="M592" s="709"/>
      <c r="N592" s="709"/>
      <c r="O592" s="709"/>
      <c r="P592" s="709"/>
      <c r="Q592" s="709"/>
      <c r="R592" s="709"/>
      <c r="S592" s="709"/>
      <c r="T592" s="709"/>
      <c r="U592" s="709"/>
      <c r="V592" s="709"/>
      <c r="W592" s="709"/>
      <c r="X592" s="709"/>
      <c r="Y592" s="709"/>
      <c r="Z592" s="709"/>
      <c r="AA592" s="63"/>
      <c r="AB592" s="63"/>
      <c r="AC592" s="63"/>
    </row>
    <row r="593" spans="1:68" ht="27" hidden="1" customHeight="1" x14ac:dyDescent="0.25">
      <c r="A593" s="60" t="s">
        <v>961</v>
      </c>
      <c r="B593" s="60" t="s">
        <v>962</v>
      </c>
      <c r="C593" s="34">
        <v>4301031321</v>
      </c>
      <c r="D593" s="710">
        <v>4640242180076</v>
      </c>
      <c r="E593" s="710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711" t="s">
        <v>963</v>
      </c>
      <c r="Q593" s="712"/>
      <c r="R593" s="712"/>
      <c r="S593" s="712"/>
      <c r="T593" s="713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717"/>
      <c r="B595" s="717"/>
      <c r="C595" s="717"/>
      <c r="D595" s="717"/>
      <c r="E595" s="717"/>
      <c r="F595" s="717"/>
      <c r="G595" s="717"/>
      <c r="H595" s="717"/>
      <c r="I595" s="717"/>
      <c r="J595" s="717"/>
      <c r="K595" s="717"/>
      <c r="L595" s="717"/>
      <c r="M595" s="717"/>
      <c r="N595" s="717"/>
      <c r="O595" s="718"/>
      <c r="P595" s="714" t="s">
        <v>40</v>
      </c>
      <c r="Q595" s="715"/>
      <c r="R595" s="715"/>
      <c r="S595" s="715"/>
      <c r="T595" s="715"/>
      <c r="U595" s="715"/>
      <c r="V595" s="716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09" t="s">
        <v>84</v>
      </c>
      <c r="B596" s="709"/>
      <c r="C596" s="709"/>
      <c r="D596" s="709"/>
      <c r="E596" s="709"/>
      <c r="F596" s="709"/>
      <c r="G596" s="709"/>
      <c r="H596" s="709"/>
      <c r="I596" s="709"/>
      <c r="J596" s="709"/>
      <c r="K596" s="709"/>
      <c r="L596" s="709"/>
      <c r="M596" s="709"/>
      <c r="N596" s="709"/>
      <c r="O596" s="709"/>
      <c r="P596" s="709"/>
      <c r="Q596" s="709"/>
      <c r="R596" s="709"/>
      <c r="S596" s="709"/>
      <c r="T596" s="709"/>
      <c r="U596" s="709"/>
      <c r="V596" s="709"/>
      <c r="W596" s="709"/>
      <c r="X596" s="709"/>
      <c r="Y596" s="709"/>
      <c r="Z596" s="709"/>
      <c r="AA596" s="63"/>
      <c r="AB596" s="63"/>
      <c r="AC596" s="63"/>
    </row>
    <row r="597" spans="1:68" ht="27" hidden="1" customHeight="1" x14ac:dyDescent="0.25">
      <c r="A597" s="60" t="s">
        <v>965</v>
      </c>
      <c r="B597" s="60" t="s">
        <v>966</v>
      </c>
      <c r="C597" s="34">
        <v>4301051780</v>
      </c>
      <c r="D597" s="710">
        <v>4640242180106</v>
      </c>
      <c r="E597" s="710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719" t="s">
        <v>967</v>
      </c>
      <c r="Q597" s="712"/>
      <c r="R597" s="712"/>
      <c r="S597" s="712"/>
      <c r="T597" s="713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717"/>
      <c r="B599" s="717"/>
      <c r="C599" s="717"/>
      <c r="D599" s="717"/>
      <c r="E599" s="717"/>
      <c r="F599" s="717"/>
      <c r="G599" s="717"/>
      <c r="H599" s="717"/>
      <c r="I599" s="717"/>
      <c r="J599" s="717"/>
      <c r="K599" s="717"/>
      <c r="L599" s="717"/>
      <c r="M599" s="717"/>
      <c r="N599" s="717"/>
      <c r="O599" s="718"/>
      <c r="P599" s="714" t="s">
        <v>40</v>
      </c>
      <c r="Q599" s="715"/>
      <c r="R599" s="715"/>
      <c r="S599" s="715"/>
      <c r="T599" s="715"/>
      <c r="U599" s="715"/>
      <c r="V599" s="716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17"/>
      <c r="B600" s="717"/>
      <c r="C600" s="717"/>
      <c r="D600" s="717"/>
      <c r="E600" s="717"/>
      <c r="F600" s="717"/>
      <c r="G600" s="717"/>
      <c r="H600" s="717"/>
      <c r="I600" s="717"/>
      <c r="J600" s="717"/>
      <c r="K600" s="717"/>
      <c r="L600" s="717"/>
      <c r="M600" s="717"/>
      <c r="N600" s="717"/>
      <c r="O600" s="723"/>
      <c r="P600" s="720" t="s">
        <v>33</v>
      </c>
      <c r="Q600" s="721"/>
      <c r="R600" s="721"/>
      <c r="S600" s="721"/>
      <c r="T600" s="721"/>
      <c r="U600" s="721"/>
      <c r="V600" s="722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5200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5202.5999999999995</v>
      </c>
      <c r="Z600" s="40"/>
      <c r="AA600" s="64"/>
      <c r="AB600" s="64"/>
      <c r="AC600" s="64"/>
    </row>
    <row r="601" spans="1:68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23"/>
      <c r="P601" s="720" t="s">
        <v>34</v>
      </c>
      <c r="Q601" s="721"/>
      <c r="R601" s="721"/>
      <c r="S601" s="721"/>
      <c r="T601" s="721"/>
      <c r="U601" s="721"/>
      <c r="V601" s="722"/>
      <c r="W601" s="40" t="s">
        <v>0</v>
      </c>
      <c r="X601" s="41">
        <f>IFERROR(SUM(BM22:BM597),"0")</f>
        <v>5572.0000000000009</v>
      </c>
      <c r="Y601" s="41">
        <f>IFERROR(SUM(BN22:BN597),"0")</f>
        <v>5574.7860000000001</v>
      </c>
      <c r="Z601" s="40"/>
      <c r="AA601" s="64"/>
      <c r="AB601" s="64"/>
      <c r="AC601" s="64"/>
    </row>
    <row r="602" spans="1:68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23"/>
      <c r="P602" s="720" t="s">
        <v>35</v>
      </c>
      <c r="Q602" s="721"/>
      <c r="R602" s="721"/>
      <c r="S602" s="721"/>
      <c r="T602" s="721"/>
      <c r="U602" s="721"/>
      <c r="V602" s="722"/>
      <c r="W602" s="40" t="s">
        <v>20</v>
      </c>
      <c r="X602" s="42">
        <f>ROUNDUP(SUM(BO22:BO597),0)</f>
        <v>12</v>
      </c>
      <c r="Y602" s="42">
        <f>ROUNDUP(SUM(BP22:BP597),0)</f>
        <v>12</v>
      </c>
      <c r="Z602" s="40"/>
      <c r="AA602" s="64"/>
      <c r="AB602" s="64"/>
      <c r="AC602" s="64"/>
    </row>
    <row r="603" spans="1:68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36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GrossWeightTotal+PalletQtyTotal*25</f>
        <v>5872.0000000000009</v>
      </c>
      <c r="Y603" s="41">
        <f>GrossWeightTotalR+PalletQtyTotalR*25</f>
        <v>5874.7860000000001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37</v>
      </c>
      <c r="Q604" s="721"/>
      <c r="R604" s="721"/>
      <c r="S604" s="721"/>
      <c r="T604" s="721"/>
      <c r="U604" s="721"/>
      <c r="V604" s="722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666.66666666666663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667</v>
      </c>
      <c r="Z604" s="40"/>
      <c r="AA604" s="64"/>
      <c r="AB604" s="64"/>
      <c r="AC604" s="64"/>
    </row>
    <row r="605" spans="1:68" ht="14.25" hidden="1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38</v>
      </c>
      <c r="Q605" s="721"/>
      <c r="R605" s="721"/>
      <c r="S605" s="721"/>
      <c r="T605" s="721"/>
      <c r="U605" s="721"/>
      <c r="V605" s="722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14.507249999999999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705" t="s">
        <v>123</v>
      </c>
      <c r="D607" s="705" t="s">
        <v>123</v>
      </c>
      <c r="E607" s="705" t="s">
        <v>123</v>
      </c>
      <c r="F607" s="705" t="s">
        <v>123</v>
      </c>
      <c r="G607" s="705" t="s">
        <v>123</v>
      </c>
      <c r="H607" s="705" t="s">
        <v>123</v>
      </c>
      <c r="I607" s="705" t="s">
        <v>331</v>
      </c>
      <c r="J607" s="705" t="s">
        <v>331</v>
      </c>
      <c r="K607" s="705" t="s">
        <v>331</v>
      </c>
      <c r="L607" s="706"/>
      <c r="M607" s="705" t="s">
        <v>331</v>
      </c>
      <c r="N607" s="706"/>
      <c r="O607" s="705" t="s">
        <v>331</v>
      </c>
      <c r="P607" s="705" t="s">
        <v>331</v>
      </c>
      <c r="Q607" s="705" t="s">
        <v>331</v>
      </c>
      <c r="R607" s="705" t="s">
        <v>331</v>
      </c>
      <c r="S607" s="705" t="s">
        <v>331</v>
      </c>
      <c r="T607" s="705" t="s">
        <v>331</v>
      </c>
      <c r="U607" s="705" t="s">
        <v>331</v>
      </c>
      <c r="V607" s="705" t="s">
        <v>331</v>
      </c>
      <c r="W607" s="705" t="s">
        <v>622</v>
      </c>
      <c r="X607" s="705" t="s">
        <v>622</v>
      </c>
      <c r="Y607" s="705" t="s">
        <v>707</v>
      </c>
      <c r="Z607" s="705" t="s">
        <v>707</v>
      </c>
      <c r="AA607" s="705" t="s">
        <v>707</v>
      </c>
      <c r="AB607" s="705" t="s">
        <v>707</v>
      </c>
      <c r="AC607" s="80" t="s">
        <v>799</v>
      </c>
      <c r="AD607" s="705" t="s">
        <v>857</v>
      </c>
      <c r="AE607" s="705" t="s">
        <v>857</v>
      </c>
      <c r="AF607" s="1"/>
    </row>
    <row r="608" spans="1:68" ht="14.25" customHeight="1" thickTop="1" x14ac:dyDescent="0.2">
      <c r="A608" s="707" t="s">
        <v>10</v>
      </c>
      <c r="B608" s="705" t="s">
        <v>77</v>
      </c>
      <c r="C608" s="705" t="s">
        <v>124</v>
      </c>
      <c r="D608" s="705" t="s">
        <v>150</v>
      </c>
      <c r="E608" s="705" t="s">
        <v>220</v>
      </c>
      <c r="F608" s="705" t="s">
        <v>241</v>
      </c>
      <c r="G608" s="705" t="s">
        <v>289</v>
      </c>
      <c r="H608" s="705" t="s">
        <v>123</v>
      </c>
      <c r="I608" s="705" t="s">
        <v>332</v>
      </c>
      <c r="J608" s="705" t="s">
        <v>357</v>
      </c>
      <c r="K608" s="705" t="s">
        <v>430</v>
      </c>
      <c r="L608" s="1"/>
      <c r="M608" s="705" t="s">
        <v>450</v>
      </c>
      <c r="N608" s="1"/>
      <c r="O608" s="705" t="s">
        <v>471</v>
      </c>
      <c r="P608" s="705" t="s">
        <v>488</v>
      </c>
      <c r="Q608" s="705" t="s">
        <v>491</v>
      </c>
      <c r="R608" s="705" t="s">
        <v>500</v>
      </c>
      <c r="S608" s="705" t="s">
        <v>514</v>
      </c>
      <c r="T608" s="705" t="s">
        <v>518</v>
      </c>
      <c r="U608" s="705" t="s">
        <v>526</v>
      </c>
      <c r="V608" s="705" t="s">
        <v>609</v>
      </c>
      <c r="W608" s="705" t="s">
        <v>623</v>
      </c>
      <c r="X608" s="705" t="s">
        <v>668</v>
      </c>
      <c r="Y608" s="705" t="s">
        <v>708</v>
      </c>
      <c r="Z608" s="705" t="s">
        <v>766</v>
      </c>
      <c r="AA608" s="705" t="s">
        <v>786</v>
      </c>
      <c r="AB608" s="705" t="s">
        <v>795</v>
      </c>
      <c r="AC608" s="705" t="s">
        <v>799</v>
      </c>
      <c r="AD608" s="705" t="s">
        <v>857</v>
      </c>
      <c r="AE608" s="705" t="s">
        <v>948</v>
      </c>
      <c r="AF608" s="1"/>
    </row>
    <row r="609" spans="1:32" ht="13.5" thickBot="1" x14ac:dyDescent="0.25">
      <c r="A609" s="708"/>
      <c r="B609" s="705"/>
      <c r="C609" s="705"/>
      <c r="D609" s="705"/>
      <c r="E609" s="705"/>
      <c r="F609" s="705"/>
      <c r="G609" s="705"/>
      <c r="H609" s="705"/>
      <c r="I609" s="705"/>
      <c r="J609" s="705"/>
      <c r="K609" s="705"/>
      <c r="L609" s="1"/>
      <c r="M609" s="705"/>
      <c r="N609" s="1"/>
      <c r="O609" s="705"/>
      <c r="P609" s="705"/>
      <c r="Q609" s="705"/>
      <c r="R609" s="705"/>
      <c r="S609" s="705"/>
      <c r="T609" s="705"/>
      <c r="U609" s="705"/>
      <c r="V609" s="705"/>
      <c r="W609" s="705"/>
      <c r="X609" s="705"/>
      <c r="Y609" s="705"/>
      <c r="Z609" s="705"/>
      <c r="AA609" s="705"/>
      <c r="AB609" s="705"/>
      <c r="AC609" s="705"/>
      <c r="AD609" s="705"/>
      <c r="AE609" s="705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0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50">
        <f>IFERROR(Y103*1,"0")+IFERROR(Y104*1,"0")+IFERROR(Y105*1,"0")+IFERROR(Y109*1,"0")+IFERROR(Y110*1,"0")+IFERROR(Y111*1,"0")+IFERROR(Y112*1,"0")+IFERROR(Y113*1,"0")</f>
        <v>0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0">
        <f>IFERROR(Y150*1,"0")+IFERROR(Y151*1,"0")+IFERROR(Y155*1,"0")+IFERROR(Y156*1,"0")+IFERROR(Y160*1,"0")+IFERROR(Y161*1,"0")</f>
        <v>0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50">
        <f>IFERROR(Y188*1,"0")+IFERROR(Y192*1,"0")+IFERROR(Y193*1,"0")+IFERROR(Y194*1,"0")+IFERROR(Y195*1,"0")+IFERROR(Y196*1,"0")+IFERROR(Y197*1,"0")+IFERROR(Y198*1,"0")+IFERROR(Y199*1,"0")</f>
        <v>0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0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5202.5999999999995</v>
      </c>
      <c r="V610" s="50">
        <f>IFERROR(Y365*1,"0")+IFERROR(Y369*1,"0")+IFERROR(Y370*1,"0")+IFERROR(Y371*1,"0")</f>
        <v>0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0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0">
        <f>IFERROR(Y474*1,"0")+IFERROR(Y478*1,"0")+IFERROR(Y479*1,"0")+IFERROR(Y480*1,"0")+IFERROR(Y481*1,"0")+IFERROR(Y482*1,"0")+IFERROR(Y486*1,"0")</f>
        <v>0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"/>
        <filter val="5 200,00"/>
        <filter val="5 572,00"/>
        <filter val="5 872,00"/>
        <filter val="666,67"/>
      </filters>
    </filterColumn>
    <filterColumn colId="29" showButton="0"/>
    <filterColumn colId="30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