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B575EF-853B-4CE5-849A-4B7F16378C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Z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Y132" i="1" s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4" i="1" s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05" i="1" s="1"/>
  <c r="BM22" i="1"/>
  <c r="Y22" i="1"/>
  <c r="B613" i="1" s="1"/>
  <c r="P22" i="1"/>
  <c r="H10" i="1"/>
  <c r="A9" i="1"/>
  <c r="F10" i="1" s="1"/>
  <c r="D7" i="1"/>
  <c r="Q6" i="1"/>
  <c r="P2" i="1"/>
  <c r="BP198" i="1" l="1"/>
  <c r="BN198" i="1"/>
  <c r="Z198" i="1"/>
  <c r="BP230" i="1"/>
  <c r="BN230" i="1"/>
  <c r="Z230" i="1"/>
  <c r="BP260" i="1"/>
  <c r="BN260" i="1"/>
  <c r="Z260" i="1"/>
  <c r="BP316" i="1"/>
  <c r="BN316" i="1"/>
  <c r="Z316" i="1"/>
  <c r="BP321" i="1"/>
  <c r="BN321" i="1"/>
  <c r="Z321" i="1"/>
  <c r="BP335" i="1"/>
  <c r="BN335" i="1"/>
  <c r="Z335" i="1"/>
  <c r="BP354" i="1"/>
  <c r="BN354" i="1"/>
  <c r="Z354" i="1"/>
  <c r="BP374" i="1"/>
  <c r="BN374" i="1"/>
  <c r="Z374" i="1"/>
  <c r="BP400" i="1"/>
  <c r="BN400" i="1"/>
  <c r="Z400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Z30" i="1"/>
  <c r="BN30" i="1"/>
  <c r="Z31" i="1"/>
  <c r="BN31" i="1"/>
  <c r="Z32" i="1"/>
  <c r="BN32" i="1"/>
  <c r="Z52" i="1"/>
  <c r="BN52" i="1"/>
  <c r="Z83" i="1"/>
  <c r="BN83" i="1"/>
  <c r="Z98" i="1"/>
  <c r="BN98" i="1"/>
  <c r="E613" i="1"/>
  <c r="Z120" i="1"/>
  <c r="BN120" i="1"/>
  <c r="Z145" i="1"/>
  <c r="BN145" i="1"/>
  <c r="Z167" i="1"/>
  <c r="BN167" i="1"/>
  <c r="Y177" i="1"/>
  <c r="Y200" i="1"/>
  <c r="BP218" i="1"/>
  <c r="BN218" i="1"/>
  <c r="Z218" i="1"/>
  <c r="BP247" i="1"/>
  <c r="BN247" i="1"/>
  <c r="Z247" i="1"/>
  <c r="BP279" i="1"/>
  <c r="BN279" i="1"/>
  <c r="Z279" i="1"/>
  <c r="BP324" i="1"/>
  <c r="BN324" i="1"/>
  <c r="Z324" i="1"/>
  <c r="BP349" i="1"/>
  <c r="BN349" i="1"/>
  <c r="Z349" i="1"/>
  <c r="BP355" i="1"/>
  <c r="BN355" i="1"/>
  <c r="Z355" i="1"/>
  <c r="BP386" i="1"/>
  <c r="BN386" i="1"/>
  <c r="Z386" i="1"/>
  <c r="BP414" i="1"/>
  <c r="BN414" i="1"/>
  <c r="Z414" i="1"/>
  <c r="BP450" i="1"/>
  <c r="BN450" i="1"/>
  <c r="Z450" i="1"/>
  <c r="BP483" i="1"/>
  <c r="BN483" i="1"/>
  <c r="Z483" i="1"/>
  <c r="BP512" i="1"/>
  <c r="BN512" i="1"/>
  <c r="Z512" i="1"/>
  <c r="Y589" i="1"/>
  <c r="BP587" i="1"/>
  <c r="BN587" i="1"/>
  <c r="Z587" i="1"/>
  <c r="J613" i="1"/>
  <c r="X604" i="1"/>
  <c r="X606" i="1" s="1"/>
  <c r="X607" i="1"/>
  <c r="Y36" i="1"/>
  <c r="Z28" i="1"/>
  <c r="BN28" i="1"/>
  <c r="Z34" i="1"/>
  <c r="BN34" i="1"/>
  <c r="Z50" i="1"/>
  <c r="BN50" i="1"/>
  <c r="Z58" i="1"/>
  <c r="BN58" i="1"/>
  <c r="Z65" i="1"/>
  <c r="BN65" i="1"/>
  <c r="Z68" i="1"/>
  <c r="BN68" i="1"/>
  <c r="Y77" i="1"/>
  <c r="Z81" i="1"/>
  <c r="BN81" i="1"/>
  <c r="Z85" i="1"/>
  <c r="BN85" i="1"/>
  <c r="Z92" i="1"/>
  <c r="BN92" i="1"/>
  <c r="Y100" i="1"/>
  <c r="Z105" i="1"/>
  <c r="BN105" i="1"/>
  <c r="Y115" i="1"/>
  <c r="Z113" i="1"/>
  <c r="BN113" i="1"/>
  <c r="F613" i="1"/>
  <c r="Z122" i="1"/>
  <c r="BN122" i="1"/>
  <c r="Z127" i="1"/>
  <c r="BN127" i="1"/>
  <c r="BP127" i="1"/>
  <c r="Z130" i="1"/>
  <c r="BN130" i="1"/>
  <c r="Y141" i="1"/>
  <c r="Z139" i="1"/>
  <c r="BN139" i="1"/>
  <c r="Z150" i="1"/>
  <c r="BN150" i="1"/>
  <c r="Z160" i="1"/>
  <c r="BN160" i="1"/>
  <c r="BP160" i="1"/>
  <c r="Y169" i="1"/>
  <c r="Z173" i="1"/>
  <c r="BN173" i="1"/>
  <c r="Z181" i="1"/>
  <c r="BN181" i="1"/>
  <c r="Z188" i="1"/>
  <c r="Z189" i="1" s="1"/>
  <c r="BN188" i="1"/>
  <c r="BP188" i="1"/>
  <c r="Z192" i="1"/>
  <c r="BN192" i="1"/>
  <c r="BP192" i="1"/>
  <c r="Z196" i="1"/>
  <c r="BN196" i="1"/>
  <c r="Z205" i="1"/>
  <c r="BN205" i="1"/>
  <c r="Y211" i="1"/>
  <c r="Z216" i="1"/>
  <c r="BN216" i="1"/>
  <c r="Z220" i="1"/>
  <c r="BN220" i="1"/>
  <c r="Z228" i="1"/>
  <c r="BN228" i="1"/>
  <c r="Z232" i="1"/>
  <c r="BN232" i="1"/>
  <c r="Z240" i="1"/>
  <c r="BN240" i="1"/>
  <c r="BP242" i="1"/>
  <c r="BN242" i="1"/>
  <c r="Z242" i="1"/>
  <c r="BP253" i="1"/>
  <c r="BN253" i="1"/>
  <c r="Z253" i="1"/>
  <c r="BP266" i="1"/>
  <c r="BN266" i="1"/>
  <c r="Z266" i="1"/>
  <c r="BP277" i="1"/>
  <c r="BN277" i="1"/>
  <c r="Z277" i="1"/>
  <c r="BP300" i="1"/>
  <c r="BN300" i="1"/>
  <c r="Z300" i="1"/>
  <c r="BP333" i="1"/>
  <c r="BN333" i="1"/>
  <c r="Z333" i="1"/>
  <c r="BP343" i="1"/>
  <c r="BN343" i="1"/>
  <c r="Z343" i="1"/>
  <c r="BP363" i="1"/>
  <c r="BN363" i="1"/>
  <c r="Z363" i="1"/>
  <c r="Y369" i="1"/>
  <c r="BP368" i="1"/>
  <c r="BN368" i="1"/>
  <c r="Z368" i="1"/>
  <c r="Z369" i="1" s="1"/>
  <c r="BP372" i="1"/>
  <c r="BN372" i="1"/>
  <c r="Z372" i="1"/>
  <c r="BP384" i="1"/>
  <c r="BN384" i="1"/>
  <c r="Z384" i="1"/>
  <c r="BP394" i="1"/>
  <c r="BN394" i="1"/>
  <c r="Z394" i="1"/>
  <c r="BP412" i="1"/>
  <c r="BN412" i="1"/>
  <c r="Z412" i="1"/>
  <c r="Y432" i="1"/>
  <c r="BP426" i="1"/>
  <c r="BN426" i="1"/>
  <c r="Z426" i="1"/>
  <c r="BP249" i="1"/>
  <c r="BN249" i="1"/>
  <c r="Z249" i="1"/>
  <c r="BP262" i="1"/>
  <c r="BN262" i="1"/>
  <c r="Z262" i="1"/>
  <c r="BP276" i="1"/>
  <c r="BN276" i="1"/>
  <c r="Z276" i="1"/>
  <c r="BP291" i="1"/>
  <c r="BN291" i="1"/>
  <c r="Z291" i="1"/>
  <c r="Y345" i="1"/>
  <c r="BP339" i="1"/>
  <c r="BN339" i="1"/>
  <c r="Z339" i="1"/>
  <c r="BP357" i="1"/>
  <c r="BN357" i="1"/>
  <c r="Z357" i="1"/>
  <c r="BP380" i="1"/>
  <c r="BN380" i="1"/>
  <c r="Z380" i="1"/>
  <c r="BP388" i="1"/>
  <c r="BN388" i="1"/>
  <c r="Z388" i="1"/>
  <c r="BP406" i="1"/>
  <c r="BN406" i="1"/>
  <c r="Z406" i="1"/>
  <c r="BP411" i="1"/>
  <c r="BN411" i="1"/>
  <c r="Z411" i="1"/>
  <c r="BP416" i="1"/>
  <c r="BN416" i="1"/>
  <c r="Z416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365" i="1"/>
  <c r="Y364" i="1"/>
  <c r="BP428" i="1"/>
  <c r="BN428" i="1"/>
  <c r="Z428" i="1"/>
  <c r="BP448" i="1"/>
  <c r="BN448" i="1"/>
  <c r="Z448" i="1"/>
  <c r="BP459" i="1"/>
  <c r="BN459" i="1"/>
  <c r="Z459" i="1"/>
  <c r="Z613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469" i="1"/>
  <c r="Y536" i="1"/>
  <c r="Y535" i="1"/>
  <c r="AE613" i="1"/>
  <c r="H9" i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3" i="1"/>
  <c r="Y157" i="1"/>
  <c r="Y163" i="1"/>
  <c r="Y170" i="1"/>
  <c r="Y178" i="1"/>
  <c r="Y184" i="1"/>
  <c r="Y201" i="1"/>
  <c r="Y206" i="1"/>
  <c r="Y21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Z358" i="1" s="1"/>
  <c r="Y358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3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8" i="1"/>
  <c r="BN128" i="1"/>
  <c r="Z129" i="1"/>
  <c r="BN129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BN151" i="1"/>
  <c r="Y152" i="1"/>
  <c r="Z155" i="1"/>
  <c r="Z157" i="1" s="1"/>
  <c r="BN155" i="1"/>
  <c r="BP155" i="1"/>
  <c r="Z161" i="1"/>
  <c r="BN161" i="1"/>
  <c r="Z166" i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I613" i="1"/>
  <c r="Y190" i="1"/>
  <c r="Z193" i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3" i="1" s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BP323" i="1"/>
  <c r="BN323" i="1"/>
  <c r="Z323" i="1"/>
  <c r="BP334" i="1"/>
  <c r="BN334" i="1"/>
  <c r="Z334" i="1"/>
  <c r="BP373" i="1"/>
  <c r="BN373" i="1"/>
  <c r="Z373" i="1"/>
  <c r="Z375" i="1" s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200" i="1" l="1"/>
  <c r="Z54" i="1"/>
  <c r="Z391" i="1"/>
  <c r="Z364" i="1"/>
  <c r="Z351" i="1"/>
  <c r="Z336" i="1"/>
  <c r="Z317" i="1"/>
  <c r="Z302" i="1"/>
  <c r="Z183" i="1"/>
  <c r="Z169" i="1"/>
  <c r="Z162" i="1"/>
  <c r="Z152" i="1"/>
  <c r="Z124" i="1"/>
  <c r="Z100" i="1"/>
  <c r="Z86" i="1"/>
  <c r="Z59" i="1"/>
  <c r="Z576" i="1"/>
  <c r="Z589" i="1"/>
  <c r="Z486" i="1"/>
  <c r="Z345" i="1"/>
  <c r="Z329" i="1"/>
  <c r="Z540" i="1"/>
  <c r="Z559" i="1"/>
  <c r="Z464" i="1"/>
  <c r="Z141" i="1"/>
  <c r="Z131" i="1"/>
  <c r="Z70" i="1"/>
  <c r="Z35" i="1"/>
  <c r="Z418" i="1"/>
  <c r="Z529" i="1"/>
  <c r="Z583" i="1"/>
  <c r="Z569" i="1"/>
  <c r="Z515" i="1"/>
  <c r="Y607" i="1"/>
  <c r="Y604" i="1"/>
  <c r="Z293" i="1"/>
  <c r="Z236" i="1"/>
  <c r="Y603" i="1"/>
  <c r="Z497" i="1"/>
  <c r="Z552" i="1"/>
  <c r="Z255" i="1"/>
  <c r="Z222" i="1"/>
  <c r="Z177" i="1"/>
  <c r="Z115" i="1"/>
  <c r="Z107" i="1"/>
  <c r="Z94" i="1"/>
  <c r="Z77" i="1"/>
  <c r="Y605" i="1"/>
  <c r="Z402" i="1"/>
  <c r="Z281" i="1"/>
  <c r="Z267" i="1"/>
  <c r="Z608" i="1" l="1"/>
  <c r="Y606" i="1"/>
</calcChain>
</file>

<file path=xl/sharedStrings.xml><?xml version="1.0" encoding="utf-8"?>
<sst xmlns="http://schemas.openxmlformats.org/spreadsheetml/2006/main" count="2804" uniqueCount="992">
  <si>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</si>
  <si>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</si>
  <si>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</si>
  <si>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</si>
  <si>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</si>
  <si>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</si>
  <si>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</si>
  <si>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</si>
  <si>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</si>
  <si>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</si>
  <si>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</si>
  <si>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</si>
  <si>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</si>
  <si>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</si>
  <si>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</si>
  <si>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</si>
  <si>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</si>
  <si>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</si>
  <si>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</si>
  <si>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</si>
  <si>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</si>
  <si>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</si>
  <si>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</si>
  <si>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</si>
  <si>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</si>
  <si>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</si>
  <si>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</si>
  <si>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</si>
  <si>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</si>
  <si>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</si>
  <si>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</si>
  <si>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</si>
  <si>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</si>
  <si>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</si>
  <si>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</si>
  <si>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</si>
  <si>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</si>
  <si>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</si>
  <si>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</si>
  <si>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</si>
  <si>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</si>
  <si>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</si>
  <si>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</si>
  <si>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</si>
  <si>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</si>
  <si>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</si>
  <si>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</si>
  <si>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</si>
  <si>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</si>
  <si>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</si>
  <si>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</si>
  <si>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</si>
  <si>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</si>
  <si>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</si>
  <si>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</si>
  <si>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</si>
  <si>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</si>
  <si>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</si>
  <si>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</si>
  <si>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</si>
  <si>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</si>
  <si>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</si>
  <si>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</si>
  <si>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</si>
  <si>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</si>
  <si>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</si>
  <si>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</si>
  <si>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</si>
  <si>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</si>
  <si>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</si>
  <si>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</si>
  <si>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</si>
  <si>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</si>
  <si>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</si>
  <si>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</si>
  <si>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</si>
  <si>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</si>
  <si>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</si>
  <si>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</si>
  <si>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</si>
  <si>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</si>
  <si>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</si>
  <si>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</si>
  <si>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</si>
  <si>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</si>
  <si>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</si>
  <si>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</si>
  <si>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</si>
  <si>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</si>
  <si>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</si>
  <si>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</si>
  <si>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</si>
  <si>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</si>
  <si>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</si>
  <si>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</si>
  <si>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</si>
  <si>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</si>
  <si>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</si>
  <si>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</si>
  <si>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</si>
  <si>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</si>
  <si>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</si>
  <si>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</si>
  <si>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</si>
  <si>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</si>
  <si>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</si>
  <si>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</si>
  <si>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</si>
  <si>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</si>
  <si>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</si>
  <si>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</si>
  <si>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</si>
  <si>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</si>
  <si>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</si>
  <si>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</si>
  <si>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</si>
  <si>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</si>
  <si>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</si>
  <si>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</si>
  <si>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</si>
  <si>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</si>
  <si>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</si>
  <si>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</si>
  <si>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</si>
  <si>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</si>
  <si>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</si>
  <si>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</si>
  <si>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</si>
  <si>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</si>
  <si>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</si>
  <si>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</si>
  <si>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</si>
  <si>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</si>
  <si>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</si>
  <si>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</si>
  <si>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</si>
  <si>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</si>
  <si>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</si>
  <si>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</si>
  <si>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</si>
  <si>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</si>
  <si>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</si>
  <si>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</si>
  <si>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</si>
  <si>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</si>
  <si>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</si>
  <si>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</si>
  <si>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</si>
  <si>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</si>
  <si>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</si>
  <si>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</si>
  <si>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</si>
  <si>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</si>
  <si>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</si>
  <si>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</si>
  <si>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</si>
  <si>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</si>
  <si>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</si>
  <si>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</si>
  <si>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</si>
  <si>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</si>
  <si>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</si>
  <si>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</si>
  <si>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</si>
  <si>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</si>
  <si>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</si>
  <si>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</si>
  <si>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</si>
  <si>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</si>
  <si>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</si>
  <si>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</si>
  <si>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</si>
  <si>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</si>
  <si>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</si>
  <si>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</si>
  <si>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</si>
  <si>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</si>
  <si>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</si>
  <si>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</si>
  <si>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</si>
  <si>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</si>
  <si>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</si>
  <si>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</si>
  <si>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</si>
  <si>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</si>
  <si>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</si>
  <si>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</si>
  <si>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</si>
  <si>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</si>
  <si>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</si>
  <si>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</si>
  <si>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</si>
  <si>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</si>
  <si>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</si>
  <si>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</si>
  <si>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</si>
  <si>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</si>
  <si>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</si>
  <si>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</si>
  <si>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</si>
  <si>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</si>
  <si>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</si>
  <si>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</si>
  <si>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</si>
  <si>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</si>
  <si>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</si>
  <si>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</si>
  <si>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</si>
  <si>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</si>
  <si>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</si>
  <si>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</si>
  <si>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</si>
  <si>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</si>
  <si>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</si>
  <si>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</si>
  <si>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</si>
  <si>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</si>
  <si>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</si>
  <si>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</si>
  <si>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</si>
  <si>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</si>
  <si>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</si>
  <si>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</si>
  <si>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</si>
  <si>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</si>
  <si>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</si>
  <si>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</si>
  <si>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</si>
  <si>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</si>
  <si>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</si>
  <si>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</si>
  <si>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</si>
  <si>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</si>
  <si>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</si>
  <si>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</si>
  <si>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</si>
  <si>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</si>
  <si>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</si>
  <si>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</si>
  <si>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</si>
  <si>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</si>
  <si>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</si>
  <si>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</si>
  <si>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</si>
  <si>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</si>
  <si>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</si>
  <si>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</si>
  <si>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</si>
  <si>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</si>
  <si>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</si>
  <si>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</si>
  <si>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</si>
  <si>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</si>
  <si>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</si>
  <si>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</si>
  <si>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</si>
  <si>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</si>
  <si>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</si>
  <si>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</si>
  <si>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</si>
  <si>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</si>
  <si>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</si>
  <si>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</si>
  <si>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</si>
  <si>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</si>
  <si>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</si>
  <si>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</si>
  <si>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</si>
  <si>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</si>
  <si>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</si>
  <si>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</si>
  <si>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</si>
  <si>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</si>
  <si>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</si>
  <si>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</si>
  <si>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</si>
  <si>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</si>
  <si>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</si>
  <si>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</si>
  <si>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</si>
  <si>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</si>
  <si>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</si>
  <si>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</si>
  <si>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</si>
  <si>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</si>
  <si>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</si>
  <si>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</si>
  <si>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</si>
  <si>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</si>
  <si>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</si>
  <si>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</si>
  <si>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</si>
  <si>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</si>
  <si>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</si>
  <si>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</si>
  <si>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</si>
  <si>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</si>
  <si>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</si>
  <si>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</si>
  <si>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</si>
  <si>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</si>
  <si>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</si>
  <si>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</si>
  <si>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</si>
  <si>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</si>
  <si>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</si>
  <si>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</si>
  <si>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</si>
  <si>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</si>
  <si>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</si>
  <si>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</si>
  <si>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</si>
  <si>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</si>
  <si>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</si>
  <si>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</si>
  <si>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</si>
  <si>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</si>
  <si>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</si>
  <si>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</si>
  <si>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</si>
  <si>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</si>
  <si>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</si>
  <si>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</si>
  <si>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</si>
  <si>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</si>
  <si>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</si>
  <si>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</si>
  <si>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</si>
  <si>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</si>
  <si>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</si>
  <si>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</si>
  <si>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</si>
  <si>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</si>
  <si>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</si>
  <si>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</si>
  <si>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</si>
  <si>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</si>
  <si>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</si>
  <si>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</si>
  <si>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</si>
  <si>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</si>
  <si>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</si>
  <si>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</si>
  <si>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</si>
  <si>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</si>
  <si>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</si>
  <si>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</si>
  <si>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</si>
  <si>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</si>
  <si>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</si>
  <si>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</si>
  <si>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</si>
  <si>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</si>
  <si>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</si>
  <si>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</si>
  <si>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</si>
  <si>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</si>
  <si>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</si>
  <si>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</si>
  <si>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</si>
  <si>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</si>
  <si>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</si>
  <si>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</si>
  <si>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</si>
  <si>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</si>
  <si>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</si>
  <si>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</si>
  <si>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</si>
  <si>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</si>
  <si>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</si>
  <si>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</si>
  <si>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</si>
  <si>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</si>
  <si>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</si>
  <si>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</si>
  <si>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</si>
  <si>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</si>
  <si>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</si>
  <si>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</si>
  <si>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</si>
  <si>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</si>
  <si>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</si>
  <si>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</si>
  <si>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</si>
  <si>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</si>
  <si>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</si>
  <si>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</si>
  <si>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</si>
  <si>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</si>
  <si>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</si>
  <si>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</si>
  <si>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</si>
  <si>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</si>
  <si>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</si>
  <si>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</si>
  <si>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</si>
  <si>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</si>
  <si>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</si>
  <si>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</si>
  <si>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</si>
  <si>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</si>
  <si>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</si>
  <si>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</si>
  <si>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</si>
  <si>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</si>
  <si>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</si>
  <si>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</si>
  <si>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</si>
  <si>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</si>
  <si>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</si>
  <si>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</si>
  <si>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</si>
  <si>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</si>
  <si>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</si>
  <si>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</si>
  <si>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</si>
  <si>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</si>
  <si>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</si>
  <si>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</si>
  <si>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</si>
  <si>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</si>
  <si>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</si>
  <si>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</si>
  <si>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</si>
  <si>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</si>
  <si>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</si>
  <si>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</si>
  <si>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</si>
  <si>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</si>
  <si>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</si>
  <si>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</si>
  <si>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</si>
  <si>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</si>
  <si>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</si>
  <si>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</si>
  <si>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</si>
  <si>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</si>
  <si>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</si>
  <si>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</si>
  <si>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</si>
  <si>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</si>
  <si>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</si>
  <si>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</si>
  <si>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</si>
  <si>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</si>
  <si>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</si>
  <si>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</si>
  <si>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</si>
  <si>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</si>
  <si>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</si>
  <si>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</si>
  <si>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</si>
  <si>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</si>
  <si>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</si>
  <si>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</si>
  <si>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</si>
  <si>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</si>
  <si>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</si>
  <si>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</si>
  <si>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</si>
  <si>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</si>
  <si>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</si>
  <si>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</si>
  <si>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</si>
  <si>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</si>
  <si>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</si>
  <si>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</si>
  <si>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</si>
  <si>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</si>
  <si>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</si>
  <si>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</si>
  <si>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</si>
  <si>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</si>
  <si>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</si>
  <si>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</si>
  <si>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</si>
  <si>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</si>
  <si>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</si>
  <si>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</si>
  <si>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</si>
  <si>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</si>
  <si>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</si>
  <si>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</si>
  <si>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</si>
  <si>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</si>
  <si>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</si>
  <si>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</si>
  <si>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</si>
  <si>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</si>
  <si>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</si>
  <si>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</si>
  <si>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</si>
  <si>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</si>
  <si>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</si>
  <si>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</si>
  <si>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</si>
  <si>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</si>
  <si>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</si>
  <si>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</si>
  <si>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</si>
  <si>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</si>
  <si>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</si>
  <si>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</si>
  <si>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</si>
  <si>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</si>
  <si>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</si>
  <si>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</si>
  <si>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</si>
  <si>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</si>
  <si>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</si>
  <si>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</si>
  <si>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</si>
  <si>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</si>
  <si>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</si>
  <si>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</si>
  <si>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</si>
  <si>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</si>
  <si>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</si>
  <si>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</si>
  <si>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</si>
  <si>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</si>
  <si>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</si>
  <si>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</si>
  <si>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</si>
  <si>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</si>
  <si>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</si>
  <si>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</si>
  <si>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</si>
  <si>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</si>
  <si>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</si>
  <si>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</si>
  <si>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</si>
  <si>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</si>
  <si>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</si>
  <si>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</si>
  <si>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</si>
  <si>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</si>
  <si>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</si>
  <si>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</si>
  <si>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</si>
  <si>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</si>
  <si>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</si>
  <si>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</si>
  <si>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</si>
  <si>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</si>
  <si>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</si>
  <si>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</si>
  <si>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</si>
  <si>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</si>
  <si>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</si>
  <si>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</si>
  <si>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</si>
  <si>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</si>
  <si>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</si>
  <si>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</si>
  <si>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</si>
  <si>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</si>
  <si>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</si>
  <si>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</si>
  <si>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</si>
  <si>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</si>
  <si>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</si>
  <si>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</si>
  <si>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</si>
  <si>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</si>
  <si>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</si>
  <si>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</si>
  <si>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</si>
  <si>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</si>
  <si>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</si>
  <si>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</si>
  <si>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</si>
  <si>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</si>
  <si>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</si>
  <si>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</si>
  <si>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</si>
  <si>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</si>
  <si>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</si>
  <si>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</si>
  <si>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</si>
  <si>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</si>
  <si>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</si>
  <si>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</si>
  <si>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</si>
  <si>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</si>
  <si>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</si>
  <si>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</si>
  <si>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</si>
  <si>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</si>
  <si>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</si>
  <si>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</si>
  <si>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</si>
  <si>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</si>
  <si>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</si>
  <si>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</si>
  <si>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</si>
  <si>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</si>
  <si>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</si>
  <si>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</si>
  <si>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</si>
  <si>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</si>
  <si>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</si>
  <si>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</si>
  <si>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</si>
  <si>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</si>
  <si>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</si>
  <si>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</si>
  <si>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</si>
  <si>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</si>
  <si>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</si>
  <si>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</si>
  <si>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</si>
  <si>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</si>
  <si>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</si>
  <si>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</si>
  <si>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</si>
  <si>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</si>
  <si>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</si>
  <si>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</si>
  <si>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</si>
  <si>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</si>
  <si>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</si>
  <si>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</si>
  <si>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</si>
  <si>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</si>
  <si>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</si>
  <si>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</si>
  <si>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</si>
  <si>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</si>
  <si>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</si>
  <si>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</si>
  <si>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</si>
  <si>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</si>
  <si>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</si>
  <si>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</si>
  <si>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</si>
  <si>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</si>
  <si>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</si>
  <si>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</si>
  <si>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</si>
  <si>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</si>
  <si>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</si>
  <si>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</si>
  <si>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</si>
  <si>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</si>
  <si>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</si>
  <si>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</si>
  <si>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</si>
  <si>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</si>
  <si>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</si>
  <si>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</si>
  <si>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</si>
  <si>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</si>
  <si>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</si>
  <si>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</si>
  <si>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</si>
  <si>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</si>
  <si>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</si>
  <si>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</si>
  <si>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</si>
  <si>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</si>
  <si>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</si>
  <si>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</si>
  <si>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</si>
  <si>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</si>
  <si>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</si>
  <si>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</si>
  <si>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</si>
  <si>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</si>
  <si>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</si>
  <si>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</si>
  <si>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</si>
  <si>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</si>
  <si>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</si>
  <si>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</si>
  <si>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</si>
  <si>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</si>
  <si>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</si>
  <si>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</si>
  <si>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</si>
  <si>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</si>
  <si>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</si>
  <si>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</si>
  <si>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</si>
  <si>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</si>
  <si>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</si>
  <si>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</si>
  <si>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</si>
  <si>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</si>
  <si>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</si>
  <si>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</si>
  <si>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</si>
  <si>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</si>
  <si>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</si>
  <si>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</si>
  <si>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</si>
  <si>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</si>
  <si>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</si>
  <si>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</si>
  <si>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</si>
  <si>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</si>
  <si>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</si>
  <si>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</si>
  <si>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</si>
  <si>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</si>
  <si>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</si>
  <si>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</si>
  <si>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</si>
  <si>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</si>
  <si>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</si>
  <si>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</si>
  <si>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</si>
  <si>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</si>
  <si>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</si>
  <si>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</si>
  <si>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</si>
  <si>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</si>
  <si>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</si>
  <si>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</si>
  <si>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</si>
  <si>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</si>
  <si>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</si>
  <si>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</si>
  <si>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</si>
  <si>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</si>
  <si>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</si>
  <si>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</si>
  <si>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</si>
  <si>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</si>
  <si>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</si>
  <si>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</si>
  <si>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</si>
  <si>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</si>
  <si>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</si>
  <si>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</si>
  <si>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</si>
  <si>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</si>
  <si>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</si>
  <si>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</si>
  <si>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</si>
  <si>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</si>
  <si>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</si>
  <si>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</si>
  <si>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</si>
  <si>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</si>
  <si>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</si>
  <si>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</si>
  <si>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</si>
  <si>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</si>
  <si>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</si>
  <si>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</si>
  <si>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</si>
  <si>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</si>
  <si>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</si>
  <si>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</si>
  <si>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</si>
  <si>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</si>
  <si>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</si>
  <si>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</si>
  <si>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</si>
  <si>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</si>
  <si>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</si>
  <si>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</si>
  <si>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</si>
  <si>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</si>
  <si>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</si>
  <si>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</si>
  <si>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</si>
  <si>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</si>
  <si>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</si>
  <si>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</si>
  <si>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</si>
  <si>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</si>
  <si>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</si>
  <si>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</si>
  <si>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</si>
  <si>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</si>
  <si>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</si>
  <si>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</si>
  <si>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</si>
  <si>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</si>
  <si>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</si>
  <si>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</si>
  <si>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</si>
  <si>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</si>
  <si>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</si>
  <si>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</si>
  <si>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</si>
  <si>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</si>
  <si>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</si>
  <si>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</si>
  <si>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</si>
  <si>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</si>
  <si>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</si>
  <si>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</si>
  <si>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</si>
  <si>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</si>
  <si>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</si>
  <si>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</si>
  <si>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</si>
  <si>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</si>
  <si>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</si>
  <si>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</si>
  <si>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</si>
  <si>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</si>
  <si>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</si>
  <si>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</si>
  <si>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</si>
  <si>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</si>
  <si>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</si>
  <si>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</si>
  <si>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</si>
  <si>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</si>
  <si>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</si>
  <si>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</si>
  <si>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</si>
  <si>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</si>
  <si>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</si>
  <si>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</si>
  <si>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</si>
  <si>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</si>
  <si>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</si>
  <si>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</si>
  <si>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</si>
  <si>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</si>
  <si>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</si>
  <si>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</si>
  <si>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</si>
  <si>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</si>
  <si>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</si>
  <si>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</si>
  <si>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</si>
  <si>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</si>
  <si>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</si>
  <si>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</si>
  <si>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</si>
  <si>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</si>
  <si>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</si>
  <si>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</si>
  <si>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</si>
  <si>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</si>
  <si>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</si>
  <si>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</si>
  <si>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</si>
  <si>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</si>
  <si>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</si>
  <si>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</si>
  <si>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</si>
  <si>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</si>
  <si>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</si>
  <si>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</si>
  <si>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</si>
  <si>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</si>
  <si>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</si>
  <si>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</si>
  <si>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</si>
  <si>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</si>
  <si>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</si>
  <si>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</si>
  <si>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</si>
  <si>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</si>
  <si>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</si>
  <si>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</si>
  <si>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</si>
  <si>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</si>
  <si>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</si>
  <si>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</si>
  <si>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</si>
  <si>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</si>
  <si>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</si>
  <si>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</si>
  <si>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</si>
  <si>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</si>
  <si>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</si>
  <si>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</si>
  <si>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</si>
  <si>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</si>
  <si>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</si>
  <si>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</si>
  <si>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</si>
  <si>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</si>
  <si>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</si>
  <si>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</si>
  <si>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</si>
  <si>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</si>
  <si>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</si>
  <si>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</si>
  <si>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</si>
  <si>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</si>
  <si>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</si>
  <si>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</si>
  <si>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</si>
  <si>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</si>
  <si>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</si>
  <si>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</si>
  <si>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</si>
  <si>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</si>
  <si>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</si>
  <si>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</si>
  <si>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</si>
  <si>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</si>
  <si>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</si>
  <si>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</si>
  <si>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</si>
  <si>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</si>
  <si>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</si>
  <si>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</si>
  <si>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</si>
  <si>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</si>
  <si>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</si>
  <si>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</si>
  <si>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</si>
  <si>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</si>
  <si>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</si>
  <si>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</si>
  <si>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</si>
  <si>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</si>
  <si>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</si>
  <si>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</si>
  <si>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</si>
  <si>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</si>
  <si>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</si>
  <si>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</si>
  <si>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</si>
  <si>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</si>
  <si>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</si>
  <si>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</si>
  <si>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</si>
  <si>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</si>
  <si>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</si>
  <si>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</si>
  <si>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</si>
  <si>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</si>
  <si>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</si>
  <si>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</si>
  <si>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</si>
  <si>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</si>
  <si>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</si>
  <si>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</si>
  <si>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</si>
  <si>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</si>
  <si>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</si>
  <si>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</si>
  <si>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</si>
  <si>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</si>
  <si>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</si>
  <si>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</si>
  <si>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</si>
  <si>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</si>
  <si>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</si>
  <si>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</si>
  <si>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</si>
  <si>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</si>
  <si>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</si>
  <si>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</si>
  <si>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</si>
  <si>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</si>
  <si>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</si>
  <si>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</si>
  <si>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</si>
  <si>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</si>
  <si>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</si>
  <si>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</si>
  <si>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</si>
  <si>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</si>
  <si>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</si>
  <si>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</si>
  <si>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</si>
  <si>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</si>
  <si>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</si>
  <si>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</si>
  <si>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</si>
  <si>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</si>
  <si>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</si>
  <si>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</si>
  <si>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</si>
  <si>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</si>
  <si>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</si>
  <si>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</si>
  <si>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</si>
  <si>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</si>
  <si>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</si>
  <si>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</si>
  <si>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</si>
  <si>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</si>
  <si>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</si>
  <si>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</si>
  <si>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</si>
  <si>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</si>
  <si>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</si>
  <si>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</si>
  <si>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Пуд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</si>
</sst>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991</v>
      </c>
      <c r="I5" s="983"/>
      <c r="J5" s="983"/>
      <c r="K5" s="983"/>
      <c r="L5" s="983"/>
      <c r="M5" s="807"/>
      <c r="N5" s="58"/>
      <c r="P5" s="24" t="s">
        <v>10</v>
      </c>
      <c r="Q5" s="1080">
        <v>45583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976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Пятница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2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0.375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252</v>
      </c>
      <c r="Y51" s="702">
        <f t="shared" si="6"/>
        <v>252</v>
      </c>
      <c r="Z51" s="36">
        <f>IFERROR(IF(Y51=0,"",ROUNDUP(Y51/H51,0)*0.00902),"")</f>
        <v>0.56825999999999999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265.23</v>
      </c>
      <c r="BN51" s="64">
        <f t="shared" si="8"/>
        <v>265.23</v>
      </c>
      <c r="BO51" s="64">
        <f t="shared" si="9"/>
        <v>0.47727272727272729</v>
      </c>
      <c r="BP51" s="64">
        <f t="shared" si="10"/>
        <v>0.47727272727272729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63</v>
      </c>
      <c r="Y54" s="703">
        <f>IFERROR(Y48/H48,"0")+IFERROR(Y49/H49,"0")+IFERROR(Y50/H50,"0")+IFERROR(Y51/H51,"0")+IFERROR(Y52/H52,"0")+IFERROR(Y53/H53,"0")</f>
        <v>63</v>
      </c>
      <c r="Z54" s="703">
        <f>IFERROR(IF(Z48="",0,Z48),"0")+IFERROR(IF(Z49="",0,Z49),"0")+IFERROR(IF(Z50="",0,Z50),"0")+IFERROR(IF(Z51="",0,Z51),"0")+IFERROR(IF(Z52="",0,Z52),"0")+IFERROR(IF(Z53="",0,Z53),"0")</f>
        <v>0.56825999999999999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252</v>
      </c>
      <c r="Y55" s="703">
        <f>IFERROR(SUM(Y48:Y53),"0")</f>
        <v>252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450</v>
      </c>
      <c r="Y69" s="702">
        <f t="shared" si="11"/>
        <v>450</v>
      </c>
      <c r="Z69" s="36">
        <f>IFERROR(IF(Y69=0,"",ROUNDUP(Y69/H69,0)*0.00902),"")</f>
        <v>0.90200000000000002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471</v>
      </c>
      <c r="BN69" s="64">
        <f t="shared" si="13"/>
        <v>471</v>
      </c>
      <c r="BO69" s="64">
        <f t="shared" si="14"/>
        <v>0.75757575757575757</v>
      </c>
      <c r="BP69" s="64">
        <f t="shared" si="15"/>
        <v>0.75757575757575757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100</v>
      </c>
      <c r="Y70" s="703">
        <f>IFERROR(Y63/H63,"0")+IFERROR(Y64/H64,"0")+IFERROR(Y65/H65,"0")+IFERROR(Y66/H66,"0")+IFERROR(Y67/H67,"0")+IFERROR(Y68/H68,"0")+IFERROR(Y69/H69,"0")</f>
        <v>100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0.90200000000000002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450</v>
      </c>
      <c r="Y71" s="703">
        <f>IFERROR(SUM(Y63:Y69),"0")</f>
        <v>450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463.5</v>
      </c>
      <c r="Y106" s="702">
        <f>IFERROR(IF(X106="",0,CEILING((X106/$H106),1)*$H106),"")</f>
        <v>463.5</v>
      </c>
      <c r="Z106" s="36">
        <f>IFERROR(IF(Y106=0,"",ROUNDUP(Y106/H106,0)*0.00902),"")</f>
        <v>0.92906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485.13</v>
      </c>
      <c r="BN106" s="64">
        <f>IFERROR(Y106*I106/H106,"0")</f>
        <v>485.13</v>
      </c>
      <c r="BO106" s="64">
        <f>IFERROR(1/J106*(X106/H106),"0")</f>
        <v>0.78030303030303028</v>
      </c>
      <c r="BP106" s="64">
        <f>IFERROR(1/J106*(Y106/H106),"0")</f>
        <v>0.78030303030303028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103</v>
      </c>
      <c r="Y107" s="703">
        <f>IFERROR(Y104/H104,"0")+IFERROR(Y105/H105,"0")+IFERROR(Y106/H106,"0")</f>
        <v>103</v>
      </c>
      <c r="Z107" s="703">
        <f>IFERROR(IF(Z104="",0,Z104),"0")+IFERROR(IF(Z105="",0,Z105),"0")+IFERROR(IF(Z106="",0,Z106),"0")</f>
        <v>0.92906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463.5</v>
      </c>
      <c r="Y108" s="703">
        <f>IFERROR(SUM(Y104:Y106),"0")</f>
        <v>463.5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145.80000000000001</v>
      </c>
      <c r="Y112" s="702">
        <f>IFERROR(IF(X112="",0,CEILING((X112/$H112),1)*$H112),"")</f>
        <v>145.80000000000001</v>
      </c>
      <c r="Z112" s="36">
        <f>IFERROR(IF(Y112=0,"",ROUNDUP(Y112/H112,0)*0.00753),"")</f>
        <v>0.40662000000000004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160.488</v>
      </c>
      <c r="BN112" s="64">
        <f>IFERROR(Y112*I112/H112,"0")</f>
        <v>160.488</v>
      </c>
      <c r="BO112" s="64">
        <f>IFERROR(1/J112*(X112/H112),"0")</f>
        <v>0.34615384615384615</v>
      </c>
      <c r="BP112" s="64">
        <f>IFERROR(1/J112*(Y112/H112),"0")</f>
        <v>0.34615384615384615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54</v>
      </c>
      <c r="Y115" s="703">
        <f>IFERROR(Y110/H110,"0")+IFERROR(Y111/H111,"0")+IFERROR(Y112/H112,"0")+IFERROR(Y113/H113,"0")+IFERROR(Y114/H114,"0")</f>
        <v>54</v>
      </c>
      <c r="Z115" s="703">
        <f>IFERROR(IF(Z110="",0,Z110),"0")+IFERROR(IF(Z111="",0,Z111),"0")+IFERROR(IF(Z112="",0,Z112),"0")+IFERROR(IF(Z113="",0,Z113),"0")+IFERROR(IF(Z114="",0,Z114),"0")</f>
        <v>0.40662000000000004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145.80000000000001</v>
      </c>
      <c r="Y116" s="703">
        <f>IFERROR(SUM(Y110:Y114),"0")</f>
        <v>145.80000000000001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1246.5</v>
      </c>
      <c r="Y122" s="702">
        <f>IFERROR(IF(X122="",0,CEILING((X122/$H122),1)*$H122),"")</f>
        <v>1246.5</v>
      </c>
      <c r="Z122" s="36">
        <f>IFERROR(IF(Y122=0,"",ROUNDUP(Y122/H122,0)*0.00902),"")</f>
        <v>2.4985400000000002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1304.67</v>
      </c>
      <c r="BN122" s="64">
        <f>IFERROR(Y122*I122/H122,"0")</f>
        <v>1304.67</v>
      </c>
      <c r="BO122" s="64">
        <f>IFERROR(1/J122*(X122/H122),"0")</f>
        <v>2.0984848484848486</v>
      </c>
      <c r="BP122" s="64">
        <f>IFERROR(1/J122*(Y122/H122),"0")</f>
        <v>2.0984848484848486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277</v>
      </c>
      <c r="Y124" s="703">
        <f>IFERROR(Y119/H119,"0")+IFERROR(Y120/H120,"0")+IFERROR(Y121/H121,"0")+IFERROR(Y122/H122,"0")+IFERROR(Y123/H123,"0")</f>
        <v>277</v>
      </c>
      <c r="Z124" s="703">
        <f>IFERROR(IF(Z119="",0,Z119),"0")+IFERROR(IF(Z120="",0,Z120),"0")+IFERROR(IF(Z121="",0,Z121),"0")+IFERROR(IF(Z122="",0,Z122),"0")+IFERROR(IF(Z123="",0,Z123),"0")</f>
        <v>2.4985400000000002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1246.5</v>
      </c>
      <c r="Y125" s="703">
        <f>IFERROR(SUM(Y119:Y123),"0")</f>
        <v>1246.5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4301020345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24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248</v>
      </c>
      <c r="C128" s="31">
        <v>4301020235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232.2</v>
      </c>
      <c r="Y138" s="702">
        <f t="shared" si="21"/>
        <v>232.20000000000002</v>
      </c>
      <c r="Z138" s="36">
        <f>IFERROR(IF(Y138=0,"",ROUNDUP(Y138/H138,0)*0.00753),"")</f>
        <v>0.64758000000000004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255.59199999999998</v>
      </c>
      <c r="BN138" s="64">
        <f t="shared" si="23"/>
        <v>255.59200000000001</v>
      </c>
      <c r="BO138" s="64">
        <f t="shared" si="24"/>
        <v>0.55128205128205121</v>
      </c>
      <c r="BP138" s="64">
        <f t="shared" si="25"/>
        <v>0.55128205128205121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85.999999999999986</v>
      </c>
      <c r="Y141" s="703">
        <f>IFERROR(Y134/H134,"0")+IFERROR(Y135/H135,"0")+IFERROR(Y136/H136,"0")+IFERROR(Y137/H137,"0")+IFERROR(Y138/H138,"0")+IFERROR(Y139/H139,"0")+IFERROR(Y140/H140,"0")</f>
        <v>86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0.64758000000000004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232.2</v>
      </c>
      <c r="Y142" s="703">
        <f>IFERROR(SUM(Y134:Y140),"0")</f>
        <v>232.20000000000002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720</v>
      </c>
      <c r="Y229" s="702">
        <f t="shared" si="36"/>
        <v>720</v>
      </c>
      <c r="Z229" s="36">
        <f t="shared" ref="Z229:Z235" si="41">IFERROR(IF(Y229=0,"",ROUNDUP(Y229/H229,0)*0.00753),"")</f>
        <v>2.2589999999999999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807</v>
      </c>
      <c r="BN229" s="64">
        <f t="shared" si="38"/>
        <v>807</v>
      </c>
      <c r="BO229" s="64">
        <f t="shared" si="39"/>
        <v>1.9230769230769229</v>
      </c>
      <c r="BP229" s="64">
        <f t="shared" si="40"/>
        <v>1.9230769230769229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244.8</v>
      </c>
      <c r="Y231" s="702">
        <f t="shared" si="36"/>
        <v>244.79999999999998</v>
      </c>
      <c r="Z231" s="36">
        <f t="shared" si="41"/>
        <v>0.76806000000000008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272.54400000000004</v>
      </c>
      <c r="BN231" s="64">
        <f t="shared" si="38"/>
        <v>272.54399999999998</v>
      </c>
      <c r="BO231" s="64">
        <f t="shared" si="39"/>
        <v>0.65384615384615397</v>
      </c>
      <c r="BP231" s="64">
        <f t="shared" si="40"/>
        <v>0.65384615384615385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402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402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3.0270600000000001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964.8</v>
      </c>
      <c r="Y237" s="703">
        <f>IFERROR(SUM(Y225:Y235),"0")</f>
        <v>964.8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470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8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525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08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hidden="1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1050</v>
      </c>
      <c r="Y373" s="702">
        <f>IFERROR(IF(X373="",0,CEILING((X373/$H373),1)*$H373),"")</f>
        <v>1050</v>
      </c>
      <c r="Z373" s="36">
        <f>IFERROR(IF(Y373=0,"",ROUNDUP(Y373/H373,0)*0.00753),"")</f>
        <v>3.7650000000000001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1186</v>
      </c>
      <c r="BN373" s="64">
        <f>IFERROR(Y373*I373/H373,"0")</f>
        <v>1186</v>
      </c>
      <c r="BO373" s="64">
        <f>IFERROR(1/J373*(X373/H373),"0")</f>
        <v>3.2051282051282048</v>
      </c>
      <c r="BP373" s="64">
        <f>IFERROR(1/J373*(Y373/H373),"0")</f>
        <v>3.2051282051282048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37.799999999999997</v>
      </c>
      <c r="Y374" s="702">
        <f>IFERROR(IF(X374="",0,CEILING((X374/$H374),1)*$H374),"")</f>
        <v>37.800000000000004</v>
      </c>
      <c r="Z374" s="36">
        <f>IFERROR(IF(Y374=0,"",ROUNDUP(Y374/H374,0)*0.00753),"")</f>
        <v>0.13553999999999999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42.47999999999999</v>
      </c>
      <c r="BN374" s="64">
        <f>IFERROR(Y374*I374/H374,"0")</f>
        <v>42.48</v>
      </c>
      <c r="BO374" s="64">
        <f>IFERROR(1/J374*(X374/H374),"0")</f>
        <v>0.11538461538461536</v>
      </c>
      <c r="BP374" s="64">
        <f>IFERROR(1/J374*(Y374/H374),"0")</f>
        <v>0.11538461538461538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518</v>
      </c>
      <c r="Y375" s="703">
        <f>IFERROR(Y372/H372,"0")+IFERROR(Y373/H373,"0")+IFERROR(Y374/H374,"0")</f>
        <v>518</v>
      </c>
      <c r="Z375" s="703">
        <f>IFERROR(IF(Z372="",0,Z372),"0")+IFERROR(IF(Z373="",0,Z373),"0")+IFERROR(IF(Z374="",0,Z374),"0")</f>
        <v>3.9005400000000003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1087.8</v>
      </c>
      <c r="Y376" s="703">
        <f>IFERROR(SUM(Y372:Y374),"0")</f>
        <v>1087.8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hidden="1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hidden="1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</v>
      </c>
      <c r="AA391" s="704"/>
      <c r="AB391" s="704"/>
      <c r="AC391" s="704"/>
    </row>
    <row r="392" spans="1:68" hidden="1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0</v>
      </c>
      <c r="Y392" s="703">
        <f>IFERROR(SUM(Y380:Y390),"0")</f>
        <v>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hidden="1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hidden="1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664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718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6.3</v>
      </c>
      <c r="Y455" s="702">
        <f t="shared" si="78"/>
        <v>6.3000000000000007</v>
      </c>
      <c r="Z455" s="36">
        <f t="shared" si="83"/>
        <v>1.506E-2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6.6899999999999995</v>
      </c>
      <c r="BN455" s="64">
        <f t="shared" si="80"/>
        <v>6.69</v>
      </c>
      <c r="BO455" s="64">
        <f t="shared" si="81"/>
        <v>1.2820512820512822E-2</v>
      </c>
      <c r="BP455" s="64">
        <f t="shared" si="82"/>
        <v>1.2820512820512822E-2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743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3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1.506E-2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6.3</v>
      </c>
      <c r="Y465" s="703">
        <f>IFERROR(SUM(Y444:Y463),"0")</f>
        <v>6.3000000000000007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157.5</v>
      </c>
      <c r="Y484" s="702">
        <f>IFERROR(IF(X484="",0,CEILING((X484/$H484),1)*$H484),"")</f>
        <v>157.5</v>
      </c>
      <c r="Z484" s="36">
        <f>IFERROR(IF(Y484=0,"",ROUNDUP(Y484/H484,0)*0.00502),"")</f>
        <v>0.3765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167.25</v>
      </c>
      <c r="BN484" s="64">
        <f>IFERROR(Y484*I484/H484,"0")</f>
        <v>167.25</v>
      </c>
      <c r="BO484" s="64">
        <f>IFERROR(1/J484*(X484/H484),"0")</f>
        <v>0.32051282051282054</v>
      </c>
      <c r="BP484" s="64">
        <f>IFERROR(1/J484*(Y484/H484),"0")</f>
        <v>0.32051282051282054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75</v>
      </c>
      <c r="Y486" s="703">
        <f>IFERROR(Y481/H481,"0")+IFERROR(Y482/H482,"0")+IFERROR(Y483/H483,"0")+IFERROR(Y484/H484,"0")+IFERROR(Y485/H485,"0")</f>
        <v>75</v>
      </c>
      <c r="Z486" s="703">
        <f>IFERROR(IF(Z481="",0,Z481),"0")+IFERROR(IF(Z482="",0,Z482),"0")+IFERROR(IF(Z483="",0,Z483),"0")+IFERROR(IF(Z484="",0,Z484),"0")+IFERROR(IF(Z485="",0,Z485),"0")</f>
        <v>0.3765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157.5</v>
      </c>
      <c r="Y487" s="703">
        <f>IFERROR(SUM(Y481:Y485),"0")</f>
        <v>157.5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hidden="1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hidden="1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hidden="1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hidden="1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hidden="1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5006.4000000000005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5006.4000000000005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5424.0739999999996</v>
      </c>
      <c r="Y604" s="703">
        <f>IFERROR(SUM(BN22:BN600),"0")</f>
        <v>5424.0739999999996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12</v>
      </c>
      <c r="Y605" s="38">
        <f>ROUNDUP(SUM(BP22:BP600),0)</f>
        <v>12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5724.0739999999996</v>
      </c>
      <c r="Y606" s="703">
        <f>GrossWeightTotalR+PalletQtyTotalR*25</f>
        <v>5724.0739999999996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1681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1681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13.271220000000001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252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450</v>
      </c>
      <c r="E613" s="46">
        <f>IFERROR(Y104*1,"0")+IFERROR(Y105*1,"0")+IFERROR(Y106*1,"0")+IFERROR(Y110*1,"0")+IFERROR(Y111*1,"0")+IFERROR(Y112*1,"0")+IFERROR(Y113*1,"0")+IFERROR(Y114*1,"0")</f>
        <v>609.29999999999995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1478.7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964.8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1087.8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6.3000000000000007</v>
      </c>
      <c r="Z613" s="46">
        <f>IFERROR(Y477*1,"0")+IFERROR(Y481*1,"0")+IFERROR(Y482*1,"0")+IFERROR(Y483*1,"0")+IFERROR(Y484*1,"0")+IFERROR(Y485*1,"0")+IFERROR(Y489*1,"0")</f>
        <v>157.5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087,80"/>
        <filter val="1 246,50"/>
        <filter val="1 681,00"/>
        <filter val="100,00"/>
        <filter val="103,00"/>
        <filter val="12"/>
        <filter val="145,80"/>
        <filter val="157,50"/>
        <filter val="232,20"/>
        <filter val="244,80"/>
        <filter val="252,00"/>
        <filter val="277,00"/>
        <filter val="3,00"/>
        <filter val="37,80"/>
        <filter val="402,00"/>
        <filter val="450,00"/>
        <filter val="463,50"/>
        <filter val="5 006,40"/>
        <filter val="5 424,07"/>
        <filter val="5 724,07"/>
        <filter val="518,00"/>
        <filter val="54,00"/>
        <filter val="6,30"/>
        <filter val="63,00"/>
        <filter val="720,00"/>
        <filter val="75,00"/>
        <filter val="86,00"/>
        <filter val="964,8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2024-10-16T09:48:06Z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