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324072-63B6-4F30-B2B0-4D0BB4C1D4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V613" i="1" s="1"/>
  <c r="P368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BP361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O339" i="1"/>
  <c r="BM339" i="1"/>
  <c r="Y339" i="1"/>
  <c r="BP339" i="1" s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X318" i="1"/>
  <c r="X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Y206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H613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BO135" i="1"/>
  <c r="BM135" i="1"/>
  <c r="Y135" i="1"/>
  <c r="P135" i="1"/>
  <c r="BO134" i="1"/>
  <c r="BM134" i="1"/>
  <c r="Y134" i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5" i="1" s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5" i="1" s="1"/>
  <c r="P27" i="1"/>
  <c r="BP26" i="1"/>
  <c r="BO26" i="1"/>
  <c r="BN26" i="1"/>
  <c r="BM26" i="1"/>
  <c r="Z26" i="1"/>
  <c r="Y26" i="1"/>
  <c r="X24" i="1"/>
  <c r="X23" i="1"/>
  <c r="BO22" i="1"/>
  <c r="X605" i="1" s="1"/>
  <c r="BM22" i="1"/>
  <c r="Y22" i="1"/>
  <c r="B613" i="1" s="1"/>
  <c r="P22" i="1"/>
  <c r="H10" i="1"/>
  <c r="A9" i="1"/>
  <c r="A10" i="1" s="1"/>
  <c r="D7" i="1"/>
  <c r="Q6" i="1"/>
  <c r="P2" i="1"/>
  <c r="BP276" i="1" l="1"/>
  <c r="BN276" i="1"/>
  <c r="Z276" i="1"/>
  <c r="S613" i="1"/>
  <c r="Y307" i="1"/>
  <c r="BP306" i="1"/>
  <c r="BN306" i="1"/>
  <c r="Z306" i="1"/>
  <c r="Z307" i="1" s="1"/>
  <c r="Y312" i="1"/>
  <c r="BP311" i="1"/>
  <c r="BN311" i="1"/>
  <c r="Z311" i="1"/>
  <c r="Z312" i="1" s="1"/>
  <c r="BP315" i="1"/>
  <c r="BN315" i="1"/>
  <c r="Z315" i="1"/>
  <c r="BP335" i="1"/>
  <c r="BN335" i="1"/>
  <c r="Z335" i="1"/>
  <c r="BP354" i="1"/>
  <c r="BN354" i="1"/>
  <c r="Z354" i="1"/>
  <c r="BP374" i="1"/>
  <c r="BN374" i="1"/>
  <c r="Z374" i="1"/>
  <c r="BP394" i="1"/>
  <c r="BN394" i="1"/>
  <c r="Z394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Z30" i="1"/>
  <c r="BN30" i="1"/>
  <c r="Z31" i="1"/>
  <c r="BN31" i="1"/>
  <c r="Z32" i="1"/>
  <c r="BN32" i="1"/>
  <c r="Z52" i="1"/>
  <c r="BN52" i="1"/>
  <c r="Z83" i="1"/>
  <c r="BN83" i="1"/>
  <c r="Z98" i="1"/>
  <c r="BN98" i="1"/>
  <c r="Z120" i="1"/>
  <c r="BN120" i="1"/>
  <c r="Z150" i="1"/>
  <c r="BN150" i="1"/>
  <c r="Y153" i="1"/>
  <c r="Z173" i="1"/>
  <c r="BN173" i="1"/>
  <c r="Z196" i="1"/>
  <c r="BN196" i="1"/>
  <c r="Z217" i="1"/>
  <c r="BN217" i="1"/>
  <c r="Z227" i="1"/>
  <c r="BN227" i="1"/>
  <c r="Z235" i="1"/>
  <c r="BN235" i="1"/>
  <c r="Z250" i="1"/>
  <c r="BN250" i="1"/>
  <c r="Z261" i="1"/>
  <c r="BN261" i="1"/>
  <c r="Y272" i="1"/>
  <c r="Y271" i="1"/>
  <c r="BP270" i="1"/>
  <c r="BN270" i="1"/>
  <c r="Z270" i="1"/>
  <c r="Z271" i="1" s="1"/>
  <c r="BP275" i="1"/>
  <c r="BN275" i="1"/>
  <c r="Z275" i="1"/>
  <c r="BP292" i="1"/>
  <c r="BN292" i="1"/>
  <c r="Z292" i="1"/>
  <c r="BP323" i="1"/>
  <c r="BN323" i="1"/>
  <c r="Z323" i="1"/>
  <c r="BP349" i="1"/>
  <c r="BN349" i="1"/>
  <c r="Z349" i="1"/>
  <c r="BP355" i="1"/>
  <c r="BN355" i="1"/>
  <c r="Z355" i="1"/>
  <c r="Y391" i="1"/>
  <c r="BP384" i="1"/>
  <c r="BN384" i="1"/>
  <c r="Z384" i="1"/>
  <c r="BP416" i="1"/>
  <c r="BN416" i="1"/>
  <c r="Z416" i="1"/>
  <c r="BP450" i="1"/>
  <c r="BN450" i="1"/>
  <c r="Z450" i="1"/>
  <c r="Z613" i="1"/>
  <c r="BP483" i="1"/>
  <c r="BN483" i="1"/>
  <c r="Z483" i="1"/>
  <c r="BP512" i="1"/>
  <c r="BN512" i="1"/>
  <c r="Z512" i="1"/>
  <c r="Y589" i="1"/>
  <c r="BP587" i="1"/>
  <c r="BN587" i="1"/>
  <c r="Z587" i="1"/>
  <c r="Y281" i="1"/>
  <c r="Y318" i="1"/>
  <c r="BP50" i="1"/>
  <c r="BN50" i="1"/>
  <c r="Z50" i="1"/>
  <c r="X604" i="1"/>
  <c r="X606" i="1" s="1"/>
  <c r="X607" i="1"/>
  <c r="Y36" i="1"/>
  <c r="Z28" i="1"/>
  <c r="BN28" i="1"/>
  <c r="BP34" i="1"/>
  <c r="BN34" i="1"/>
  <c r="Z34" i="1"/>
  <c r="BP58" i="1"/>
  <c r="BN58" i="1"/>
  <c r="Z58" i="1"/>
  <c r="BP68" i="1"/>
  <c r="BN68" i="1"/>
  <c r="Z68" i="1"/>
  <c r="BP85" i="1"/>
  <c r="BN85" i="1"/>
  <c r="Z85" i="1"/>
  <c r="E613" i="1"/>
  <c r="BP105" i="1"/>
  <c r="BN105" i="1"/>
  <c r="Z105" i="1"/>
  <c r="BP122" i="1"/>
  <c r="BN122" i="1"/>
  <c r="Z122" i="1"/>
  <c r="BP137" i="1"/>
  <c r="BN137" i="1"/>
  <c r="Z137" i="1"/>
  <c r="BP156" i="1"/>
  <c r="BN156" i="1"/>
  <c r="Z156" i="1"/>
  <c r="BP175" i="1"/>
  <c r="BN175" i="1"/>
  <c r="Z175" i="1"/>
  <c r="BP198" i="1"/>
  <c r="BN198" i="1"/>
  <c r="Z198" i="1"/>
  <c r="BP219" i="1"/>
  <c r="BN219" i="1"/>
  <c r="Z219" i="1"/>
  <c r="BP229" i="1"/>
  <c r="BN229" i="1"/>
  <c r="Z229" i="1"/>
  <c r="Y243" i="1"/>
  <c r="BP239" i="1"/>
  <c r="BN239" i="1"/>
  <c r="Z239" i="1"/>
  <c r="BP252" i="1"/>
  <c r="BN252" i="1"/>
  <c r="Z252" i="1"/>
  <c r="BP263" i="1"/>
  <c r="BN263" i="1"/>
  <c r="Z263" i="1"/>
  <c r="P613" i="1"/>
  <c r="Y286" i="1"/>
  <c r="BP285" i="1"/>
  <c r="BN285" i="1"/>
  <c r="Z285" i="1"/>
  <c r="Z286" i="1" s="1"/>
  <c r="BP290" i="1"/>
  <c r="BN290" i="1"/>
  <c r="Z290" i="1"/>
  <c r="BP301" i="1"/>
  <c r="BN301" i="1"/>
  <c r="Z301" i="1"/>
  <c r="BP65" i="1"/>
  <c r="BN65" i="1"/>
  <c r="Z65" i="1"/>
  <c r="BP81" i="1"/>
  <c r="BN81" i="1"/>
  <c r="Z81" i="1"/>
  <c r="BP92" i="1"/>
  <c r="BN92" i="1"/>
  <c r="Z92" i="1"/>
  <c r="BP113" i="1"/>
  <c r="BN113" i="1"/>
  <c r="Z113" i="1"/>
  <c r="Y141" i="1"/>
  <c r="BP134" i="1"/>
  <c r="BN134" i="1"/>
  <c r="Z134" i="1"/>
  <c r="BP145" i="1"/>
  <c r="BN145" i="1"/>
  <c r="Z145" i="1"/>
  <c r="BP167" i="1"/>
  <c r="BN167" i="1"/>
  <c r="Z167" i="1"/>
  <c r="BP194" i="1"/>
  <c r="BN194" i="1"/>
  <c r="Z194" i="1"/>
  <c r="BP215" i="1"/>
  <c r="BN215" i="1"/>
  <c r="Z215" i="1"/>
  <c r="BP225" i="1"/>
  <c r="BN225" i="1"/>
  <c r="Z225" i="1"/>
  <c r="BP233" i="1"/>
  <c r="BN233" i="1"/>
  <c r="Z233" i="1"/>
  <c r="BP248" i="1"/>
  <c r="BN248" i="1"/>
  <c r="Z248" i="1"/>
  <c r="BP259" i="1"/>
  <c r="BN259" i="1"/>
  <c r="Z259" i="1"/>
  <c r="BP278" i="1"/>
  <c r="BN278" i="1"/>
  <c r="Z278" i="1"/>
  <c r="R613" i="1"/>
  <c r="BP297" i="1"/>
  <c r="BN297" i="1"/>
  <c r="Z297" i="1"/>
  <c r="BP325" i="1"/>
  <c r="BN325" i="1"/>
  <c r="Z325" i="1"/>
  <c r="Y375" i="1"/>
  <c r="BP428" i="1"/>
  <c r="BN428" i="1"/>
  <c r="Z428" i="1"/>
  <c r="BP448" i="1"/>
  <c r="BN448" i="1"/>
  <c r="Z448" i="1"/>
  <c r="BP459" i="1"/>
  <c r="BN459" i="1"/>
  <c r="Z459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78" i="1"/>
  <c r="Y101" i="1"/>
  <c r="Y116" i="1"/>
  <c r="F613" i="1"/>
  <c r="Y131" i="1"/>
  <c r="Y142" i="1"/>
  <c r="Y162" i="1"/>
  <c r="Y178" i="1"/>
  <c r="Y184" i="1"/>
  <c r="Y236" i="1"/>
  <c r="Y293" i="1"/>
  <c r="Y302" i="1"/>
  <c r="Y317" i="1"/>
  <c r="Z333" i="1"/>
  <c r="BN333" i="1"/>
  <c r="Z339" i="1"/>
  <c r="BN339" i="1"/>
  <c r="Z343" i="1"/>
  <c r="BN343" i="1"/>
  <c r="Y352" i="1"/>
  <c r="Y359" i="1"/>
  <c r="Z357" i="1"/>
  <c r="BN357" i="1"/>
  <c r="Y358" i="1"/>
  <c r="Z361" i="1"/>
  <c r="BN361" i="1"/>
  <c r="Y364" i="1"/>
  <c r="Z368" i="1"/>
  <c r="Z369" i="1" s="1"/>
  <c r="BN368" i="1"/>
  <c r="BP368" i="1"/>
  <c r="Y369" i="1"/>
  <c r="Z372" i="1"/>
  <c r="BN372" i="1"/>
  <c r="BP372" i="1"/>
  <c r="Z382" i="1"/>
  <c r="BN382" i="1"/>
  <c r="Z386" i="1"/>
  <c r="BN386" i="1"/>
  <c r="Z390" i="1"/>
  <c r="BN390" i="1"/>
  <c r="Y396" i="1"/>
  <c r="Z400" i="1"/>
  <c r="BN400" i="1"/>
  <c r="Z414" i="1"/>
  <c r="BN414" i="1"/>
  <c r="Z422" i="1"/>
  <c r="BN422" i="1"/>
  <c r="Y432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Z559" i="1" s="1"/>
  <c r="BP557" i="1"/>
  <c r="BN557" i="1"/>
  <c r="Z557" i="1"/>
  <c r="BP573" i="1"/>
  <c r="BN573" i="1"/>
  <c r="Z573" i="1"/>
  <c r="BP575" i="1"/>
  <c r="BN575" i="1"/>
  <c r="Z575" i="1"/>
  <c r="Y469" i="1"/>
  <c r="Y536" i="1"/>
  <c r="Y535" i="1"/>
  <c r="AE613" i="1"/>
  <c r="F9" i="1"/>
  <c r="J9" i="1"/>
  <c r="F10" i="1"/>
  <c r="Z22" i="1"/>
  <c r="Z23" i="1" s="1"/>
  <c r="BN22" i="1"/>
  <c r="BP22" i="1"/>
  <c r="Y23" i="1"/>
  <c r="X603" i="1"/>
  <c r="Z27" i="1"/>
  <c r="BN27" i="1"/>
  <c r="BP27" i="1"/>
  <c r="Z29" i="1"/>
  <c r="BN29" i="1"/>
  <c r="Z33" i="1"/>
  <c r="BN33" i="1"/>
  <c r="C613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Z64" i="1"/>
  <c r="BN64" i="1"/>
  <c r="BP64" i="1"/>
  <c r="Z66" i="1"/>
  <c r="BN66" i="1"/>
  <c r="Z67" i="1"/>
  <c r="BN67" i="1"/>
  <c r="Z69" i="1"/>
  <c r="BN69" i="1"/>
  <c r="Y70" i="1"/>
  <c r="Z73" i="1"/>
  <c r="BN73" i="1"/>
  <c r="BP73" i="1"/>
  <c r="Z76" i="1"/>
  <c r="BN76" i="1"/>
  <c r="Y77" i="1"/>
  <c r="Z80" i="1"/>
  <c r="BN80" i="1"/>
  <c r="BP80" i="1"/>
  <c r="Z82" i="1"/>
  <c r="BN82" i="1"/>
  <c r="Z84" i="1"/>
  <c r="BN84" i="1"/>
  <c r="Y87" i="1"/>
  <c r="Z89" i="1"/>
  <c r="BN89" i="1"/>
  <c r="BP89" i="1"/>
  <c r="Z90" i="1"/>
  <c r="BN90" i="1"/>
  <c r="Z91" i="1"/>
  <c r="BN91" i="1"/>
  <c r="Z93" i="1"/>
  <c r="BN93" i="1"/>
  <c r="Y94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Y132" i="1"/>
  <c r="Z135" i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3" i="1"/>
  <c r="Z151" i="1"/>
  <c r="BN151" i="1"/>
  <c r="BP151" i="1"/>
  <c r="Y152" i="1"/>
  <c r="Z155" i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I613" i="1"/>
  <c r="Y190" i="1"/>
  <c r="Y200" i="1"/>
  <c r="Z193" i="1"/>
  <c r="BN193" i="1"/>
  <c r="Z195" i="1"/>
  <c r="BN195" i="1"/>
  <c r="BP199" i="1"/>
  <c r="BN199" i="1"/>
  <c r="Z199" i="1"/>
  <c r="Y201" i="1"/>
  <c r="J613" i="1"/>
  <c r="Y207" i="1"/>
  <c r="BP204" i="1"/>
  <c r="BN204" i="1"/>
  <c r="Z204" i="1"/>
  <c r="Z206" i="1" s="1"/>
  <c r="Y211" i="1"/>
  <c r="BP216" i="1"/>
  <c r="BN216" i="1"/>
  <c r="Z216" i="1"/>
  <c r="BP220" i="1"/>
  <c r="BN220" i="1"/>
  <c r="Z220" i="1"/>
  <c r="Y237" i="1"/>
  <c r="BP228" i="1"/>
  <c r="BN228" i="1"/>
  <c r="Z228" i="1"/>
  <c r="BP232" i="1"/>
  <c r="BN232" i="1"/>
  <c r="Z232" i="1"/>
  <c r="BP240" i="1"/>
  <c r="BN240" i="1"/>
  <c r="Z240" i="1"/>
  <c r="BP249" i="1"/>
  <c r="BN249" i="1"/>
  <c r="Z249" i="1"/>
  <c r="BP253" i="1"/>
  <c r="BN253" i="1"/>
  <c r="Z253" i="1"/>
  <c r="H9" i="1"/>
  <c r="Y24" i="1"/>
  <c r="Y108" i="1"/>
  <c r="Y125" i="1"/>
  <c r="Y170" i="1"/>
  <c r="BP197" i="1"/>
  <c r="BN197" i="1"/>
  <c r="Z197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Z236" i="1" s="1"/>
  <c r="BP234" i="1"/>
  <c r="BN234" i="1"/>
  <c r="Z234" i="1"/>
  <c r="BP242" i="1"/>
  <c r="BN242" i="1"/>
  <c r="Z242" i="1"/>
  <c r="Y244" i="1"/>
  <c r="K613" i="1"/>
  <c r="Y256" i="1"/>
  <c r="BP247" i="1"/>
  <c r="BN247" i="1"/>
  <c r="Z247" i="1"/>
  <c r="Z255" i="1" s="1"/>
  <c r="BP251" i="1"/>
  <c r="BN251" i="1"/>
  <c r="Z251" i="1"/>
  <c r="Y255" i="1"/>
  <c r="Y268" i="1"/>
  <c r="BP260" i="1"/>
  <c r="BN260" i="1"/>
  <c r="Z260" i="1"/>
  <c r="M613" i="1"/>
  <c r="Z262" i="1"/>
  <c r="BN262" i="1"/>
  <c r="Z264" i="1"/>
  <c r="BN264" i="1"/>
  <c r="Z266" i="1"/>
  <c r="BN266" i="1"/>
  <c r="Y267" i="1"/>
  <c r="O613" i="1"/>
  <c r="Z277" i="1"/>
  <c r="Z281" i="1" s="1"/>
  <c r="BN277" i="1"/>
  <c r="BP277" i="1"/>
  <c r="Z279" i="1"/>
  <c r="BN279" i="1"/>
  <c r="Y282" i="1"/>
  <c r="Y287" i="1"/>
  <c r="Q613" i="1"/>
  <c r="Z291" i="1"/>
  <c r="Z293" i="1" s="1"/>
  <c r="BN291" i="1"/>
  <c r="BP291" i="1"/>
  <c r="Y294" i="1"/>
  <c r="Z298" i="1"/>
  <c r="Z302" i="1" s="1"/>
  <c r="BN298" i="1"/>
  <c r="BP298" i="1"/>
  <c r="Z300" i="1"/>
  <c r="BN300" i="1"/>
  <c r="Y303" i="1"/>
  <c r="Y308" i="1"/>
  <c r="T613" i="1"/>
  <c r="Y313" i="1"/>
  <c r="Z316" i="1"/>
  <c r="Z317" i="1" s="1"/>
  <c r="BN316" i="1"/>
  <c r="BP316" i="1"/>
  <c r="Z321" i="1"/>
  <c r="BN321" i="1"/>
  <c r="Z322" i="1"/>
  <c r="BN322" i="1"/>
  <c r="Z324" i="1"/>
  <c r="BN324" i="1"/>
  <c r="Z326" i="1"/>
  <c r="BN326" i="1"/>
  <c r="BP334" i="1"/>
  <c r="BN334" i="1"/>
  <c r="Z334" i="1"/>
  <c r="Y345" i="1"/>
  <c r="BP342" i="1"/>
  <c r="BN342" i="1"/>
  <c r="Z342" i="1"/>
  <c r="BP350" i="1"/>
  <c r="BN350" i="1"/>
  <c r="Z350" i="1"/>
  <c r="Z358" i="1"/>
  <c r="BP356" i="1"/>
  <c r="BN356" i="1"/>
  <c r="Z356" i="1"/>
  <c r="Y365" i="1"/>
  <c r="BP373" i="1"/>
  <c r="BN373" i="1"/>
  <c r="Z373" i="1"/>
  <c r="BP383" i="1"/>
  <c r="BN383" i="1"/>
  <c r="Z383" i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X613" i="1"/>
  <c r="Y418" i="1"/>
  <c r="BP411" i="1"/>
  <c r="BN411" i="1"/>
  <c r="Z411" i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U613" i="1"/>
  <c r="Y329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BP362" i="1"/>
  <c r="BN362" i="1"/>
  <c r="Z362" i="1"/>
  <c r="Z364" i="1" s="1"/>
  <c r="BP381" i="1"/>
  <c r="BN381" i="1"/>
  <c r="Z381" i="1"/>
  <c r="BP385" i="1"/>
  <c r="BN385" i="1"/>
  <c r="Z385" i="1"/>
  <c r="BP389" i="1"/>
  <c r="BN389" i="1"/>
  <c r="Z389" i="1"/>
  <c r="BP401" i="1"/>
  <c r="BN401" i="1"/>
  <c r="Z401" i="1"/>
  <c r="Y403" i="1"/>
  <c r="Y408" i="1"/>
  <c r="BP405" i="1"/>
  <c r="BN405" i="1"/>
  <c r="Z405" i="1"/>
  <c r="Z407" i="1" s="1"/>
  <c r="BP413" i="1"/>
  <c r="BN413" i="1"/>
  <c r="Z413" i="1"/>
  <c r="BP417" i="1"/>
  <c r="BN417" i="1"/>
  <c r="Z417" i="1"/>
  <c r="Y419" i="1"/>
  <c r="Y424" i="1"/>
  <c r="BP421" i="1"/>
  <c r="BN421" i="1"/>
  <c r="Z421" i="1"/>
  <c r="BP429" i="1"/>
  <c r="BN429" i="1"/>
  <c r="Z429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Y370" i="1"/>
  <c r="W613" i="1"/>
  <c r="Y392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23" i="1" l="1"/>
  <c r="Z375" i="1"/>
  <c r="Z200" i="1"/>
  <c r="Z157" i="1"/>
  <c r="Z152" i="1"/>
  <c r="Z589" i="1"/>
  <c r="Z464" i="1"/>
  <c r="Z402" i="1"/>
  <c r="Z141" i="1"/>
  <c r="Z70" i="1"/>
  <c r="Z576" i="1"/>
  <c r="Z391" i="1"/>
  <c r="Z486" i="1"/>
  <c r="Z431" i="1"/>
  <c r="Z267" i="1"/>
  <c r="Z243" i="1"/>
  <c r="Z54" i="1"/>
  <c r="Z35" i="1"/>
  <c r="Z608" i="1" s="1"/>
  <c r="Z540" i="1"/>
  <c r="Z583" i="1"/>
  <c r="Z569" i="1"/>
  <c r="Z529" i="1"/>
  <c r="Z515" i="1"/>
  <c r="Z329" i="1"/>
  <c r="Y607" i="1"/>
  <c r="Y604" i="1"/>
  <c r="Z497" i="1"/>
  <c r="Z552" i="1"/>
  <c r="Z418" i="1"/>
  <c r="Z222" i="1"/>
  <c r="Y603" i="1"/>
  <c r="Z131" i="1"/>
  <c r="Z124" i="1"/>
  <c r="Z115" i="1"/>
  <c r="Z107" i="1"/>
  <c r="Z100" i="1"/>
  <c r="Z94" i="1"/>
  <c r="Z86" i="1"/>
  <c r="Z77" i="1"/>
  <c r="Y605" i="1"/>
  <c r="Y606" i="1" l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<sst xmlns="http://schemas.openxmlformats.org/spreadsheetml/2006/main" count="2819" uniqueCount="1005">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</sst>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45584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Суббота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0.45833333333333331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517</v>
      </c>
      <c r="Y48" s="702">
        <f t="shared" ref="Y48:Y53" si="6">IFERROR(IF(X48="",0,CEILING((X48/$H48),1)*$H48),"")</f>
        <v>518.40000000000009</v>
      </c>
      <c r="Z48" s="36">
        <f>IFERROR(IF(Y48=0,"",ROUNDUP(Y48/H48,0)*0.02175),"")</f>
        <v>1.044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539.97777777777765</v>
      </c>
      <c r="BN48" s="64">
        <f t="shared" ref="BN48:BN53" si="8">IFERROR(Y48*I48/H48,"0")</f>
        <v>541.44000000000005</v>
      </c>
      <c r="BO48" s="64">
        <f t="shared" ref="BO48:BO53" si="9">IFERROR(1/J48*(X48/H48),"0")</f>
        <v>0.85482804232804221</v>
      </c>
      <c r="BP48" s="64">
        <f t="shared" ref="BP48:BP53" si="10">IFERROR(1/J48*(Y48/H48),"0")</f>
        <v>0.85714285714285721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286</v>
      </c>
      <c r="Y50" s="702">
        <f t="shared" si="6"/>
        <v>291.2</v>
      </c>
      <c r="Z50" s="36">
        <f>IFERROR(IF(Y50=0,"",ROUNDUP(Y50/H50,0)*0.02175),"")</f>
        <v>0.5655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298.25714285714287</v>
      </c>
      <c r="BN50" s="64">
        <f t="shared" si="8"/>
        <v>303.68</v>
      </c>
      <c r="BO50" s="64">
        <f t="shared" si="9"/>
        <v>0.45599489795918369</v>
      </c>
      <c r="BP50" s="64">
        <f t="shared" si="10"/>
        <v>0.46428571428571425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73.406084656084658</v>
      </c>
      <c r="Y54" s="703">
        <f>IFERROR(Y48/H48,"0")+IFERROR(Y49/H49,"0")+IFERROR(Y50/H50,"0")+IFERROR(Y51/H51,"0")+IFERROR(Y52/H52,"0")+IFERROR(Y53/H53,"0")</f>
        <v>74</v>
      </c>
      <c r="Z54" s="703">
        <f>IFERROR(IF(Z48="",0,Z48),"0")+IFERROR(IF(Z49="",0,Z49),"0")+IFERROR(IF(Z50="",0,Z50),"0")+IFERROR(IF(Z51="",0,Z51),"0")+IFERROR(IF(Z52="",0,Z52),"0")+IFERROR(IF(Z53="",0,Z53),"0")</f>
        <v>1.6095000000000002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803</v>
      </c>
      <c r="Y55" s="703">
        <f>IFERROR(SUM(Y48:Y53),"0")</f>
        <v>809.60000000000014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408</v>
      </c>
      <c r="Y63" s="702">
        <f t="shared" ref="Y63:Y69" si="11">IFERROR(IF(X63="",0,CEILING((X63/$H63),1)*$H63),"")</f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426.13333333333327</v>
      </c>
      <c r="BN63" s="64">
        <f t="shared" ref="BN63:BN69" si="13">IFERROR(Y63*I63/H63,"0")</f>
        <v>428.64</v>
      </c>
      <c r="BO63" s="64">
        <f t="shared" ref="BO63:BO69" si="14">IFERROR(1/J63*(X63/H63),"0")</f>
        <v>0.67460317460317454</v>
      </c>
      <c r="BP63" s="64">
        <f t="shared" ref="BP63:BP69" si="15">IFERROR(1/J63*(Y63/H63),"0")</f>
        <v>0.67857142857142849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37.777777777777779</v>
      </c>
      <c r="Y70" s="703">
        <f>IFERROR(Y63/H63,"0")+IFERROR(Y64/H64,"0")+IFERROR(Y65/H65,"0")+IFERROR(Y66/H66,"0")+IFERROR(Y67/H67,"0")+IFERROR(Y68/H68,"0")+IFERROR(Y69/H69,"0")</f>
        <v>38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0.8264999999999999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408</v>
      </c>
      <c r="Y71" s="703">
        <f>IFERROR(SUM(Y63:Y69),"0")</f>
        <v>410.40000000000003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647</v>
      </c>
      <c r="Y73" s="702">
        <f>IFERROR(IF(X73="",0,CEILING((X73/$H73),1)*$H73),"")</f>
        <v>648</v>
      </c>
      <c r="Z73" s="36">
        <f>IFERROR(IF(Y73=0,"",ROUNDUP(Y73/H73,0)*0.02175),"")</f>
        <v>1.3049999999999999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675.75555555555547</v>
      </c>
      <c r="BN73" s="64">
        <f>IFERROR(Y73*I73/H73,"0")</f>
        <v>676.8</v>
      </c>
      <c r="BO73" s="64">
        <f>IFERROR(1/J73*(X73/H73),"0")</f>
        <v>1.0697751322751321</v>
      </c>
      <c r="BP73" s="64">
        <f>IFERROR(1/J73*(Y73/H73),"0")</f>
        <v>1.0714285714285712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59.907407407407405</v>
      </c>
      <c r="Y77" s="703">
        <f>IFERROR(Y73/H73,"0")+IFERROR(Y74/H74,"0")+IFERROR(Y75/H75,"0")+IFERROR(Y76/H76,"0")</f>
        <v>59.999999999999993</v>
      </c>
      <c r="Z77" s="703">
        <f>IFERROR(IF(Z73="",0,Z73),"0")+IFERROR(IF(Z74="",0,Z74),"0")+IFERROR(IF(Z75="",0,Z75),"0")+IFERROR(IF(Z76="",0,Z76),"0")</f>
        <v>1.3049999999999999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647</v>
      </c>
      <c r="Y78" s="703">
        <f>IFERROR(SUM(Y73:Y76),"0")</f>
        <v>648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107</v>
      </c>
      <c r="Y84" s="702">
        <f t="shared" si="16"/>
        <v>108</v>
      </c>
      <c r="Z84" s="36">
        <f>IFERROR(IF(Y84=0,"",ROUNDUP(Y84/H84,0)*0.00502),"")</f>
        <v>0.30120000000000002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112.94444444444443</v>
      </c>
      <c r="BN84" s="64">
        <f t="shared" si="18"/>
        <v>113.99999999999999</v>
      </c>
      <c r="BO84" s="64">
        <f t="shared" si="19"/>
        <v>0.25403608736942074</v>
      </c>
      <c r="BP84" s="64">
        <f t="shared" si="20"/>
        <v>0.25641025641025644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71</v>
      </c>
      <c r="Y85" s="702">
        <f t="shared" si="16"/>
        <v>72</v>
      </c>
      <c r="Z85" s="36">
        <f>IFERROR(IF(Y85=0,"",ROUNDUP(Y85/H85,0)*0.00502),"")</f>
        <v>0.20080000000000001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74.944444444444443</v>
      </c>
      <c r="BN85" s="64">
        <f t="shared" si="18"/>
        <v>75.999999999999986</v>
      </c>
      <c r="BO85" s="64">
        <f t="shared" si="19"/>
        <v>0.16856600189933524</v>
      </c>
      <c r="BP85" s="64">
        <f t="shared" si="20"/>
        <v>0.17094017094017094</v>
      </c>
    </row>
    <row r="86" spans="1:68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98.888888888888886</v>
      </c>
      <c r="Y86" s="703">
        <f>IFERROR(Y80/H80,"0")+IFERROR(Y81/H81,"0")+IFERROR(Y82/H82,"0")+IFERROR(Y83/H83,"0")+IFERROR(Y84/H84,"0")+IFERROR(Y85/H85,"0")</f>
        <v>100</v>
      </c>
      <c r="Z86" s="703">
        <f>IFERROR(IF(Z80="",0,Z80),"0")+IFERROR(IF(Z81="",0,Z81),"0")+IFERROR(IF(Z82="",0,Z82),"0")+IFERROR(IF(Z83="",0,Z83),"0")+IFERROR(IF(Z84="",0,Z84),"0")+IFERROR(IF(Z85="",0,Z85),"0")</f>
        <v>0.502</v>
      </c>
      <c r="AA86" s="704"/>
      <c r="AB86" s="704"/>
      <c r="AC86" s="704"/>
    </row>
    <row r="87" spans="1:68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178</v>
      </c>
      <c r="Y87" s="703">
        <f>IFERROR(SUM(Y80:Y85),"0")</f>
        <v>180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250</v>
      </c>
      <c r="Y90" s="702">
        <f>IFERROR(IF(X90="",0,CEILING((X90/$H90),1)*$H90),"")</f>
        <v>252</v>
      </c>
      <c r="Z90" s="36">
        <f>IFERROR(IF(Y90=0,"",ROUNDUP(Y90/H90,0)*0.02175),"")</f>
        <v>0.65249999999999997</v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264.28571428571428</v>
      </c>
      <c r="BN90" s="64">
        <f>IFERROR(Y90*I90/H90,"0")</f>
        <v>266.40000000000003</v>
      </c>
      <c r="BO90" s="64">
        <f>IFERROR(1/J90*(X90/H90),"0")</f>
        <v>0.53146258503401356</v>
      </c>
      <c r="BP90" s="64">
        <f>IFERROR(1/J90*(Y90/H90),"0")</f>
        <v>0.5357142857142857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29.761904761904759</v>
      </c>
      <c r="Y94" s="703">
        <f>IFERROR(Y89/H89,"0")+IFERROR(Y90/H90,"0")+IFERROR(Y91/H91,"0")+IFERROR(Y92/H92,"0")+IFERROR(Y93/H93,"0")</f>
        <v>30</v>
      </c>
      <c r="Z94" s="703">
        <f>IFERROR(IF(Z89="",0,Z89),"0")+IFERROR(IF(Z90="",0,Z90),"0")+IFERROR(IF(Z91="",0,Z91),"0")+IFERROR(IF(Z92="",0,Z92),"0")+IFERROR(IF(Z93="",0,Z93),"0")</f>
        <v>0.65249999999999997</v>
      </c>
      <c r="AA94" s="704"/>
      <c r="AB94" s="704"/>
      <c r="AC94" s="704"/>
    </row>
    <row r="95" spans="1:68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250</v>
      </c>
      <c r="Y95" s="703">
        <f>IFERROR(SUM(Y89:Y93),"0")</f>
        <v>252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212</v>
      </c>
      <c r="Y98" s="702">
        <f>IFERROR(IF(X98="",0,CEILING((X98/$H98),1)*$H98),"")</f>
        <v>218.4</v>
      </c>
      <c r="Z98" s="36">
        <f>IFERROR(IF(Y98=0,"",ROUNDUP(Y98/H98,0)*0.02175),"")</f>
        <v>0.5655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226.23428571428573</v>
      </c>
      <c r="BN98" s="64">
        <f>IFERROR(Y98*I98/H98,"0")</f>
        <v>233.06400000000002</v>
      </c>
      <c r="BO98" s="64">
        <f>IFERROR(1/J98*(X98/H98),"0")</f>
        <v>0.45068027210884348</v>
      </c>
      <c r="BP98" s="64">
        <f>IFERROR(1/J98*(Y98/H98),"0")</f>
        <v>0.46428571428571425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25.238095238095237</v>
      </c>
      <c r="Y100" s="703">
        <f>IFERROR(Y97/H97,"0")+IFERROR(Y98/H98,"0")+IFERROR(Y99/H99,"0")</f>
        <v>26</v>
      </c>
      <c r="Z100" s="703">
        <f>IFERROR(IF(Z97="",0,Z97),"0")+IFERROR(IF(Z98="",0,Z98),"0")+IFERROR(IF(Z99="",0,Z99),"0")</f>
        <v>0.5655</v>
      </c>
      <c r="AA100" s="704"/>
      <c r="AB100" s="704"/>
      <c r="AC100" s="704"/>
    </row>
    <row r="101" spans="1:68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212</v>
      </c>
      <c r="Y101" s="703">
        <f>IFERROR(SUM(Y97:Y99),"0")</f>
        <v>218.4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499</v>
      </c>
      <c r="Y104" s="702">
        <f>IFERROR(IF(X104="",0,CEILING((X104/$H104),1)*$H104),"")</f>
        <v>507.6</v>
      </c>
      <c r="Z104" s="36">
        <f>IFERROR(IF(Y104=0,"",ROUNDUP(Y104/H104,0)*0.02175),"")</f>
        <v>1.0222499999999999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521.17777777777769</v>
      </c>
      <c r="BN104" s="64">
        <f>IFERROR(Y104*I104/H104,"0")</f>
        <v>530.16</v>
      </c>
      <c r="BO104" s="64">
        <f>IFERROR(1/J104*(X104/H104),"0")</f>
        <v>0.82506613756613745</v>
      </c>
      <c r="BP104" s="64">
        <f>IFERROR(1/J104*(Y104/H104),"0")</f>
        <v>0.83928571428571419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4</v>
      </c>
      <c r="Y106" s="702">
        <f>IFERROR(IF(X106="",0,CEILING((X106/$H106),1)*$H106),"")</f>
        <v>4.5</v>
      </c>
      <c r="Z106" s="36">
        <f>IFERROR(IF(Y106=0,"",ROUNDUP(Y106/H106,0)*0.00902),"")</f>
        <v>9.0200000000000002E-3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4.1866666666666665</v>
      </c>
      <c r="BN106" s="64">
        <f>IFERROR(Y106*I106/H106,"0")</f>
        <v>4.71</v>
      </c>
      <c r="BO106" s="64">
        <f>IFERROR(1/J106*(X106/H106),"0")</f>
        <v>6.7340067340067337E-3</v>
      </c>
      <c r="BP106" s="64">
        <f>IFERROR(1/J106*(Y106/H106),"0")</f>
        <v>7.575757575757576E-3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47.092592592592588</v>
      </c>
      <c r="Y107" s="703">
        <f>IFERROR(Y104/H104,"0")+IFERROR(Y105/H105,"0")+IFERROR(Y106/H106,"0")</f>
        <v>48</v>
      </c>
      <c r="Z107" s="703">
        <f>IFERROR(IF(Z104="",0,Z104),"0")+IFERROR(IF(Z105="",0,Z105),"0")+IFERROR(IF(Z106="",0,Z106),"0")</f>
        <v>1.0312699999999999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503</v>
      </c>
      <c r="Y108" s="703">
        <f>IFERROR(SUM(Y104:Y106),"0")</f>
        <v>512.1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121</v>
      </c>
      <c r="Y111" s="702">
        <f>IFERROR(IF(X111="",0,CEILING((X111/$H111),1)*$H111),"")</f>
        <v>126</v>
      </c>
      <c r="Z111" s="36">
        <f>IFERROR(IF(Y111=0,"",ROUNDUP(Y111/H111,0)*0.02175),"")</f>
        <v>0.32624999999999998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129.12428571428572</v>
      </c>
      <c r="BN111" s="64">
        <f>IFERROR(Y111*I111/H111,"0")</f>
        <v>134.45999999999998</v>
      </c>
      <c r="BO111" s="64">
        <f>IFERROR(1/J111*(X111/H111),"0")</f>
        <v>0.25722789115646255</v>
      </c>
      <c r="BP111" s="64">
        <f>IFERROR(1/J111*(Y111/H111),"0")</f>
        <v>0.26785714285714285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145</v>
      </c>
      <c r="Y112" s="702">
        <f>IFERROR(IF(X112="",0,CEILING((X112/$H112),1)*$H112),"")</f>
        <v>145.80000000000001</v>
      </c>
      <c r="Z112" s="36">
        <f>IFERROR(IF(Y112=0,"",ROUNDUP(Y112/H112,0)*0.00753),"")</f>
        <v>0.40662000000000004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159.60740740740741</v>
      </c>
      <c r="BN112" s="64">
        <f>IFERROR(Y112*I112/H112,"0")</f>
        <v>160.488</v>
      </c>
      <c r="BO112" s="64">
        <f>IFERROR(1/J112*(X112/H112),"0")</f>
        <v>0.34425451092117759</v>
      </c>
      <c r="BP112" s="64">
        <f>IFERROR(1/J112*(Y112/H112),"0")</f>
        <v>0.34615384615384615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58</v>
      </c>
      <c r="Y114" s="702">
        <f>IFERROR(IF(X114="",0,CEILING((X114/$H114),1)*$H114),"")</f>
        <v>59.400000000000006</v>
      </c>
      <c r="Z114" s="36">
        <f>IFERROR(IF(Y114=0,"",ROUNDUP(Y114/H114,0)*0.00902),"")</f>
        <v>0.19844000000000001</v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64.186666666666667</v>
      </c>
      <c r="BN114" s="64">
        <f>IFERROR(Y114*I114/H114,"0")</f>
        <v>65.736000000000004</v>
      </c>
      <c r="BO114" s="64">
        <f>IFERROR(1/J114*(X114/H114),"0")</f>
        <v>0.16273849607182941</v>
      </c>
      <c r="BP114" s="64">
        <f>IFERROR(1/J114*(Y114/H114),"0")</f>
        <v>0.16666666666666669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89.589947089947088</v>
      </c>
      <c r="Y115" s="703">
        <f>IFERROR(Y110/H110,"0")+IFERROR(Y111/H111,"0")+IFERROR(Y112/H112,"0")+IFERROR(Y113/H113,"0")+IFERROR(Y114/H114,"0")</f>
        <v>91</v>
      </c>
      <c r="Z115" s="703">
        <f>IFERROR(IF(Z110="",0,Z110),"0")+IFERROR(IF(Z111="",0,Z111),"0")+IFERROR(IF(Z112="",0,Z112),"0")+IFERROR(IF(Z113="",0,Z113),"0")+IFERROR(IF(Z114="",0,Z114),"0")</f>
        <v>0.93131000000000008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324</v>
      </c>
      <c r="Y116" s="703">
        <f>IFERROR(SUM(Y110:Y114),"0")</f>
        <v>331.20000000000005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655</v>
      </c>
      <c r="Y120" s="702">
        <f>IFERROR(IF(X120="",0,CEILING((X120/$H120),1)*$H120),"")</f>
        <v>660.8</v>
      </c>
      <c r="Z120" s="36">
        <f>IFERROR(IF(Y120=0,"",ROUNDUP(Y120/H120,0)*0.02175),"")</f>
        <v>1.28325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683.07142857142856</v>
      </c>
      <c r="BN120" s="64">
        <f>IFERROR(Y120*I120/H120,"0")</f>
        <v>689.12</v>
      </c>
      <c r="BO120" s="64">
        <f>IFERROR(1/J120*(X120/H120),"0")</f>
        <v>1.0443239795918366</v>
      </c>
      <c r="BP120" s="64">
        <f>IFERROR(1/J120*(Y120/H120),"0")</f>
        <v>1.0535714285714286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386</v>
      </c>
      <c r="Y122" s="702">
        <f>IFERROR(IF(X122="",0,CEILING((X122/$H122),1)*$H122),"")</f>
        <v>387</v>
      </c>
      <c r="Z122" s="36">
        <f>IFERROR(IF(Y122=0,"",ROUNDUP(Y122/H122,0)*0.00902),"")</f>
        <v>0.77571999999999997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404.01333333333332</v>
      </c>
      <c r="BN122" s="64">
        <f>IFERROR(Y122*I122/H122,"0")</f>
        <v>405.06</v>
      </c>
      <c r="BO122" s="64">
        <f>IFERROR(1/J122*(X122/H122),"0")</f>
        <v>0.64983164983164976</v>
      </c>
      <c r="BP122" s="64">
        <f>IFERROR(1/J122*(Y122/H122),"0")</f>
        <v>0.65151515151515149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144.25992063492063</v>
      </c>
      <c r="Y124" s="703">
        <f>IFERROR(Y119/H119,"0")+IFERROR(Y120/H120,"0")+IFERROR(Y121/H121,"0")+IFERROR(Y122/H122,"0")+IFERROR(Y123/H123,"0")</f>
        <v>145</v>
      </c>
      <c r="Z124" s="703">
        <f>IFERROR(IF(Z119="",0,Z119),"0")+IFERROR(IF(Z120="",0,Z120),"0")+IFERROR(IF(Z121="",0,Z121),"0")+IFERROR(IF(Z122="",0,Z122),"0")+IFERROR(IF(Z123="",0,Z123),"0")</f>
        <v>2.05897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1041</v>
      </c>
      <c r="Y125" s="703">
        <f>IFERROR(SUM(Y119:Y123),"0")</f>
        <v>1047.8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292</v>
      </c>
      <c r="Y135" s="702">
        <f t="shared" si="21"/>
        <v>294</v>
      </c>
      <c r="Z135" s="36">
        <f>IFERROR(IF(Y135=0,"",ROUNDUP(Y135/H135,0)*0.02175),"")</f>
        <v>0.76124999999999998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311.39714285714285</v>
      </c>
      <c r="BN135" s="64">
        <f t="shared" si="23"/>
        <v>313.52999999999997</v>
      </c>
      <c r="BO135" s="64">
        <f t="shared" si="24"/>
        <v>0.62074829931972786</v>
      </c>
      <c r="BP135" s="64">
        <f t="shared" si="25"/>
        <v>0.625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181</v>
      </c>
      <c r="Y138" s="702">
        <f t="shared" si="21"/>
        <v>183.60000000000002</v>
      </c>
      <c r="Z138" s="36">
        <f>IFERROR(IF(Y138=0,"",ROUNDUP(Y138/H138,0)*0.00753),"")</f>
        <v>0.51204000000000005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199.23407407407407</v>
      </c>
      <c r="BN138" s="64">
        <f t="shared" si="23"/>
        <v>202.096</v>
      </c>
      <c r="BO138" s="64">
        <f t="shared" si="24"/>
        <v>0.42972459639126304</v>
      </c>
      <c r="BP138" s="64">
        <f t="shared" si="25"/>
        <v>0.4358974358974359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101.7989417989418</v>
      </c>
      <c r="Y141" s="703">
        <f>IFERROR(Y134/H134,"0")+IFERROR(Y135/H135,"0")+IFERROR(Y136/H136,"0")+IFERROR(Y137/H137,"0")+IFERROR(Y138/H138,"0")+IFERROR(Y139/H139,"0")+IFERROR(Y140/H140,"0")</f>
        <v>103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1.27329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473</v>
      </c>
      <c r="Y142" s="703">
        <f>IFERROR(SUM(Y134:Y140),"0")</f>
        <v>477.6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66</v>
      </c>
      <c r="Y180" s="702">
        <f>IFERROR(IF(X180="",0,CEILING((X180/$H180),1)*$H180),"")</f>
        <v>67.2</v>
      </c>
      <c r="Z180" s="36">
        <f>IFERROR(IF(Y180=0,"",ROUNDUP(Y180/H180,0)*0.02175),"")</f>
        <v>0.17399999999999999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70.431428571428569</v>
      </c>
      <c r="BN180" s="64">
        <f>IFERROR(Y180*I180/H180,"0")</f>
        <v>71.712000000000003</v>
      </c>
      <c r="BO180" s="64">
        <f>IFERROR(1/J180*(X180/H180),"0")</f>
        <v>0.14030612244897958</v>
      </c>
      <c r="BP180" s="64">
        <f>IFERROR(1/J180*(Y180/H180),"0")</f>
        <v>0.14285714285714285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7.8571428571428568</v>
      </c>
      <c r="Y183" s="703">
        <f>IFERROR(Y180/H180,"0")+IFERROR(Y181/H181,"0")+IFERROR(Y182/H182,"0")</f>
        <v>8</v>
      </c>
      <c r="Z183" s="703">
        <f>IFERROR(IF(Z180="",0,Z180),"0")+IFERROR(IF(Z181="",0,Z181),"0")+IFERROR(IF(Z182="",0,Z182),"0")</f>
        <v>0.17399999999999999</v>
      </c>
      <c r="AA183" s="704"/>
      <c r="AB183" s="704"/>
      <c r="AC183" s="704"/>
    </row>
    <row r="184" spans="1:68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66</v>
      </c>
      <c r="Y184" s="703">
        <f>IFERROR(SUM(Y180:Y182),"0")</f>
        <v>67.2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11</v>
      </c>
      <c r="Y192" s="702">
        <f t="shared" ref="Y192:Y199" si="26">IFERROR(IF(X192="",0,CEILING((X192/$H192),1)*$H192),"")</f>
        <v>12.600000000000001</v>
      </c>
      <c r="Z192" s="36">
        <f>IFERROR(IF(Y192=0,"",ROUNDUP(Y192/H192,0)*0.00753),"")</f>
        <v>2.2589999999999999E-2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11.68095238095238</v>
      </c>
      <c r="BN192" s="64">
        <f t="shared" ref="BN192:BN199" si="28">IFERROR(Y192*I192/H192,"0")</f>
        <v>13.38</v>
      </c>
      <c r="BO192" s="64">
        <f t="shared" ref="BO192:BO199" si="29">IFERROR(1/J192*(X192/H192),"0")</f>
        <v>1.6788766788766788E-2</v>
      </c>
      <c r="BP192" s="64">
        <f t="shared" ref="BP192:BP199" si="30">IFERROR(1/J192*(Y192/H192),"0")</f>
        <v>1.9230769230769232E-2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107</v>
      </c>
      <c r="Y195" s="702">
        <f t="shared" si="26"/>
        <v>107.10000000000001</v>
      </c>
      <c r="Z195" s="36">
        <f>IFERROR(IF(Y195=0,"",ROUNDUP(Y195/H195,0)*0.00502),"")</f>
        <v>0.25602000000000003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113.62380952380951</v>
      </c>
      <c r="BN195" s="64">
        <f t="shared" si="28"/>
        <v>113.73</v>
      </c>
      <c r="BO195" s="64">
        <f t="shared" si="29"/>
        <v>0.21774521774521774</v>
      </c>
      <c r="BP195" s="64">
        <f t="shared" si="30"/>
        <v>0.21794871794871798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88</v>
      </c>
      <c r="Y197" s="702">
        <f t="shared" si="26"/>
        <v>88.2</v>
      </c>
      <c r="Z197" s="36">
        <f>IFERROR(IF(Y197=0,"",ROUNDUP(Y197/H197,0)*0.00502),"")</f>
        <v>0.21084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92.190476190476204</v>
      </c>
      <c r="BN197" s="64">
        <f t="shared" si="28"/>
        <v>92.4</v>
      </c>
      <c r="BO197" s="64">
        <f t="shared" si="29"/>
        <v>0.17908017908017909</v>
      </c>
      <c r="BP197" s="64">
        <f t="shared" si="30"/>
        <v>0.17948717948717952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95.476190476190482</v>
      </c>
      <c r="Y200" s="703">
        <f>IFERROR(Y192/H192,"0")+IFERROR(Y193/H193,"0")+IFERROR(Y194/H194,"0")+IFERROR(Y195/H195,"0")+IFERROR(Y196/H196,"0")+IFERROR(Y197/H197,"0")+IFERROR(Y198/H198,"0")+IFERROR(Y199/H199,"0")</f>
        <v>96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0.48945000000000005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206</v>
      </c>
      <c r="Y201" s="703">
        <f>IFERROR(SUM(Y192:Y199),"0")</f>
        <v>207.90000000000003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47</v>
      </c>
      <c r="Y210" s="702">
        <f>IFERROR(IF(X210="",0,CEILING((X210/$H210),1)*$H210),"")</f>
        <v>48.300000000000004</v>
      </c>
      <c r="Z210" s="36">
        <f>IFERROR(IF(Y210=0,"",ROUNDUP(Y210/H210,0)*0.00753),"")</f>
        <v>0.17319000000000001</v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51.476190476190474</v>
      </c>
      <c r="BN210" s="64">
        <f>IFERROR(Y210*I210/H210,"0")</f>
        <v>52.9</v>
      </c>
      <c r="BO210" s="64">
        <f>IFERROR(1/J210*(X210/H210),"0")</f>
        <v>0.14346764346764346</v>
      </c>
      <c r="BP210" s="64">
        <f>IFERROR(1/J210*(Y210/H210),"0")</f>
        <v>0.14743589743589744</v>
      </c>
    </row>
    <row r="211" spans="1:68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22.38095238095238</v>
      </c>
      <c r="Y211" s="703">
        <f>IFERROR(Y209/H209,"0")+IFERROR(Y210/H210,"0")</f>
        <v>23</v>
      </c>
      <c r="Z211" s="703">
        <f>IFERROR(IF(Z209="",0,Z209),"0")+IFERROR(IF(Z210="",0,Z210),"0")</f>
        <v>0.17319000000000001</v>
      </c>
      <c r="AA211" s="704"/>
      <c r="AB211" s="704"/>
      <c r="AC211" s="704"/>
    </row>
    <row r="212" spans="1:68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47</v>
      </c>
      <c r="Y212" s="703">
        <f>IFERROR(SUM(Y209:Y210),"0")</f>
        <v>48.300000000000004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96</v>
      </c>
      <c r="Y226" s="702">
        <f t="shared" si="36"/>
        <v>101.39999999999999</v>
      </c>
      <c r="Z226" s="36">
        <f>IFERROR(IF(Y226=0,"",ROUNDUP(Y226/H226,0)*0.02175),"")</f>
        <v>0.28275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102.94153846153847</v>
      </c>
      <c r="BN226" s="64">
        <f t="shared" si="38"/>
        <v>108.732</v>
      </c>
      <c r="BO226" s="64">
        <f t="shared" si="39"/>
        <v>0.21978021978021978</v>
      </c>
      <c r="BP226" s="64">
        <f t="shared" si="40"/>
        <v>0.23214285714285712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470</v>
      </c>
      <c r="Y228" s="702">
        <f t="shared" si="36"/>
        <v>478.49999999999994</v>
      </c>
      <c r="Z228" s="36">
        <f>IFERROR(IF(Y228=0,"",ROUNDUP(Y228/H228,0)*0.02175),"")</f>
        <v>1.1962499999999998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500.46896551724143</v>
      </c>
      <c r="BN228" s="64">
        <f t="shared" si="38"/>
        <v>509.52</v>
      </c>
      <c r="BO228" s="64">
        <f t="shared" si="39"/>
        <v>0.96469622331691296</v>
      </c>
      <c r="BP228" s="64">
        <f t="shared" si="40"/>
        <v>0.9821428571428571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215</v>
      </c>
      <c r="Y229" s="702">
        <f t="shared" si="36"/>
        <v>216</v>
      </c>
      <c r="Z229" s="36">
        <f t="shared" ref="Z229:Z235" si="41">IFERROR(IF(Y229=0,"",ROUNDUP(Y229/H229,0)*0.00753),"")</f>
        <v>0.67769999999999997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240.97916666666669</v>
      </c>
      <c r="BN229" s="64">
        <f t="shared" si="38"/>
        <v>242.1</v>
      </c>
      <c r="BO229" s="64">
        <f t="shared" si="39"/>
        <v>0.57425213675213682</v>
      </c>
      <c r="BP229" s="64">
        <f t="shared" si="40"/>
        <v>0.57692307692307687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197</v>
      </c>
      <c r="Y231" s="702">
        <f t="shared" si="36"/>
        <v>199.2</v>
      </c>
      <c r="Z231" s="36">
        <f t="shared" si="41"/>
        <v>0.62499000000000005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219.32666666666668</v>
      </c>
      <c r="BN231" s="64">
        <f t="shared" si="38"/>
        <v>221.77599999999998</v>
      </c>
      <c r="BO231" s="64">
        <f t="shared" si="39"/>
        <v>0.52617521367521369</v>
      </c>
      <c r="BP231" s="64">
        <f t="shared" si="40"/>
        <v>0.53205128205128205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682</v>
      </c>
      <c r="Y232" s="702">
        <f t="shared" si="36"/>
        <v>684</v>
      </c>
      <c r="Z232" s="36">
        <f t="shared" si="41"/>
        <v>2.1460500000000002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759.29333333333341</v>
      </c>
      <c r="BN232" s="64">
        <f t="shared" si="38"/>
        <v>761.5200000000001</v>
      </c>
      <c r="BO232" s="64">
        <f t="shared" si="39"/>
        <v>1.8215811965811965</v>
      </c>
      <c r="BP232" s="64">
        <f t="shared" si="40"/>
        <v>1.8269230769230769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144</v>
      </c>
      <c r="Y234" s="702">
        <f t="shared" si="36"/>
        <v>144</v>
      </c>
      <c r="Z234" s="36">
        <f t="shared" si="41"/>
        <v>0.45180000000000003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160.32000000000002</v>
      </c>
      <c r="BN234" s="64">
        <f t="shared" si="38"/>
        <v>160.32000000000002</v>
      </c>
      <c r="BO234" s="64">
        <f t="shared" si="39"/>
        <v>0.38461538461538458</v>
      </c>
      <c r="BP234" s="64">
        <f t="shared" si="40"/>
        <v>0.38461538461538458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221</v>
      </c>
      <c r="Y235" s="702">
        <f t="shared" si="36"/>
        <v>223.2</v>
      </c>
      <c r="Z235" s="36">
        <f t="shared" si="41"/>
        <v>0.70028999999999997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246.59916666666666</v>
      </c>
      <c r="BN235" s="64">
        <f t="shared" si="38"/>
        <v>249.054</v>
      </c>
      <c r="BO235" s="64">
        <f t="shared" si="39"/>
        <v>0.59027777777777779</v>
      </c>
      <c r="BP235" s="64">
        <f t="shared" si="40"/>
        <v>0.59615384615384615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674.24734748010621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679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6.0798300000000003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2025</v>
      </c>
      <c r="Y237" s="703">
        <f>IFERROR(SUM(Y225:Y235),"0")</f>
        <v>2046.3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78</v>
      </c>
      <c r="Y241" s="702">
        <f>IFERROR(IF(X241="",0,CEILING((X241/$H241),1)*$H241),"")</f>
        <v>79.2</v>
      </c>
      <c r="Z241" s="36">
        <f>IFERROR(IF(Y241=0,"",ROUNDUP(Y241/H241,0)*0.00753),"")</f>
        <v>0.24849000000000002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86.840000000000018</v>
      </c>
      <c r="BN241" s="64">
        <f>IFERROR(Y241*I241/H241,"0")</f>
        <v>88.176000000000016</v>
      </c>
      <c r="BO241" s="64">
        <f>IFERROR(1/J241*(X241/H241),"0")</f>
        <v>0.20833333333333331</v>
      </c>
      <c r="BP241" s="64">
        <f>IFERROR(1/J241*(Y241/H241),"0")</f>
        <v>0.21153846153846154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32.5</v>
      </c>
      <c r="Y243" s="703">
        <f>IFERROR(Y239/H239,"0")+IFERROR(Y240/H240,"0")+IFERROR(Y241/H241,"0")+IFERROR(Y242/H242,"0")</f>
        <v>33</v>
      </c>
      <c r="Z243" s="703">
        <f>IFERROR(IF(Z239="",0,Z239),"0")+IFERROR(IF(Z240="",0,Z240),"0")+IFERROR(IF(Z241="",0,Z241),"0")+IFERROR(IF(Z242="",0,Z242),"0")</f>
        <v>0.24849000000000002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78</v>
      </c>
      <c r="Y244" s="703">
        <f>IFERROR(SUM(Y239:Y242),"0")</f>
        <v>79.2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17</v>
      </c>
      <c r="Y251" s="702">
        <f t="shared" si="42"/>
        <v>23.2</v>
      </c>
      <c r="Z251" s="36">
        <f>IFERROR(IF(Y251=0,"",ROUNDUP(Y251/H251,0)*0.02175),"")</f>
        <v>4.3499999999999997E-2</v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17.703448275862069</v>
      </c>
      <c r="BN251" s="64">
        <f t="shared" si="44"/>
        <v>24.159999999999997</v>
      </c>
      <c r="BO251" s="64">
        <f t="shared" si="45"/>
        <v>2.6169950738916259E-2</v>
      </c>
      <c r="BP251" s="64">
        <f t="shared" si="46"/>
        <v>3.5714285714285712E-2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1.4655172413793105</v>
      </c>
      <c r="Y255" s="703">
        <f>IFERROR(Y247/H247,"0")+IFERROR(Y248/H248,"0")+IFERROR(Y249/H249,"0")+IFERROR(Y250/H250,"0")+IFERROR(Y251/H251,"0")+IFERROR(Y252/H252,"0")+IFERROR(Y253/H253,"0")+IFERROR(Y254/H254,"0")</f>
        <v>2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4.3499999999999997E-2</v>
      </c>
      <c r="AA255" s="704"/>
      <c r="AB255" s="704"/>
      <c r="AC255" s="704"/>
    </row>
    <row r="256" spans="1:68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17</v>
      </c>
      <c r="Y256" s="703">
        <f>IFERROR(SUM(Y247:Y254),"0")</f>
        <v>23.2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694</v>
      </c>
      <c r="Y260" s="702">
        <f t="shared" si="47"/>
        <v>696</v>
      </c>
      <c r="Z260" s="36">
        <f>IFERROR(IF(Y260=0,"",ROUNDUP(Y260/H260,0)*0.02175),"")</f>
        <v>1.3049999999999999</v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722.71724137931039</v>
      </c>
      <c r="BN260" s="64">
        <f t="shared" si="49"/>
        <v>724.80000000000007</v>
      </c>
      <c r="BO260" s="64">
        <f t="shared" si="50"/>
        <v>1.0683497536945812</v>
      </c>
      <c r="BP260" s="64">
        <f t="shared" si="51"/>
        <v>1.0714285714285714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34</v>
      </c>
      <c r="Y263" s="702">
        <f t="shared" si="47"/>
        <v>36</v>
      </c>
      <c r="Z263" s="36">
        <f>IFERROR(IF(Y263=0,"",ROUNDUP(Y263/H263,0)*0.00902),"")</f>
        <v>8.1180000000000002E-2</v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35.784999999999997</v>
      </c>
      <c r="BN263" s="64">
        <f t="shared" si="49"/>
        <v>37.89</v>
      </c>
      <c r="BO263" s="64">
        <f t="shared" si="50"/>
        <v>6.4393939393939392E-2</v>
      </c>
      <c r="BP263" s="64">
        <f t="shared" si="51"/>
        <v>6.8181818181818177E-2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68.327586206896555</v>
      </c>
      <c r="Y267" s="703">
        <f>IFERROR(Y259/H259,"0")+IFERROR(Y260/H260,"0")+IFERROR(Y261/H261,"0")+IFERROR(Y262/H262,"0")+IFERROR(Y263/H263,"0")+IFERROR(Y264/H264,"0")+IFERROR(Y265/H265,"0")+IFERROR(Y266/H266,"0")</f>
        <v>69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1.38618</v>
      </c>
      <c r="AA267" s="704"/>
      <c r="AB267" s="704"/>
      <c r="AC267" s="704"/>
    </row>
    <row r="268" spans="1:68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728</v>
      </c>
      <c r="Y268" s="703">
        <f>IFERROR(SUM(Y259:Y266),"0")</f>
        <v>732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180</v>
      </c>
      <c r="Y299" s="702">
        <f>IFERROR(IF(X299="",0,CEILING((X299/$H299),1)*$H299),"")</f>
        <v>180</v>
      </c>
      <c r="Z299" s="36">
        <f>IFERROR(IF(Y299=0,"",ROUNDUP(Y299/H299,0)*0.00753),"")</f>
        <v>0.56474999999999997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200.40000000000003</v>
      </c>
      <c r="BN299" s="64">
        <f>IFERROR(Y299*I299/H299,"0")</f>
        <v>200.40000000000003</v>
      </c>
      <c r="BO299" s="64">
        <f>IFERROR(1/J299*(X299/H299),"0")</f>
        <v>0.48076923076923073</v>
      </c>
      <c r="BP299" s="64">
        <f>IFERROR(1/J299*(Y299/H299),"0")</f>
        <v>0.48076923076923073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147</v>
      </c>
      <c r="Y300" s="702">
        <f>IFERROR(IF(X300="",0,CEILING((X300/$H300),1)*$H300),"")</f>
        <v>148.79999999999998</v>
      </c>
      <c r="Z300" s="36">
        <f>IFERROR(IF(Y300=0,"",ROUNDUP(Y300/H300,0)*0.00753),"")</f>
        <v>0.46686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159.25</v>
      </c>
      <c r="BN300" s="64">
        <f>IFERROR(Y300*I300/H300,"0")</f>
        <v>161.20000000000002</v>
      </c>
      <c r="BO300" s="64">
        <f>IFERROR(1/J300*(X300/H300),"0")</f>
        <v>0.39262820512820512</v>
      </c>
      <c r="BP300" s="64">
        <f>IFERROR(1/J300*(Y300/H300),"0")</f>
        <v>0.39743589743589736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136.25</v>
      </c>
      <c r="Y302" s="703">
        <f>IFERROR(Y297/H297,"0")+IFERROR(Y298/H298,"0")+IFERROR(Y299/H299,"0")+IFERROR(Y300/H300,"0")+IFERROR(Y301/H301,"0")</f>
        <v>137</v>
      </c>
      <c r="Z302" s="703">
        <f>IFERROR(IF(Z297="",0,Z297),"0")+IFERROR(IF(Z298="",0,Z298),"0")+IFERROR(IF(Z299="",0,Z299),"0")+IFERROR(IF(Z300="",0,Z300),"0")+IFERROR(IF(Z301="",0,Z301),"0")</f>
        <v>1.0316099999999999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327</v>
      </c>
      <c r="Y303" s="703">
        <f>IFERROR(SUM(Y297:Y301),"0")</f>
        <v>328.79999999999995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97</v>
      </c>
      <c r="Y323" s="702">
        <f t="shared" si="57"/>
        <v>97.2</v>
      </c>
      <c r="Z323" s="36">
        <f>IFERROR(IF(Y323=0,"",ROUNDUP(Y323/H323,0)*0.02175),"")</f>
        <v>0.19574999999999998</v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101.31111111111109</v>
      </c>
      <c r="BN323" s="64">
        <f t="shared" si="59"/>
        <v>101.51999999999998</v>
      </c>
      <c r="BO323" s="64">
        <f t="shared" si="60"/>
        <v>0.16038359788359788</v>
      </c>
      <c r="BP323" s="64">
        <f t="shared" si="61"/>
        <v>0.1607142857142857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122</v>
      </c>
      <c r="Y324" s="702">
        <f t="shared" si="57"/>
        <v>129.60000000000002</v>
      </c>
      <c r="Z324" s="36">
        <f>IFERROR(IF(Y324=0,"",ROUNDUP(Y324/H324,0)*0.02175),"")</f>
        <v>0.26100000000000001</v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127.4222222222222</v>
      </c>
      <c r="BN324" s="64">
        <f t="shared" si="59"/>
        <v>135.36000000000001</v>
      </c>
      <c r="BO324" s="64">
        <f t="shared" si="60"/>
        <v>0.20171957671957669</v>
      </c>
      <c r="BP324" s="64">
        <f t="shared" si="61"/>
        <v>0.2142857142857143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20.277777777777779</v>
      </c>
      <c r="Y329" s="703">
        <f>IFERROR(Y321/H321,"0")+IFERROR(Y322/H322,"0")+IFERROR(Y323/H323,"0")+IFERROR(Y324/H324,"0")+IFERROR(Y325/H325,"0")+IFERROR(Y326/H326,"0")+IFERROR(Y327/H327,"0")+IFERROR(Y328/H328,"0")</f>
        <v>21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0.45674999999999999</v>
      </c>
      <c r="AA329" s="704"/>
      <c r="AB329" s="704"/>
      <c r="AC329" s="704"/>
    </row>
    <row r="330" spans="1:68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219</v>
      </c>
      <c r="Y330" s="703">
        <f>IFERROR(SUM(Y321:Y328),"0")</f>
        <v>226.8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20</v>
      </c>
      <c r="Y332" s="702">
        <f>IFERROR(IF(X332="",0,CEILING((X332/$H332),1)*$H332),"")</f>
        <v>21</v>
      </c>
      <c r="Z332" s="36">
        <f>IFERROR(IF(Y332=0,"",ROUNDUP(Y332/H332,0)*0.00753),"")</f>
        <v>3.7650000000000003E-2</v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21.238095238095237</v>
      </c>
      <c r="BN332" s="64">
        <f>IFERROR(Y332*I332/H332,"0")</f>
        <v>22.299999999999997</v>
      </c>
      <c r="BO332" s="64">
        <f>IFERROR(1/J332*(X332/H332),"0")</f>
        <v>3.0525030525030524E-2</v>
      </c>
      <c r="BP332" s="64">
        <f>IFERROR(1/J332*(Y332/H332),"0")</f>
        <v>3.2051282051282048E-2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4.7619047619047619</v>
      </c>
      <c r="Y336" s="703">
        <f>IFERROR(Y332/H332,"0")+IFERROR(Y333/H333,"0")+IFERROR(Y334/H334,"0")+IFERROR(Y335/H335,"0")</f>
        <v>5</v>
      </c>
      <c r="Z336" s="703">
        <f>IFERROR(IF(Z332="",0,Z332),"0")+IFERROR(IF(Z333="",0,Z333),"0")+IFERROR(IF(Z334="",0,Z334),"0")+IFERROR(IF(Z335="",0,Z335),"0")</f>
        <v>3.7650000000000003E-2</v>
      </c>
      <c r="AA336" s="704"/>
      <c r="AB336" s="704"/>
      <c r="AC336" s="704"/>
    </row>
    <row r="337" spans="1:68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20</v>
      </c>
      <c r="Y337" s="703">
        <f>IFERROR(SUM(Y332:Y335),"0")</f>
        <v>21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232</v>
      </c>
      <c r="Y348" s="702">
        <f>IFERROR(IF(X348="",0,CEILING((X348/$H348),1)*$H348),"")</f>
        <v>235.20000000000002</v>
      </c>
      <c r="Z348" s="36">
        <f>IFERROR(IF(Y348=0,"",ROUNDUP(Y348/H348,0)*0.02175),"")</f>
        <v>0.60899999999999999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247.57714285714286</v>
      </c>
      <c r="BN348" s="64">
        <f>IFERROR(Y348*I348/H348,"0")</f>
        <v>250.99200000000002</v>
      </c>
      <c r="BO348" s="64">
        <f>IFERROR(1/J348*(X348/H348),"0")</f>
        <v>0.49319727891156456</v>
      </c>
      <c r="BP348" s="64">
        <f>IFERROR(1/J348*(Y348/H348),"0")</f>
        <v>0.5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551</v>
      </c>
      <c r="Y349" s="702">
        <f>IFERROR(IF(X349="",0,CEILING((X349/$H349),1)*$H349),"")</f>
        <v>553.79999999999995</v>
      </c>
      <c r="Z349" s="36">
        <f>IFERROR(IF(Y349=0,"",ROUNDUP(Y349/H349,0)*0.02175),"")</f>
        <v>1.5442499999999999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590.84153846153856</v>
      </c>
      <c r="BN349" s="64">
        <f>IFERROR(Y349*I349/H349,"0")</f>
        <v>593.84399999999994</v>
      </c>
      <c r="BO349" s="64">
        <f>IFERROR(1/J349*(X349/H349),"0")</f>
        <v>1.2614468864468866</v>
      </c>
      <c r="BP349" s="64">
        <f>IFERROR(1/J349*(Y349/H349),"0")</f>
        <v>1.2678571428571428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159</v>
      </c>
      <c r="Y350" s="702">
        <f>IFERROR(IF(X350="",0,CEILING((X350/$H350),1)*$H350),"")</f>
        <v>159.6</v>
      </c>
      <c r="Z350" s="36">
        <f>IFERROR(IF(Y350=0,"",ROUNDUP(Y350/H350,0)*0.02175),"")</f>
        <v>0.41324999999999995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169.67571428571429</v>
      </c>
      <c r="BN350" s="64">
        <f>IFERROR(Y350*I350/H350,"0")</f>
        <v>170.316</v>
      </c>
      <c r="BO350" s="64">
        <f>IFERROR(1/J350*(X350/H350),"0")</f>
        <v>0.33801020408163263</v>
      </c>
      <c r="BP350" s="64">
        <f>IFERROR(1/J350*(Y350/H350),"0")</f>
        <v>0.33928571428571425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117.1886446886447</v>
      </c>
      <c r="Y351" s="703">
        <f>IFERROR(Y348/H348,"0")+IFERROR(Y349/H349,"0")+IFERROR(Y350/H350,"0")</f>
        <v>118</v>
      </c>
      <c r="Z351" s="703">
        <f>IFERROR(IF(Z348="",0,Z348),"0")+IFERROR(IF(Z349="",0,Z349),"0")+IFERROR(IF(Z350="",0,Z350),"0")</f>
        <v>2.5665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942</v>
      </c>
      <c r="Y352" s="703">
        <f>IFERROR(SUM(Y348:Y350),"0")</f>
        <v>948.6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11</v>
      </c>
      <c r="Y356" s="702">
        <f>IFERROR(IF(X356="",0,CEILING((X356/$H356),1)*$H356),"")</f>
        <v>12.75</v>
      </c>
      <c r="Z356" s="36">
        <f>IFERROR(IF(Y356=0,"",ROUNDUP(Y356/H356,0)*0.00753),"")</f>
        <v>3.7650000000000003E-2</v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12.833333333333334</v>
      </c>
      <c r="BN356" s="64">
        <f>IFERROR(Y356*I356/H356,"0")</f>
        <v>14.875</v>
      </c>
      <c r="BO356" s="64">
        <f>IFERROR(1/J356*(X356/H356),"0")</f>
        <v>2.765208647561589E-2</v>
      </c>
      <c r="BP356" s="64">
        <f>IFERROR(1/J356*(Y356/H356),"0")</f>
        <v>3.2051282051282048E-2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9</v>
      </c>
      <c r="Y357" s="702">
        <f>IFERROR(IF(X357="",0,CEILING((X357/$H357),1)*$H357),"")</f>
        <v>10.199999999999999</v>
      </c>
      <c r="Z357" s="36">
        <f>IFERROR(IF(Y357=0,"",ROUNDUP(Y357/H357,0)*0.00753),"")</f>
        <v>3.0120000000000001E-2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10.235294117647058</v>
      </c>
      <c r="BN357" s="64">
        <f>IFERROR(Y357*I357/H357,"0")</f>
        <v>11.6</v>
      </c>
      <c r="BO357" s="64">
        <f>IFERROR(1/J357*(X357/H357),"0")</f>
        <v>2.2624434389140274E-2</v>
      </c>
      <c r="BP357" s="64">
        <f>IFERROR(1/J357*(Y357/H357),"0")</f>
        <v>2.564102564102564E-2</v>
      </c>
    </row>
    <row r="358" spans="1:68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7.8431372549019613</v>
      </c>
      <c r="Y358" s="703">
        <f>IFERROR(Y354/H354,"0")+IFERROR(Y355/H355,"0")+IFERROR(Y356/H356,"0")+IFERROR(Y357/H357,"0")</f>
        <v>9</v>
      </c>
      <c r="Z358" s="703">
        <f>IFERROR(IF(Z354="",0,Z354),"0")+IFERROR(IF(Z355="",0,Z355),"0")+IFERROR(IF(Z356="",0,Z356),"0")+IFERROR(IF(Z357="",0,Z357),"0")</f>
        <v>6.7769999999999997E-2</v>
      </c>
      <c r="AA358" s="704"/>
      <c r="AB358" s="704"/>
      <c r="AC358" s="704"/>
    </row>
    <row r="359" spans="1:68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20</v>
      </c>
      <c r="Y359" s="703">
        <f>IFERROR(SUM(Y354:Y357),"0")</f>
        <v>22.95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22</v>
      </c>
      <c r="Y368" s="702">
        <f>IFERROR(IF(X368="",0,CEILING((X368/$H368),1)*$H368),"")</f>
        <v>23.400000000000002</v>
      </c>
      <c r="Z368" s="36">
        <f>IFERROR(IF(Y368=0,"",ROUNDUP(Y368/H368,0)*0.00753),"")</f>
        <v>9.7890000000000005E-2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25.031111111111109</v>
      </c>
      <c r="BN368" s="64">
        <f>IFERROR(Y368*I368/H368,"0")</f>
        <v>26.624000000000002</v>
      </c>
      <c r="BO368" s="64">
        <f>IFERROR(1/J368*(X368/H368),"0")</f>
        <v>7.8347578347578342E-2</v>
      </c>
      <c r="BP368" s="64">
        <f>IFERROR(1/J368*(Y368/H368),"0")</f>
        <v>8.3333333333333329E-2</v>
      </c>
    </row>
    <row r="369" spans="1:68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12.222222222222221</v>
      </c>
      <c r="Y369" s="703">
        <f>IFERROR(Y368/H368,"0")</f>
        <v>13</v>
      </c>
      <c r="Z369" s="703">
        <f>IFERROR(IF(Z368="",0,Z368),"0")</f>
        <v>9.7890000000000005E-2</v>
      </c>
      <c r="AA369" s="704"/>
      <c r="AB369" s="704"/>
      <c r="AC369" s="704"/>
    </row>
    <row r="370" spans="1:68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22</v>
      </c>
      <c r="Y370" s="703">
        <f>IFERROR(SUM(Y368:Y368),"0")</f>
        <v>23.400000000000002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764</v>
      </c>
      <c r="Y380" s="702">
        <f t="shared" ref="Y380:Y390" si="67">IFERROR(IF(X380="",0,CEILING((X380/$H380),1)*$H380),"")</f>
        <v>765</v>
      </c>
      <c r="Z380" s="36">
        <f>IFERROR(IF(Y380=0,"",ROUNDUP(Y380/H380,0)*0.02175),"")</f>
        <v>1.1092499999999998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788.44800000000009</v>
      </c>
      <c r="BN380" s="64">
        <f t="shared" ref="BN380:BN390" si="69">IFERROR(Y380*I380/H380,"0")</f>
        <v>789.48</v>
      </c>
      <c r="BO380" s="64">
        <f t="shared" ref="BO380:BO390" si="70">IFERROR(1/J380*(X380/H380),"0")</f>
        <v>1.0611111111111109</v>
      </c>
      <c r="BP380" s="64">
        <f t="shared" ref="BP380:BP390" si="71">IFERROR(1/J380*(Y380/H380),"0")</f>
        <v>1.0625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1155</v>
      </c>
      <c r="Y382" s="702">
        <f t="shared" si="67"/>
        <v>1155</v>
      </c>
      <c r="Z382" s="36">
        <f>IFERROR(IF(Y382=0,"",ROUNDUP(Y382/H382,0)*0.02175),"")</f>
        <v>1.67475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1191.96</v>
      </c>
      <c r="BN382" s="64">
        <f t="shared" si="69"/>
        <v>1191.96</v>
      </c>
      <c r="BO382" s="64">
        <f t="shared" si="70"/>
        <v>1.6041666666666665</v>
      </c>
      <c r="BP382" s="64">
        <f t="shared" si="71"/>
        <v>1.6041666666666665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127.93333333333334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128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2.7839999999999998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1919</v>
      </c>
      <c r="Y392" s="703">
        <f>IFERROR(SUM(Y380:Y390),"0")</f>
        <v>1920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710</v>
      </c>
      <c r="Y394" s="702">
        <f>IFERROR(IF(X394="",0,CEILING((X394/$H394),1)*$H394),"")</f>
        <v>720</v>
      </c>
      <c r="Z394" s="36">
        <f>IFERROR(IF(Y394=0,"",ROUNDUP(Y394/H394,0)*0.02175),"")</f>
        <v>1.044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732.72</v>
      </c>
      <c r="BN394" s="64">
        <f>IFERROR(Y394*I394/H394,"0")</f>
        <v>743.04000000000008</v>
      </c>
      <c r="BO394" s="64">
        <f>IFERROR(1/J394*(X394/H394),"0")</f>
        <v>0.98611111111111116</v>
      </c>
      <c r="BP394" s="64">
        <f>IFERROR(1/J394*(Y394/H394),"0")</f>
        <v>1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47.333333333333336</v>
      </c>
      <c r="Y396" s="703">
        <f>IFERROR(Y394/H394,"0")+IFERROR(Y395/H395,"0")</f>
        <v>48</v>
      </c>
      <c r="Z396" s="703">
        <f>IFERROR(IF(Z394="",0,Z394),"0")+IFERROR(IF(Z395="",0,Z395),"0")</f>
        <v>1.044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710</v>
      </c>
      <c r="Y397" s="703">
        <f>IFERROR(SUM(Y394:Y395),"0")</f>
        <v>720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106</v>
      </c>
      <c r="Y401" s="702">
        <f>IFERROR(IF(X401="",0,CEILING((X401/$H401),1)*$H401),"")</f>
        <v>109.2</v>
      </c>
      <c r="Z401" s="36">
        <f>IFERROR(IF(Y401=0,"",ROUNDUP(Y401/H401,0)*0.02175),"")</f>
        <v>0.30449999999999999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113.66461538461539</v>
      </c>
      <c r="BN401" s="64">
        <f>IFERROR(Y401*I401/H401,"0")</f>
        <v>117.09600000000002</v>
      </c>
      <c r="BO401" s="64">
        <f>IFERROR(1/J401*(X401/H401),"0")</f>
        <v>0.24267399267399264</v>
      </c>
      <c r="BP401" s="64">
        <f>IFERROR(1/J401*(Y401/H401),"0")</f>
        <v>0.25</v>
      </c>
    </row>
    <row r="402" spans="1:68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13.589743589743589</v>
      </c>
      <c r="Y402" s="703">
        <f>IFERROR(Y399/H399,"0")+IFERROR(Y400/H400,"0")+IFERROR(Y401/H401,"0")</f>
        <v>14</v>
      </c>
      <c r="Z402" s="703">
        <f>IFERROR(IF(Z399="",0,Z399),"0")+IFERROR(IF(Z400="",0,Z400),"0")+IFERROR(IF(Z401="",0,Z401),"0")</f>
        <v>0.30449999999999999</v>
      </c>
      <c r="AA402" s="704"/>
      <c r="AB402" s="704"/>
      <c r="AC402" s="704"/>
    </row>
    <row r="403" spans="1:68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106</v>
      </c>
      <c r="Y403" s="703">
        <f>IFERROR(SUM(Y399:Y401),"0")</f>
        <v>109.2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100</v>
      </c>
      <c r="Y405" s="702">
        <f>IFERROR(IF(X405="",0,CEILING((X405/$H405),1)*$H405),"")</f>
        <v>101.39999999999999</v>
      </c>
      <c r="Z405" s="36">
        <f>IFERROR(IF(Y405=0,"",ROUNDUP(Y405/H405,0)*0.02175),"")</f>
        <v>0.28275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107.23076923076924</v>
      </c>
      <c r="BN405" s="64">
        <f>IFERROR(Y405*I405/H405,"0")</f>
        <v>108.732</v>
      </c>
      <c r="BO405" s="64">
        <f>IFERROR(1/J405*(X405/H405),"0")</f>
        <v>0.22893772893772893</v>
      </c>
      <c r="BP405" s="64">
        <f>IFERROR(1/J405*(Y405/H405),"0")</f>
        <v>0.23214285714285712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12.820512820512821</v>
      </c>
      <c r="Y407" s="703">
        <f>IFERROR(Y405/H405,"0")+IFERROR(Y406/H406,"0")</f>
        <v>13</v>
      </c>
      <c r="Z407" s="703">
        <f>IFERROR(IF(Z405="",0,Z405),"0")+IFERROR(IF(Z406="",0,Z406),"0")</f>
        <v>0.28275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100</v>
      </c>
      <c r="Y408" s="703">
        <f>IFERROR(SUM(Y405:Y406),"0")</f>
        <v>101.39999999999999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649</v>
      </c>
      <c r="Y426" s="702">
        <f>IFERROR(IF(X426="",0,CEILING((X426/$H426),1)*$H426),"")</f>
        <v>655.19999999999993</v>
      </c>
      <c r="Z426" s="36">
        <f>IFERROR(IF(Y426=0,"",ROUNDUP(Y426/H426,0)*0.02175),"")</f>
        <v>1.827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695.92769230769238</v>
      </c>
      <c r="BN426" s="64">
        <f>IFERROR(Y426*I426/H426,"0")</f>
        <v>702.57600000000002</v>
      </c>
      <c r="BO426" s="64">
        <f>IFERROR(1/J426*(X426/H426),"0")</f>
        <v>1.4858058608058606</v>
      </c>
      <c r="BP426" s="64">
        <f>IFERROR(1/J426*(Y426/H426),"0")</f>
        <v>1.5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83.205128205128204</v>
      </c>
      <c r="Y431" s="703">
        <f>IFERROR(Y426/H426,"0")+IFERROR(Y427/H427,"0")+IFERROR(Y428/H428,"0")+IFERROR(Y429/H429,"0")+IFERROR(Y430/H430,"0")</f>
        <v>84</v>
      </c>
      <c r="Z431" s="703">
        <f>IFERROR(IF(Z426="",0,Z426),"0")+IFERROR(IF(Z427="",0,Z427),"0")+IFERROR(IF(Z428="",0,Z428),"0")+IFERROR(IF(Z429="",0,Z429),"0")+IFERROR(IF(Z430="",0,Z430),"0")</f>
        <v>1.827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649</v>
      </c>
      <c r="Y432" s="703">
        <f>IFERROR(SUM(Y426:Y430),"0")</f>
        <v>655.19999999999993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42</v>
      </c>
      <c r="Y455" s="702">
        <f t="shared" si="78"/>
        <v>42</v>
      </c>
      <c r="Z455" s="36">
        <f t="shared" si="83"/>
        <v>0.1004</v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44.599999999999994</v>
      </c>
      <c r="BN455" s="64">
        <f t="shared" si="80"/>
        <v>44.599999999999994</v>
      </c>
      <c r="BO455" s="64">
        <f t="shared" si="81"/>
        <v>8.5470085470085472E-2</v>
      </c>
      <c r="BP455" s="64">
        <f t="shared" si="82"/>
        <v>8.5470085470085472E-2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22</v>
      </c>
      <c r="Y459" s="702">
        <f t="shared" si="78"/>
        <v>23.1</v>
      </c>
      <c r="Z459" s="36">
        <f t="shared" si="83"/>
        <v>5.5220000000000005E-2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23.361904761904761</v>
      </c>
      <c r="BN459" s="64">
        <f t="shared" si="80"/>
        <v>24.53</v>
      </c>
      <c r="BO459" s="64">
        <f t="shared" si="81"/>
        <v>4.4770044770044773E-2</v>
      </c>
      <c r="BP459" s="64">
        <f t="shared" si="82"/>
        <v>4.7008547008547015E-2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30.476190476190474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31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0.15562000000000001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64</v>
      </c>
      <c r="Y465" s="703">
        <f>IFERROR(SUM(Y444:Y463),"0")</f>
        <v>65.099999999999994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40</v>
      </c>
      <c r="Y494" s="702">
        <f>IFERROR(IF(X494="",0,CEILING((X494/$H494),1)*$H494),"")</f>
        <v>40.799999999999997</v>
      </c>
      <c r="Z494" s="36">
        <f>IFERROR(IF(Y494=0,"",ROUNDUP(Y494/H494,0)*0.00502),"")</f>
        <v>0.17068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45.733333333333334</v>
      </c>
      <c r="BN494" s="64">
        <f>IFERROR(Y494*I494/H494,"0")</f>
        <v>46.648000000000003</v>
      </c>
      <c r="BO494" s="64">
        <f>IFERROR(1/J494*(X494/H494),"0")</f>
        <v>0.14245014245014248</v>
      </c>
      <c r="BP494" s="64">
        <f>IFERROR(1/J494*(Y494/H494),"0")</f>
        <v>0.14529914529914531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40</v>
      </c>
      <c r="Y496" s="702">
        <f>IFERROR(IF(X496="",0,CEILING((X496/$H496),1)*$H496),"")</f>
        <v>40.799999999999997</v>
      </c>
      <c r="Z496" s="36">
        <f>IFERROR(IF(Y496=0,"",ROUNDUP(Y496/H496,0)*0.00502),"")</f>
        <v>0.17068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67.333333333333329</v>
      </c>
      <c r="BN496" s="64">
        <f>IFERROR(Y496*I496/H496,"0")</f>
        <v>68.680000000000007</v>
      </c>
      <c r="BO496" s="64">
        <f>IFERROR(1/J496*(X496/H496),"0")</f>
        <v>0.14245014245014248</v>
      </c>
      <c r="BP496" s="64">
        <f>IFERROR(1/J496*(Y496/H496),"0")</f>
        <v>0.14529914529914531</v>
      </c>
    </row>
    <row r="497" spans="1:68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66.666666666666671</v>
      </c>
      <c r="Y497" s="703">
        <f>IFERROR(Y494/H494,"0")+IFERROR(Y495/H495,"0")+IFERROR(Y496/H496,"0")</f>
        <v>68</v>
      </c>
      <c r="Z497" s="703">
        <f>IFERROR(IF(Z494="",0,Z494),"0")+IFERROR(IF(Z495="",0,Z495),"0")+IFERROR(IF(Z496="",0,Z496),"0")</f>
        <v>0.34136</v>
      </c>
      <c r="AA497" s="704"/>
      <c r="AB497" s="704"/>
      <c r="AC497" s="704"/>
    </row>
    <row r="498" spans="1:68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80</v>
      </c>
      <c r="Y498" s="703">
        <f>IFERROR(SUM(Y494:Y496),"0")</f>
        <v>81.599999999999994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736</v>
      </c>
      <c r="Y507" s="702">
        <f t="shared" ref="Y507:Y514" si="84">IFERROR(IF(X507="",0,CEILING((X507/$H507),1)*$H507),"")</f>
        <v>739.2</v>
      </c>
      <c r="Z507" s="36">
        <f t="shared" ref="Z507:Z512" si="85">IFERROR(IF(Y507=0,"",ROUNDUP(Y507/H507,0)*0.01196),"")</f>
        <v>1.6744000000000001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786.18181818181813</v>
      </c>
      <c r="BN507" s="64">
        <f t="shared" ref="BN507:BN514" si="87">IFERROR(Y507*I507/H507,"0")</f>
        <v>789.59999999999991</v>
      </c>
      <c r="BO507" s="64">
        <f t="shared" ref="BO507:BO514" si="88">IFERROR(1/J507*(X507/H507),"0")</f>
        <v>1.3403263403263401</v>
      </c>
      <c r="BP507" s="64">
        <f t="shared" ref="BP507:BP514" si="89">IFERROR(1/J507*(Y507/H507),"0")</f>
        <v>1.3461538461538463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109</v>
      </c>
      <c r="Y508" s="702">
        <f t="shared" si="84"/>
        <v>110.88000000000001</v>
      </c>
      <c r="Z508" s="36">
        <f t="shared" si="85"/>
        <v>0.25115999999999999</v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116.43181818181817</v>
      </c>
      <c r="BN508" s="64">
        <f t="shared" si="87"/>
        <v>118.44</v>
      </c>
      <c r="BO508" s="64">
        <f t="shared" si="88"/>
        <v>0.19849941724941728</v>
      </c>
      <c r="BP508" s="64">
        <f t="shared" si="89"/>
        <v>0.20192307692307693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743</v>
      </c>
      <c r="Y510" s="702">
        <f t="shared" si="84"/>
        <v>744.48</v>
      </c>
      <c r="Z510" s="36">
        <f t="shared" si="85"/>
        <v>1.6863600000000001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793.65909090909076</v>
      </c>
      <c r="BN510" s="64">
        <f t="shared" si="87"/>
        <v>795.2399999999999</v>
      </c>
      <c r="BO510" s="64">
        <f t="shared" si="88"/>
        <v>1.3530740093240095</v>
      </c>
      <c r="BP510" s="64">
        <f t="shared" si="89"/>
        <v>1.3557692307692308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638</v>
      </c>
      <c r="Y512" s="702">
        <f t="shared" si="84"/>
        <v>638.88</v>
      </c>
      <c r="Z512" s="36">
        <f t="shared" si="85"/>
        <v>1.44716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681.49999999999989</v>
      </c>
      <c r="BN512" s="64">
        <f t="shared" si="87"/>
        <v>682.43999999999994</v>
      </c>
      <c r="BO512" s="64">
        <f t="shared" si="88"/>
        <v>1.1618589743589745</v>
      </c>
      <c r="BP512" s="64">
        <f t="shared" si="89"/>
        <v>1.1634615384615385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39</v>
      </c>
      <c r="Y513" s="702">
        <f t="shared" si="84"/>
        <v>39.6</v>
      </c>
      <c r="Z513" s="36">
        <f>IFERROR(IF(Y513=0,"",ROUNDUP(Y513/H513,0)*0.00902),"")</f>
        <v>9.9220000000000003E-2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41.274999999999999</v>
      </c>
      <c r="BN513" s="64">
        <f t="shared" si="87"/>
        <v>41.910000000000004</v>
      </c>
      <c r="BO513" s="64">
        <f t="shared" si="88"/>
        <v>8.2070707070707072E-2</v>
      </c>
      <c r="BP513" s="64">
        <f t="shared" si="89"/>
        <v>8.3333333333333343E-2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432.42424242424238</v>
      </c>
      <c r="Y515" s="703">
        <f>IFERROR(Y507/H507,"0")+IFERROR(Y508/H508,"0")+IFERROR(Y509/H509,"0")+IFERROR(Y510/H510,"0")+IFERROR(Y511/H511,"0")+IFERROR(Y512/H512,"0")+IFERROR(Y513/H513,"0")+IFERROR(Y514/H514,"0")</f>
        <v>434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5.1583000000000006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2265</v>
      </c>
      <c r="Y516" s="703">
        <f>IFERROR(SUM(Y507:Y514),"0")</f>
        <v>2273.04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478</v>
      </c>
      <c r="Y518" s="702">
        <f>IFERROR(IF(X518="",0,CEILING((X518/$H518),1)*$H518),"")</f>
        <v>480.48</v>
      </c>
      <c r="Z518" s="36">
        <f>IFERROR(IF(Y518=0,"",ROUNDUP(Y518/H518,0)*0.01196),"")</f>
        <v>1.08836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510.59090909090907</v>
      </c>
      <c r="BN518" s="64">
        <f>IFERROR(Y518*I518/H518,"0")</f>
        <v>513.24</v>
      </c>
      <c r="BO518" s="64">
        <f>IFERROR(1/J518*(X518/H518),"0")</f>
        <v>0.87048368298368306</v>
      </c>
      <c r="BP518" s="64">
        <f>IFERROR(1/J518*(Y518/H518),"0")</f>
        <v>0.875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349</v>
      </c>
      <c r="Y519" s="702">
        <f>IFERROR(IF(X519="",0,CEILING((X519/$H519),1)*$H519),"")</f>
        <v>349.2</v>
      </c>
      <c r="Z519" s="36">
        <f>IFERROR(IF(Y519=0,"",ROUNDUP(Y519/H519,0)*0.00902),"")</f>
        <v>0.87494000000000005</v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369.35833333333335</v>
      </c>
      <c r="BN519" s="64">
        <f>IFERROR(Y519*I519/H519,"0")</f>
        <v>369.57</v>
      </c>
      <c r="BO519" s="64">
        <f>IFERROR(1/J519*(X519/H519),"0")</f>
        <v>0.73442760942760943</v>
      </c>
      <c r="BP519" s="64">
        <f>IFERROR(1/J519*(Y519/H519),"0")</f>
        <v>0.73484848484848486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187.47474747474746</v>
      </c>
      <c r="Y520" s="703">
        <f>IFERROR(Y518/H518,"0")+IFERROR(Y519/H519,"0")</f>
        <v>188</v>
      </c>
      <c r="Z520" s="703">
        <f>IFERROR(IF(Z518="",0,Z518),"0")+IFERROR(IF(Z519="",0,Z519),"0")</f>
        <v>1.9633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827</v>
      </c>
      <c r="Y521" s="703">
        <f>IFERROR(SUM(Y518:Y519),"0")</f>
        <v>829.68000000000006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249</v>
      </c>
      <c r="Y523" s="702">
        <f t="shared" ref="Y523:Y528" si="90">IFERROR(IF(X523="",0,CEILING((X523/$H523),1)*$H523),"")</f>
        <v>253.44</v>
      </c>
      <c r="Z523" s="36">
        <f>IFERROR(IF(Y523=0,"",ROUNDUP(Y523/H523,0)*0.01196),"")</f>
        <v>0.57408000000000003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265.97727272727269</v>
      </c>
      <c r="BN523" s="64">
        <f t="shared" ref="BN523:BN528" si="92">IFERROR(Y523*I523/H523,"0")</f>
        <v>270.71999999999997</v>
      </c>
      <c r="BO523" s="64">
        <f t="shared" ref="BO523:BO528" si="93">IFERROR(1/J523*(X523/H523),"0")</f>
        <v>0.45345279720279719</v>
      </c>
      <c r="BP523" s="64">
        <f t="shared" ref="BP523:BP528" si="94">IFERROR(1/J523*(Y523/H523),"0")</f>
        <v>0.46153846153846156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443</v>
      </c>
      <c r="Y524" s="702">
        <f t="shared" si="90"/>
        <v>443.52000000000004</v>
      </c>
      <c r="Z524" s="36">
        <f>IFERROR(IF(Y524=0,"",ROUNDUP(Y524/H524,0)*0.01196),"")</f>
        <v>1.00464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473.20454545454544</v>
      </c>
      <c r="BN524" s="64">
        <f t="shared" si="92"/>
        <v>473.76</v>
      </c>
      <c r="BO524" s="64">
        <f t="shared" si="93"/>
        <v>0.80674533799533799</v>
      </c>
      <c r="BP524" s="64">
        <f t="shared" si="94"/>
        <v>0.80769230769230771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376</v>
      </c>
      <c r="Y525" s="702">
        <f t="shared" si="90"/>
        <v>380.16</v>
      </c>
      <c r="Z525" s="36">
        <f>IFERROR(IF(Y525=0,"",ROUNDUP(Y525/H525,0)*0.01196),"")</f>
        <v>0.86112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401.63636363636357</v>
      </c>
      <c r="BN525" s="64">
        <f t="shared" si="92"/>
        <v>406.08000000000004</v>
      </c>
      <c r="BO525" s="64">
        <f t="shared" si="93"/>
        <v>0.68473193473193472</v>
      </c>
      <c r="BP525" s="64">
        <f t="shared" si="94"/>
        <v>0.69230769230769229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202.27272727272725</v>
      </c>
      <c r="Y529" s="703">
        <f>IFERROR(Y523/H523,"0")+IFERROR(Y524/H524,"0")+IFERROR(Y525/H525,"0")+IFERROR(Y526/H526,"0")+IFERROR(Y527/H527,"0")+IFERROR(Y528/H528,"0")</f>
        <v>204</v>
      </c>
      <c r="Z529" s="703">
        <f>IFERROR(IF(Z523="",0,Z523),"0")+IFERROR(IF(Z524="",0,Z524),"0")+IFERROR(IF(Z525="",0,Z525),"0")+IFERROR(IF(Z526="",0,Z526),"0")+IFERROR(IF(Z527="",0,Z527),"0")+IFERROR(IF(Z528="",0,Z528),"0")</f>
        <v>2.4398400000000002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1068</v>
      </c>
      <c r="Y530" s="703">
        <f>IFERROR(SUM(Y523:Y528),"0")</f>
        <v>1077.1200000000001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200</v>
      </c>
      <c r="Y572" s="702">
        <f>IFERROR(IF(X572="",0,CEILING((X572/$H572),1)*$H572),"")</f>
        <v>202.79999999999998</v>
      </c>
      <c r="Z572" s="36">
        <f>IFERROR(IF(Y572=0,"",ROUNDUP(Y572/H572,0)*0.02175),"")</f>
        <v>0.5655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214.46153846153848</v>
      </c>
      <c r="BN572" s="64">
        <f>IFERROR(Y572*I572/H572,"0")</f>
        <v>217.464</v>
      </c>
      <c r="BO572" s="64">
        <f>IFERROR(1/J572*(X572/H572),"0")</f>
        <v>0.45787545787545786</v>
      </c>
      <c r="BP572" s="64">
        <f>IFERROR(1/J572*(Y572/H572),"0")</f>
        <v>0.46428571428571425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25.641025641025642</v>
      </c>
      <c r="Y576" s="703">
        <f>IFERROR(Y572/H572,"0")+IFERROR(Y573/H573,"0")+IFERROR(Y574/H574,"0")+IFERROR(Y575/H575,"0")</f>
        <v>26</v>
      </c>
      <c r="Z576" s="703">
        <f>IFERROR(IF(Z572="",0,Z572),"0")+IFERROR(IF(Z573="",0,Z573),"0")+IFERROR(IF(Z574="",0,Z574),"0")+IFERROR(IF(Z575="",0,Z575),"0")</f>
        <v>0.5655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200</v>
      </c>
      <c r="Y577" s="703">
        <f>IFERROR(SUM(Y572:Y575),"0")</f>
        <v>202.79999999999998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17544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17697.89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18657.980766657878</v>
      </c>
      <c r="Y604" s="703">
        <f>IFERROR(SUM(BN22:BN600),"0")</f>
        <v>18822.391000000003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34</v>
      </c>
      <c r="Y605" s="38">
        <f>ROUNDUP(SUM(BP22:BP600),0)</f>
        <v>34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19507.980766657878</v>
      </c>
      <c r="Y606" s="703">
        <f>GrossWeightTotalR+PalletQtyTotalR*25</f>
        <v>19672.391000000003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3138.3576354323318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3166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40.474819999999994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809.60000000000014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1708.8000000000002</v>
      </c>
      <c r="E613" s="46">
        <f>IFERROR(Y104*1,"0")+IFERROR(Y105*1,"0")+IFERROR(Y106*1,"0")+IFERROR(Y110*1,"0")+IFERROR(Y111*1,"0")+IFERROR(Y112*1,"0")+IFERROR(Y113*1,"0")+IFERROR(Y114*1,"0")</f>
        <v>843.30000000000007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1525.4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67.2</v>
      </c>
      <c r="I613" s="46">
        <f>IFERROR(Y188*1,"0")+IFERROR(Y192*1,"0")+IFERROR(Y193*1,"0")+IFERROR(Y194*1,"0")+IFERROR(Y195*1,"0")+IFERROR(Y196*1,"0")+IFERROR(Y197*1,"0")+IFERROR(Y198*1,"0")+IFERROR(Y199*1,"0")</f>
        <v>207.90000000000003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2173.7999999999997</v>
      </c>
      <c r="K613" s="46">
        <f>IFERROR(Y247*1,"0")+IFERROR(Y248*1,"0")+IFERROR(Y249*1,"0")+IFERROR(Y250*1,"0")+IFERROR(Y251*1,"0")+IFERROR(Y252*1,"0")+IFERROR(Y253*1,"0")+IFERROR(Y254*1,"0")</f>
        <v>23.2</v>
      </c>
      <c r="L613" s="699"/>
      <c r="M613" s="46">
        <f>IFERROR(Y259*1,"0")+IFERROR(Y260*1,"0")+IFERROR(Y261*1,"0")+IFERROR(Y262*1,"0")+IFERROR(Y263*1,"0")+IFERROR(Y264*1,"0")+IFERROR(Y265*1,"0")+IFERROR(Y266*1,"0")+IFERROR(Y270*1,"0")</f>
        <v>732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328.79999999999995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1219.3499999999999</v>
      </c>
      <c r="V613" s="46">
        <f>IFERROR(Y368*1,"0")+IFERROR(Y372*1,"0")+IFERROR(Y373*1,"0")+IFERROR(Y374*1,"0")</f>
        <v>23.400000000000002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2850.6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655.19999999999993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65.099999999999994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81.599999999999994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4179.84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202.79999999999998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1,00"/>
        <filter val="1 068,00"/>
        <filter val="1 155,00"/>
        <filter val="1 919,00"/>
        <filter val="1,47"/>
        <filter val="100,00"/>
        <filter val="101,80"/>
        <filter val="106,00"/>
        <filter val="107,00"/>
        <filter val="109,00"/>
        <filter val="11,00"/>
        <filter val="117,19"/>
        <filter val="12,22"/>
        <filter val="12,82"/>
        <filter val="121,00"/>
        <filter val="122,00"/>
        <filter val="127,93"/>
        <filter val="13,59"/>
        <filter val="136,25"/>
        <filter val="144,00"/>
        <filter val="144,26"/>
        <filter val="145,00"/>
        <filter val="147,00"/>
        <filter val="159,00"/>
        <filter val="17 544,00"/>
        <filter val="17,00"/>
        <filter val="178,00"/>
        <filter val="18 657,98"/>
        <filter val="180,00"/>
        <filter val="181,00"/>
        <filter val="187,47"/>
        <filter val="19 507,98"/>
        <filter val="197,00"/>
        <filter val="2 025,00"/>
        <filter val="2 265,00"/>
        <filter val="20,00"/>
        <filter val="20,28"/>
        <filter val="200,00"/>
        <filter val="202,27"/>
        <filter val="206,00"/>
        <filter val="212,00"/>
        <filter val="215,00"/>
        <filter val="219,00"/>
        <filter val="22,00"/>
        <filter val="22,38"/>
        <filter val="221,00"/>
        <filter val="232,00"/>
        <filter val="249,00"/>
        <filter val="25,24"/>
        <filter val="25,64"/>
        <filter val="250,00"/>
        <filter val="286,00"/>
        <filter val="29,76"/>
        <filter val="292,00"/>
        <filter val="3 138,36"/>
        <filter val="30,48"/>
        <filter val="32,50"/>
        <filter val="324,00"/>
        <filter val="327,00"/>
        <filter val="34"/>
        <filter val="34,00"/>
        <filter val="349,00"/>
        <filter val="37,78"/>
        <filter val="376,00"/>
        <filter val="386,00"/>
        <filter val="39,00"/>
        <filter val="4,00"/>
        <filter val="4,76"/>
        <filter val="40,00"/>
        <filter val="408,00"/>
        <filter val="42,00"/>
        <filter val="432,42"/>
        <filter val="443,00"/>
        <filter val="47,00"/>
        <filter val="47,09"/>
        <filter val="47,33"/>
        <filter val="470,00"/>
        <filter val="473,00"/>
        <filter val="478,00"/>
        <filter val="499,00"/>
        <filter val="503,00"/>
        <filter val="517,00"/>
        <filter val="551,00"/>
        <filter val="58,00"/>
        <filter val="59,91"/>
        <filter val="638,00"/>
        <filter val="64,00"/>
        <filter val="647,00"/>
        <filter val="649,00"/>
        <filter val="655,00"/>
        <filter val="66,00"/>
        <filter val="66,67"/>
        <filter val="674,25"/>
        <filter val="68,33"/>
        <filter val="682,00"/>
        <filter val="694,00"/>
        <filter val="7,84"/>
        <filter val="7,86"/>
        <filter val="71,00"/>
        <filter val="710,00"/>
        <filter val="728,00"/>
        <filter val="73,41"/>
        <filter val="736,00"/>
        <filter val="743,00"/>
        <filter val="764,00"/>
        <filter val="78,00"/>
        <filter val="80,00"/>
        <filter val="803,00"/>
        <filter val="827,00"/>
        <filter val="83,21"/>
        <filter val="88,00"/>
        <filter val="89,59"/>
        <filter val="9,00"/>
        <filter val="942,00"/>
        <filter val="95,48"/>
        <filter val="96,00"/>
        <filter val="97,00"/>
        <filter val="98,89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2024-10-17T10:29:01Z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