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заказа'!$B$30:$B$30</definedName>
    <definedName name="ProductId100">'Бланк заказа'!$B$165:$B$165</definedName>
    <definedName name="ProductId101">'Бланк заказа'!$B$166:$B$166</definedName>
    <definedName name="ProductId102">'Бланк заказа'!$B$167:$B$167</definedName>
    <definedName name="ProductId103">'Бланк заказа'!$B$168:$B$168</definedName>
    <definedName name="ProductId104">'Бланк заказа'!$B$169:$B$169</definedName>
    <definedName name="ProductId105">'Бланк заказа'!$B$170:$B$170</definedName>
    <definedName name="ProductId106">'Бланк заказа'!$B$171:$B$171</definedName>
    <definedName name="ProductId107">'Бланк заказа'!$B$176:$B$176</definedName>
    <definedName name="ProductId108">'Бланк заказа'!$B$177:$B$177</definedName>
    <definedName name="ProductId109">'Бланк заказа'!$B$178:$B$178</definedName>
    <definedName name="ProductId11">'Бланк заказа'!$B$31:$B$31</definedName>
    <definedName name="ProductId110">'Бланк заказа'!$B$179:$B$179</definedName>
    <definedName name="ProductId111">'Бланк заказа'!$B$180:$B$180</definedName>
    <definedName name="ProductId112">'Бланк заказа'!$B$181:$B$181</definedName>
    <definedName name="ProductId113">'Бланк заказа'!$B$182:$B$182</definedName>
    <definedName name="ProductId114">'Бланк заказа'!$B$183:$B$183</definedName>
    <definedName name="ProductId115">'Бланк заказа'!$B$184:$B$184</definedName>
    <definedName name="ProductId116">'Бланк заказа'!$B$185:$B$185</definedName>
    <definedName name="ProductId117">'Бланк заказа'!$B$186:$B$186</definedName>
    <definedName name="ProductId118">'Бланк заказа'!$B$187:$B$187</definedName>
    <definedName name="ProductId119">'Бланк заказа'!$B$188:$B$188</definedName>
    <definedName name="ProductId12">'Бланк заказа'!$B$32:$B$32</definedName>
    <definedName name="ProductId120">'Бланк заказа'!$B$189:$B$189</definedName>
    <definedName name="ProductId121">'Бланк заказа'!$B$194:$B$194</definedName>
    <definedName name="ProductId122">'Бланк заказа'!$B$195:$B$195</definedName>
    <definedName name="ProductId123">'Бланк заказа'!$B$196:$B$196</definedName>
    <definedName name="ProductId124">'Бланк заказа'!$B$197:$B$197</definedName>
    <definedName name="ProductId125">'Бланк заказа'!$B$198:$B$198</definedName>
    <definedName name="ProductId126">'Бланк заказа'!$B$199:$B$199</definedName>
    <definedName name="ProductId127">'Бланк заказа'!$B$200:$B$200</definedName>
    <definedName name="ProductId128">'Бланк заказа'!$B$201:$B$201</definedName>
    <definedName name="ProductId129">'Бланк заказа'!$B$202:$B$202</definedName>
    <definedName name="ProductId13">'Бланк заказа'!$B$33:$B$33</definedName>
    <definedName name="ProductId130">'Бланк заказа'!$B$203:$B$203</definedName>
    <definedName name="ProductId131">'Бланк заказа'!$B$204:$B$204</definedName>
    <definedName name="ProductId132">'Бланк заказа'!$B$205:$B$205</definedName>
    <definedName name="ProductId133">'Бланк заказа'!$B$206:$B$206</definedName>
    <definedName name="ProductId134">'Бланк заказа'!$B$207:$B$207</definedName>
    <definedName name="ProductId135">'Бланк заказа'!$B$212:$B$212</definedName>
    <definedName name="ProductId136">'Бланк заказа'!$B$213:$B$213</definedName>
    <definedName name="ProductId137">'Бланк заказа'!$B$214:$B$214</definedName>
    <definedName name="ProductId138">'Бланк заказа'!$B$215:$B$215</definedName>
    <definedName name="ProductId139">'Бланк заказа'!$B$216:$B$216</definedName>
    <definedName name="ProductId14">'Бланк заказа'!$B$34:$B$34</definedName>
    <definedName name="ProductId140">'Бланк заказа'!$B$217:$B$217</definedName>
    <definedName name="ProductId141">'Бланк заказа'!$B$218:$B$218</definedName>
    <definedName name="ProductId142">'Бланк заказа'!$B$219:$B$219</definedName>
    <definedName name="ProductId143">'Бланк заказа'!$B$220:$B$220</definedName>
    <definedName name="ProductId144">'Бланк заказа'!$B$221:$B$221</definedName>
    <definedName name="ProductId145">'Бланк заказа'!$B$226:$B$226</definedName>
    <definedName name="ProductId146">'Бланк заказа'!$B$227:$B$227</definedName>
    <definedName name="ProductId147">'Бланк заказа'!$B$228:$B$228</definedName>
    <definedName name="ProductId148">'Бланк заказа'!$B$229:$B$229</definedName>
    <definedName name="ProductId149">'Бланк заказа'!$B$230:$B$230</definedName>
    <definedName name="ProductId15">'Бланк заказа'!$B$35:$B$35</definedName>
    <definedName name="ProductId150">'Бланк заказа'!$B$231:$B$231</definedName>
    <definedName name="ProductId151">'Бланк заказа'!$B$232:$B$232</definedName>
    <definedName name="ProductId152">'Бланк заказа'!$B$233:$B$233</definedName>
    <definedName name="ProductId153">'Бланк заказа'!$B$234:$B$234</definedName>
    <definedName name="ProductId154">'Бланк заказа'!$B$235:$B$235</definedName>
    <definedName name="ProductId155">'Бланк заказа'!$B$236:$B$236</definedName>
    <definedName name="ProductId156">'Бланк заказа'!$B$237:$B$237</definedName>
    <definedName name="ProductId157">'Бланк заказа'!$B$238:$B$238</definedName>
    <definedName name="ProductId158">'Бланк заказа'!$B$243:$B$243</definedName>
    <definedName name="ProductId159">'Бланк заказа'!$B$244:$B$244</definedName>
    <definedName name="ProductId16">'Бланк заказа'!$B$36:$B$36</definedName>
    <definedName name="ProductId160">'Бланк заказа'!$B$245:$B$245</definedName>
    <definedName name="ProductId161">'Бланк заказа'!$B$250:$B$250</definedName>
    <definedName name="ProductId162">'Бланк заказа'!$B$251:$B$251</definedName>
    <definedName name="ProductId163">'Бланк заказа'!$B$252:$B$252</definedName>
    <definedName name="ProductId164">'Бланк заказа'!$B$253:$B$253</definedName>
    <definedName name="ProductId165">'Бланк заказа'!$B$258:$B$258</definedName>
    <definedName name="ProductId166">'Бланк заказа'!$B$259:$B$259</definedName>
    <definedName name="ProductId167">'Бланк заказа'!$B$260:$B$260</definedName>
    <definedName name="ProductId168">'Бланк заказа'!$B$266:$B$266</definedName>
    <definedName name="ProductId169">'Бланк заказа'!$B$267:$B$267</definedName>
    <definedName name="ProductId17">'Бланк заказа'!$B$41:$B$41</definedName>
    <definedName name="ProductId170">'Бланк заказа'!$B$271:$B$271</definedName>
    <definedName name="ProductId171">'Бланк заказа'!$B$272:$B$272</definedName>
    <definedName name="ProductId172">'Бланк заказа'!$B$276:$B$276</definedName>
    <definedName name="ProductId173">'Бланк заказа'!$B$277:$B$277</definedName>
    <definedName name="ProductId174">'Бланк заказа'!$B$278:$B$278</definedName>
    <definedName name="ProductId175">'Бланк заказа'!$B$279:$B$279</definedName>
    <definedName name="ProductId176">'Бланк заказа'!$B$280:$B$280</definedName>
    <definedName name="ProductId177">'Бланк заказа'!$B$281:$B$281</definedName>
    <definedName name="ProductId178">'Бланк заказа'!$B$282:$B$282</definedName>
    <definedName name="ProductId179">'Бланк заказа'!$B$283:$B$283</definedName>
    <definedName name="ProductId18">'Бланк заказа'!$B$42:$B$42</definedName>
    <definedName name="ProductId180">'Бланк заказа'!$B$284:$B$284</definedName>
    <definedName name="ProductId181">'Бланк заказа'!$B$285:$B$285</definedName>
    <definedName name="ProductId182">'Бланк заказа'!$B$286:$B$286</definedName>
    <definedName name="ProductId183">'Бланк заказа'!$B$287:$B$287</definedName>
    <definedName name="ProductId184">'Бланк заказа'!$B$288:$B$288</definedName>
    <definedName name="ProductId185">'Бланк заказа'!$B$292:$B$292</definedName>
    <definedName name="ProductId186">'Бланк заказа'!$B$297:$B$297</definedName>
    <definedName name="ProductId187">'Бланк заказа'!$B$298:$B$298</definedName>
    <definedName name="ProductId188">'Бланк заказа'!$B$299:$B$299</definedName>
    <definedName name="ProductId189">'Бланк заказа'!$B$300:$B$300</definedName>
    <definedName name="ProductId19">'Бланк заказа'!$B$47:$B$47</definedName>
    <definedName name="ProductId190">'Бланк заказа'!$B$301:$B$301</definedName>
    <definedName name="ProductId191">'Бланк заказа'!$B$302:$B$302</definedName>
    <definedName name="ProductId192">'Бланк заказа'!$B$306:$B$306</definedName>
    <definedName name="ProductId193">'Бланк заказа'!$B$312:$B$312</definedName>
    <definedName name="ProductId194">'Бланк заказа'!$B$313:$B$313</definedName>
    <definedName name="ProductId195">'Бланк заказа'!$B$314:$B$314</definedName>
    <definedName name="ProductId196">'Бланк заказа'!$B$315:$B$315</definedName>
    <definedName name="ProductId197">'Бланк заказа'!$B$316:$B$316</definedName>
    <definedName name="ProductId198">'Бланк заказа'!$B$317:$B$317</definedName>
    <definedName name="ProductId199">'Бланк заказа'!$B$318:$B$318</definedName>
    <definedName name="ProductId2">'Бланк заказа'!$B$22:$B$22</definedName>
    <definedName name="ProductId20">'Бланк заказа'!$B$48:$B$48</definedName>
    <definedName name="ProductId200">'Бланк заказа'!$B$319:$B$319</definedName>
    <definedName name="ProductId201">'Бланк заказа'!$B$320:$B$320</definedName>
    <definedName name="ProductId202">'Бланк заказа'!$B$321:$B$321</definedName>
    <definedName name="ProductId203">'Бланк заказа'!$B$322:$B$322</definedName>
    <definedName name="ProductId204">'Бланк заказа'!$B$323:$B$323</definedName>
    <definedName name="ProductId205">'Бланк заказа'!$B$324:$B$324</definedName>
    <definedName name="ProductId206">'Бланк заказа'!$B$329:$B$329</definedName>
    <definedName name="ProductId207">'Бланк заказа'!$B$334:$B$334</definedName>
    <definedName name="ProductId208">'Бланк заказа'!$B$340:$B$340</definedName>
    <definedName name="ProductId209">'Бланк заказа'!$B$341:$B$341</definedName>
    <definedName name="ProductId21">'Бланк заказа'!$B$49:$B$49</definedName>
    <definedName name="ProductId210">'Бланк заказа'!$B$346:$B$346</definedName>
    <definedName name="ProductId211">'Бланк заказа'!$B$347:$B$347</definedName>
    <definedName name="ProductId212">'Бланк заказа'!$B$352:$B$352</definedName>
    <definedName name="ProductId213">'Бланк заказа'!$B$353:$B$353</definedName>
    <definedName name="ProductId214">'Бланк заказа'!$B$354:$B$354</definedName>
    <definedName name="ProductId215">'Бланк заказа'!$B$355:$B$355</definedName>
    <definedName name="ProductId216">'Бланк заказа'!$B$360:$B$360</definedName>
    <definedName name="ProductId217">'Бланк заказа'!$B$361:$B$361</definedName>
    <definedName name="ProductId218">'Бланк заказа'!$B$362:$B$362</definedName>
    <definedName name="ProductId219">'Бланк заказа'!$B$363:$B$363</definedName>
    <definedName name="ProductId22">'Бланк заказа'!$B$50:$B$50</definedName>
    <definedName name="ProductId220">'Бланк заказа'!$B$364:$B$364</definedName>
    <definedName name="ProductId221">'Бланк заказа'!$B$369:$B$369</definedName>
    <definedName name="ProductId222">'Бланк заказа'!$B$374:$B$374</definedName>
    <definedName name="ProductId223">'Бланк заказа'!$B$379:$B$379</definedName>
    <definedName name="ProductId224">'Бланк заказа'!$B$380:$B$380</definedName>
    <definedName name="ProductId225">'Бланк заказа'!$B$381:$B$381</definedName>
    <definedName name="ProductId226">'Бланк заказа'!$B$387:$B$387</definedName>
    <definedName name="ProductId227">'Бланк заказа'!$B$393:$B$393</definedName>
    <definedName name="ProductId228">'Бланк заказа'!$B$399:$B$399</definedName>
    <definedName name="ProductId229">'Бланк заказа'!$B$400:$B$400</definedName>
    <definedName name="ProductId23">'Бланк заказа'!$B$51:$B$51</definedName>
    <definedName name="ProductId230">'Бланк заказа'!$B$406:$B$406</definedName>
    <definedName name="ProductId231">'Бланк заказа'!$B$407:$B$407</definedName>
    <definedName name="ProductId232">'Бланк заказа'!$B$411:$B$411</definedName>
    <definedName name="ProductId233">'Бланк заказа'!$B$412:$B$412</definedName>
    <definedName name="ProductId234">'Бланк заказа'!$B$416:$B$416</definedName>
    <definedName name="ProductId235">'Бланк заказа'!$B$417:$B$417</definedName>
    <definedName name="ProductId236">'Бланк заказа'!$B$418:$B$418</definedName>
    <definedName name="ProductId237">'Бланк заказа'!$B$419:$B$419</definedName>
    <definedName name="ProductId238">'Бланк заказа'!$B$420:$B$420</definedName>
    <definedName name="ProductId239">'Бланк заказа'!$B$426:$B$426</definedName>
    <definedName name="ProductId24">'Бланк заказа'!$B$52:$B$52</definedName>
    <definedName name="ProductId240">'Бланк заказа'!$B$430:$B$430</definedName>
    <definedName name="ProductId241">'Бланк заказа'!$B$431:$B$431</definedName>
    <definedName name="ProductId242">'Бланк заказа'!$B$435:$B$435</definedName>
    <definedName name="ProductId243">'Бланк заказа'!$B$436:$B$436</definedName>
    <definedName name="ProductId244">'Бланк заказа'!$B$437:$B$437</definedName>
    <definedName name="ProductId245">'Бланк заказа'!$B$441:$B$441</definedName>
    <definedName name="ProductId246">'Бланк заказа'!$B$442:$B$442</definedName>
    <definedName name="ProductId247">'Бланк заказа'!$B$443:$B$443</definedName>
    <definedName name="ProductId248">'Бланк заказа'!$B$444:$B$444</definedName>
    <definedName name="ProductId249">'Бланк заказа'!$B$445:$B$445</definedName>
    <definedName name="ProductId25">'Бланк заказа'!$B$57:$B$57</definedName>
    <definedName name="ProductId250">'Бланк заказа'!$B$446:$B$446</definedName>
    <definedName name="ProductId251">'Бланк заказа'!$B$447:$B$447</definedName>
    <definedName name="ProductId252">'Бланк заказа'!$B$451:$B$451</definedName>
    <definedName name="ProductId253">'Бланк заказа'!$B$452:$B$452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заказа'!$B$458:$B$458</definedName>
    <definedName name="ProductId26">'Бланк заказа'!$B$58:$B$58</definedName>
    <definedName name="ProductId260">'Бланк заказа'!$B$459:$B$459</definedName>
    <definedName name="ProductId261">'Бланк заказа'!$B$460:$B$460</definedName>
    <definedName name="ProductId262">'Бланк заказа'!$B$461:$B$461</definedName>
    <definedName name="ProductId263">'Бланк заказа'!$B$462:$B$462</definedName>
    <definedName name="ProductId264">'Бланк заказа'!$B$463:$B$463</definedName>
    <definedName name="ProductId265">'Бланк заказа'!$B$464:$B$464</definedName>
    <definedName name="ProductId266">'Бланк заказа'!$B$465:$B$465</definedName>
    <definedName name="ProductId267">'Бланк заказа'!$B$466:$B$466</definedName>
    <definedName name="ProductId268">'Бланк заказа'!$B$467:$B$467</definedName>
    <definedName name="ProductId269">'Бланк заказа'!$B$468:$B$468</definedName>
    <definedName name="ProductId27">'Бланк заказа'!$B$59:$B$59</definedName>
    <definedName name="ProductId270">'Бланк заказа'!$B$469:$B$469</definedName>
    <definedName name="ProductId271">'Бланк заказа'!$B$470:$B$470</definedName>
    <definedName name="ProductId272">'Бланк заказа'!$B$471:$B$471</definedName>
    <definedName name="ProductId273">'Бланк заказа'!$B$472:$B$472</definedName>
    <definedName name="ProductId274">'Бланк заказа'!$B$473:$B$473</definedName>
    <definedName name="ProductId275">'Бланк заказа'!$B$474:$B$474</definedName>
    <definedName name="ProductId276">'Бланк заказа'!$B$475:$B$475</definedName>
    <definedName name="ProductId277">'Бланк заказа'!$B$476:$B$476</definedName>
    <definedName name="ProductId278">'Бланк заказа'!$B$477:$B$477</definedName>
    <definedName name="ProductId279">'Бланк заказа'!$B$478:$B$478</definedName>
    <definedName name="ProductId28">'Бланк заказа'!$B$60:$B$60</definedName>
    <definedName name="ProductId280">'Бланк заказа'!$B$479:$B$479</definedName>
    <definedName name="ProductId281">'Бланк заказа'!$B$480:$B$480</definedName>
    <definedName name="ProductId282">'Бланк заказа'!$B$481:$B$481</definedName>
    <definedName name="ProductId283">'Бланк заказа'!$B$482:$B$482</definedName>
    <definedName name="ProductId284">'Бланк заказа'!$B$483:$B$483</definedName>
    <definedName name="ProductId285">'Бланк заказа'!$B$484:$B$484</definedName>
    <definedName name="ProductId286">'Бланк заказа'!$B$485:$B$485</definedName>
    <definedName name="ProductId287">'Бланк заказа'!$B$486:$B$486</definedName>
    <definedName name="ProductId288">'Бланк заказа'!$B$487:$B$487</definedName>
    <definedName name="ProductId289">'Бланк заказа'!$B$488:$B$488</definedName>
    <definedName name="ProductId29">'Бланк заказа'!$B$61:$B$61</definedName>
    <definedName name="ProductId290">'Бланк заказа'!$B$489:$B$489</definedName>
    <definedName name="ProductId291">'Бланк заказа'!$B$490:$B$490</definedName>
    <definedName name="ProductId292">'Бланк заказа'!$B$491:$B$491</definedName>
    <definedName name="ProductId293">'Бланк заказа'!$B$496:$B$496</definedName>
    <definedName name="ProductId294">'Бланк заказа'!$B$500:$B$500</definedName>
    <definedName name="ProductId295">'Бланк заказа'!$B$501:$B$501</definedName>
    <definedName name="ProductId296">'Бланк заказа'!$B$502:$B$502</definedName>
    <definedName name="ProductId297">'Бланк заказа'!$B$503:$B$503</definedName>
    <definedName name="ProductId298">'Бланк заказа'!$B$504:$B$504</definedName>
    <definedName name="ProductId3">'Бланк заказа'!$B$23:$B$23</definedName>
    <definedName name="ProductId30">'Бланк заказа'!$B$62:$B$62</definedName>
    <definedName name="ProductId31">'Бланк заказа'!$B$63:$B$63</definedName>
    <definedName name="ProductId32">'Бланк заказа'!$B$64:$B$64</definedName>
    <definedName name="ProductId33">'Бланк заказа'!$B$65:$B$65</definedName>
    <definedName name="ProductId34">'Бланк заказа'!$B$66:$B$66</definedName>
    <definedName name="ProductId35">'Бланк заказа'!$B$71:$B$71</definedName>
    <definedName name="ProductId36">'Бланк заказа'!$B$75:$B$75</definedName>
    <definedName name="ProductId37">'Бланк заказа'!$B$76:$B$76</definedName>
    <definedName name="ProductId38">'Бланк заказа'!$B$80:$B$80</definedName>
    <definedName name="ProductId39">'Бланк заказа'!$B$81:$B$81</definedName>
    <definedName name="ProductId4">'Бланк заказа'!$B$24:$B$24</definedName>
    <definedName name="ProductId40">'Бланк заказа'!$B$82:$B$82</definedName>
    <definedName name="ProductId41">'Бланк заказа'!$B$83:$B$83</definedName>
    <definedName name="ProductId42">'Бланк заказа'!$B$87:$B$87</definedName>
    <definedName name="ProductId43">'Бланк заказа'!$B$88:$B$88</definedName>
    <definedName name="ProductId44">'Бланк заказа'!$B$89:$B$89</definedName>
    <definedName name="ProductId45">'Бланк заказа'!$B$90:$B$90</definedName>
    <definedName name="ProductId46">'Бланк заказа'!$B$91:$B$91</definedName>
    <definedName name="ProductId47">'Бланк заказа'!$B$96:$B$96</definedName>
    <definedName name="ProductId48">'Бланк заказа'!$B$97:$B$97</definedName>
    <definedName name="ProductId49">'Бланк заказа'!$B$102:$B$102</definedName>
    <definedName name="ProductId5">'Бланк заказа'!$B$25:$B$25</definedName>
    <definedName name="ProductId50">'Бланк заказа'!$B$103:$B$103</definedName>
    <definedName name="ProductId51">'Бланк заказа'!$B$104:$B$104</definedName>
    <definedName name="ProductId52">'Бланк заказа'!$B$105:$B$105</definedName>
    <definedName name="ProductId53">'Бланк заказа'!$B$106:$B$106</definedName>
    <definedName name="ProductId54">'Бланк заказа'!$B$107:$B$107</definedName>
    <definedName name="ProductId55">'Бланк заказа'!$B$108:$B$108</definedName>
    <definedName name="ProductId56">'Бланк заказа'!$B$113:$B$113</definedName>
    <definedName name="ProductId57">'Бланк заказа'!$B$114:$B$114</definedName>
    <definedName name="ProductId58">'Бланк заказа'!$B$115:$B$115</definedName>
    <definedName name="ProductId59">'Бланк заказа'!$B$116:$B$116</definedName>
    <definedName name="ProductId6">'Бланк заказа'!$B$26:$B$26</definedName>
    <definedName name="ProductId60">'Бланк заказа'!$B$117:$B$117</definedName>
    <definedName name="ProductId61">'Бланк заказа'!$B$118:$B$118</definedName>
    <definedName name="ProductId62">'Бланк заказа'!$B$119:$B$119</definedName>
    <definedName name="ProductId63">'Бланк заказа'!$B$120:$B$120</definedName>
    <definedName name="ProductId64">'Бланк заказа'!$B$121:$B$121</definedName>
    <definedName name="ProductId65">'Бланк заказа'!$B$126:$B$126</definedName>
    <definedName name="ProductId66">'Бланк заказа'!$B$127:$B$127</definedName>
    <definedName name="ProductId67">'Бланк заказа'!$B$128:$B$128</definedName>
    <definedName name="ProductId68">'Бланк заказа'!$B$129:$B$129</definedName>
    <definedName name="ProductId69">'Бланк заказа'!$B$130:$B$130</definedName>
    <definedName name="ProductId7">'Бланк заказа'!$B$27:$B$27</definedName>
    <definedName name="ProductId70">'Бланк заказа'!$B$131:$B$131</definedName>
    <definedName name="ProductId71">'Бланк заказа'!$B$132:$B$132</definedName>
    <definedName name="ProductId72">'Бланк заказа'!$B$133:$B$133</definedName>
    <definedName name="ProductId73">'Бланк заказа'!$B$134:$B$134</definedName>
    <definedName name="ProductId74">'Бланк заказа'!$B$135:$B$135</definedName>
    <definedName name="ProductId75">'Бланк заказа'!$B$136:$B$136</definedName>
    <definedName name="ProductId76">'Бланк заказа'!$B$137:$B$137</definedName>
    <definedName name="ProductId77">'Бланк заказа'!$B$138:$B$138</definedName>
    <definedName name="ProductId78">'Бланк заказа'!$B$139:$B$139</definedName>
    <definedName name="ProductId79">'Бланк заказа'!$B$140:$B$140</definedName>
    <definedName name="ProductId8">'Бланк заказа'!$B$28:$B$28</definedName>
    <definedName name="ProductId80">'Бланк заказа'!$B$141:$B$141</definedName>
    <definedName name="ProductId81">'Бланк заказа'!$B$142:$B$142</definedName>
    <definedName name="ProductId82">'Бланк заказа'!$B$143:$B$143</definedName>
    <definedName name="ProductId83">'Бланк заказа'!$B$144:$B$144</definedName>
    <definedName name="ProductId84">'Бланк заказа'!$B$145:$B$145</definedName>
    <definedName name="ProductId85">'Бланк заказа'!$B$146:$B$146</definedName>
    <definedName name="ProductId86">'Бланк заказа'!$B$147:$B$147</definedName>
    <definedName name="ProductId87">'Бланк заказа'!$B$148:$B$148</definedName>
    <definedName name="ProductId88">'Бланк заказа'!$B$149:$B$149</definedName>
    <definedName name="ProductId89">'Бланк заказа'!$B$150:$B$150</definedName>
    <definedName name="ProductId9">'Бланк заказа'!$B$29:$B$29</definedName>
    <definedName name="ProductId90">'Бланк заказа'!$B$151:$B$151</definedName>
    <definedName name="ProductId91">'Бланк заказа'!$B$152:$B$152</definedName>
    <definedName name="ProductId92">'Бланк заказа'!$B$153:$B$153</definedName>
    <definedName name="ProductId93">'Бланк заказа'!$B$154:$B$154</definedName>
    <definedName name="ProductId94">'Бланк заказа'!$B$155:$B$155</definedName>
    <definedName name="ProductId95">'Бланк заказа'!$B$156:$B$156</definedName>
    <definedName name="ProductId96">'Бланк заказа'!$B$161:$B$161</definedName>
    <definedName name="ProductId97">'Бланк заказа'!$B$162:$B$162</definedName>
    <definedName name="ProductId98">'Бланк заказа'!$B$163:$B$163</definedName>
    <definedName name="ProductId99">'Бланк заказа'!$B$164:$B$164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заказа'!$U$30:$U$30</definedName>
    <definedName name="SalesQty10_2">'Бланк заказа'!$W$30:$W$30</definedName>
    <definedName name="SalesQty10_3">'Бланк заказа'!$Y$30:$Y$30</definedName>
    <definedName name="SalesQty10_4">'Бланк заказа'!$AA$30:$AA$30</definedName>
    <definedName name="SalesQty100_1">'Бланк заказа'!$U$165:$U$165</definedName>
    <definedName name="SalesQty100_2">'Бланк заказа'!$W$165:$W$165</definedName>
    <definedName name="SalesQty100_3">'Бланк заказа'!$Y$165:$Y$165</definedName>
    <definedName name="SalesQty100_4">'Бланк заказа'!$AA$165:$AA$165</definedName>
    <definedName name="SalesQty101_1">'Бланк заказа'!$U$166:$U$166</definedName>
    <definedName name="SalesQty101_2">'Бланк заказа'!$W$166:$W$166</definedName>
    <definedName name="SalesQty101_3">'Бланк заказа'!$Y$166:$Y$166</definedName>
    <definedName name="SalesQty101_4">'Бланк заказа'!$AA$166:$AA$166</definedName>
    <definedName name="SalesQty102_1">'Бланк заказа'!$U$167:$U$167</definedName>
    <definedName name="SalesQty102_2">'Бланк заказа'!$W$167:$W$167</definedName>
    <definedName name="SalesQty102_3">'Бланк заказа'!$Y$167:$Y$167</definedName>
    <definedName name="SalesQty102_4">'Бланк заказа'!$AA$167:$AA$167</definedName>
    <definedName name="SalesQty103_1">'Бланк заказа'!$U$168:$U$168</definedName>
    <definedName name="SalesQty103_2">'Бланк заказа'!$W$168:$W$168</definedName>
    <definedName name="SalesQty103_3">'Бланк заказа'!$Y$168:$Y$168</definedName>
    <definedName name="SalesQty103_4">'Бланк заказа'!$AA$168:$AA$168</definedName>
    <definedName name="SalesQty104_1">'Бланк заказа'!$U$169:$U$169</definedName>
    <definedName name="SalesQty104_2">'Бланк заказа'!$W$169:$W$169</definedName>
    <definedName name="SalesQty104_3">'Бланк заказа'!$Y$169:$Y$169</definedName>
    <definedName name="SalesQty104_4">'Бланк заказа'!$AA$169:$AA$169</definedName>
    <definedName name="SalesQty105_1">'Бланк заказа'!$U$170:$U$170</definedName>
    <definedName name="SalesQty105_2">'Бланк заказа'!$W$170:$W$170</definedName>
    <definedName name="SalesQty105_3">'Бланк заказа'!$Y$170:$Y$170</definedName>
    <definedName name="SalesQty105_4">'Бланк заказа'!$AA$170:$AA$170</definedName>
    <definedName name="SalesQty106_1">'Бланк заказа'!$U$171:$U$171</definedName>
    <definedName name="SalesQty106_2">'Бланк заказа'!$W$171:$W$171</definedName>
    <definedName name="SalesQty106_3">'Бланк заказа'!$Y$171:$Y$171</definedName>
    <definedName name="SalesQty106_4">'Бланк заказа'!$AA$171:$AA$171</definedName>
    <definedName name="SalesQty107_1">'Бланк заказа'!$U$176:$U$176</definedName>
    <definedName name="SalesQty107_2">'Бланк заказа'!$W$176:$W$176</definedName>
    <definedName name="SalesQty107_3">'Бланк заказа'!$Y$176:$Y$176</definedName>
    <definedName name="SalesQty107_4">'Бланк заказа'!$AA$176:$AA$176</definedName>
    <definedName name="SalesQty108_1">'Бланк заказа'!$U$177:$U$177</definedName>
    <definedName name="SalesQty108_2">'Бланк заказа'!$W$177:$W$177</definedName>
    <definedName name="SalesQty108_3">'Бланк заказа'!$Y$177:$Y$177</definedName>
    <definedName name="SalesQty108_4">'Бланк заказа'!$AA$177:$AA$177</definedName>
    <definedName name="SalesQty109_1">'Бланк заказа'!$U$178:$U$178</definedName>
    <definedName name="SalesQty109_2">'Бланк заказа'!$W$178:$W$178</definedName>
    <definedName name="SalesQty109_3">'Бланк заказа'!$Y$178:$Y$178</definedName>
    <definedName name="SalesQty109_4">'Бланк заказа'!$AA$178:$AA$178</definedName>
    <definedName name="SalesQty11_1">'Бланк заказа'!$U$31:$U$31</definedName>
    <definedName name="SalesQty11_2">'Бланк заказа'!$W$31:$W$31</definedName>
    <definedName name="SalesQty11_3">'Бланк заказа'!$Y$31:$Y$31</definedName>
    <definedName name="SalesQty11_4">'Бланк заказа'!$AA$31:$AA$31</definedName>
    <definedName name="SalesQty110_1">'Бланк заказа'!$U$179:$U$179</definedName>
    <definedName name="SalesQty110_2">'Бланк заказа'!$W$179:$W$179</definedName>
    <definedName name="SalesQty110_3">'Бланк заказа'!$Y$179:$Y$179</definedName>
    <definedName name="SalesQty110_4">'Бланк заказа'!$AA$179:$AA$179</definedName>
    <definedName name="SalesQty111_1">'Бланк заказа'!$U$180:$U$180</definedName>
    <definedName name="SalesQty111_2">'Бланк заказа'!$W$180:$W$180</definedName>
    <definedName name="SalesQty111_3">'Бланк заказа'!$Y$180:$Y$180</definedName>
    <definedName name="SalesQty111_4">'Бланк заказа'!$AA$180:$AA$180</definedName>
    <definedName name="SalesQty112_1">'Бланк заказа'!$U$181:$U$181</definedName>
    <definedName name="SalesQty112_2">'Бланк заказа'!$W$181:$W$181</definedName>
    <definedName name="SalesQty112_3">'Бланк заказа'!$Y$181:$Y$181</definedName>
    <definedName name="SalesQty112_4">'Бланк заказа'!$AA$181:$AA$181</definedName>
    <definedName name="SalesQty113_1">'Бланк заказа'!$U$182:$U$182</definedName>
    <definedName name="SalesQty113_2">'Бланк заказа'!$W$182:$W$182</definedName>
    <definedName name="SalesQty113_3">'Бланк заказа'!$Y$182:$Y$182</definedName>
    <definedName name="SalesQty113_4">'Бланк заказа'!$AA$182:$AA$182</definedName>
    <definedName name="SalesQty114_1">'Бланк заказа'!$U$183:$U$183</definedName>
    <definedName name="SalesQty114_2">'Бланк заказа'!$W$183:$W$183</definedName>
    <definedName name="SalesQty114_3">'Бланк заказа'!$Y$183:$Y$183</definedName>
    <definedName name="SalesQty114_4">'Бланк заказа'!$AA$183:$AA$183</definedName>
    <definedName name="SalesQty115_1">'Бланк заказа'!$U$184:$U$184</definedName>
    <definedName name="SalesQty115_2">'Бланк заказа'!$W$184:$W$184</definedName>
    <definedName name="SalesQty115_3">'Бланк заказа'!$Y$184:$Y$184</definedName>
    <definedName name="SalesQty115_4">'Бланк заказа'!$AA$184:$AA$184</definedName>
    <definedName name="SalesQty116_1">'Бланк заказа'!$U$185:$U$185</definedName>
    <definedName name="SalesQty116_2">'Бланк заказа'!$W$185:$W$185</definedName>
    <definedName name="SalesQty116_3">'Бланк заказа'!$Y$185:$Y$185</definedName>
    <definedName name="SalesQty116_4">'Бланк заказа'!$AA$185:$AA$185</definedName>
    <definedName name="SalesQty117_1">'Бланк заказа'!$U$186:$U$186</definedName>
    <definedName name="SalesQty117_2">'Бланк заказа'!$W$186:$W$186</definedName>
    <definedName name="SalesQty117_3">'Бланк заказа'!$Y$186:$Y$186</definedName>
    <definedName name="SalesQty117_4">'Бланк заказа'!$AA$186:$AA$186</definedName>
    <definedName name="SalesQty118_1">'Бланк заказа'!$U$187:$U$187</definedName>
    <definedName name="SalesQty118_2">'Бланк заказа'!$W$187:$W$187</definedName>
    <definedName name="SalesQty118_3">'Бланк заказа'!$Y$187:$Y$187</definedName>
    <definedName name="SalesQty118_4">'Бланк заказа'!$AA$187:$AA$187</definedName>
    <definedName name="SalesQty119_1">'Бланк заказа'!$U$188:$U$188</definedName>
    <definedName name="SalesQty119_2">'Бланк заказа'!$W$188:$W$188</definedName>
    <definedName name="SalesQty119_3">'Бланк заказа'!$Y$188:$Y$188</definedName>
    <definedName name="SalesQty119_4">'Бланк заказа'!$AA$188:$AA$188</definedName>
    <definedName name="SalesQty12_1">'Бланк заказа'!$U$32:$U$32</definedName>
    <definedName name="SalesQty12_2">'Бланк заказа'!$W$32:$W$32</definedName>
    <definedName name="SalesQty12_3">'Бланк заказа'!$Y$32:$Y$32</definedName>
    <definedName name="SalesQty12_4">'Бланк заказа'!$AA$32:$AA$32</definedName>
    <definedName name="SalesQty120_1">'Бланк заказа'!$U$189:$U$189</definedName>
    <definedName name="SalesQty120_2">'Бланк заказа'!$W$189:$W$189</definedName>
    <definedName name="SalesQty120_3">'Бланк заказа'!$Y$189:$Y$189</definedName>
    <definedName name="SalesQty120_4">'Бланк заказа'!$AA$189:$AA$189</definedName>
    <definedName name="SalesQty121_1">'Бланк заказа'!$U$194:$U$194</definedName>
    <definedName name="SalesQty121_2">'Бланк заказа'!$W$194:$W$194</definedName>
    <definedName name="SalesQty121_3">'Бланк заказа'!$Y$194:$Y$194</definedName>
    <definedName name="SalesQty121_4">'Бланк заказа'!$AA$194:$AA$194</definedName>
    <definedName name="SalesQty122_1">'Бланк заказа'!$U$195:$U$195</definedName>
    <definedName name="SalesQty122_2">'Бланк заказа'!$W$195:$W$195</definedName>
    <definedName name="SalesQty122_3">'Бланк заказа'!$Y$195:$Y$195</definedName>
    <definedName name="SalesQty122_4">'Бланк заказа'!$AA$195:$AA$195</definedName>
    <definedName name="SalesQty123_1">'Бланк заказа'!$U$196:$U$196</definedName>
    <definedName name="SalesQty123_2">'Бланк заказа'!$W$196:$W$196</definedName>
    <definedName name="SalesQty123_3">'Бланк заказа'!$Y$196:$Y$196</definedName>
    <definedName name="SalesQty123_4">'Бланк заказа'!$AA$196:$AA$196</definedName>
    <definedName name="SalesQty124_1">'Бланк заказа'!$U$197:$U$197</definedName>
    <definedName name="SalesQty124_2">'Бланк заказа'!$W$197:$W$197</definedName>
    <definedName name="SalesQty124_3">'Бланк заказа'!$Y$197:$Y$197</definedName>
    <definedName name="SalesQty124_4">'Бланк заказа'!$AA$197:$AA$197</definedName>
    <definedName name="SalesQty125_1">'Бланк заказа'!$U$198:$U$198</definedName>
    <definedName name="SalesQty125_2">'Бланк заказа'!$W$198:$W$198</definedName>
    <definedName name="SalesQty125_3">'Бланк заказа'!$Y$198:$Y$198</definedName>
    <definedName name="SalesQty125_4">'Бланк заказа'!$AA$198:$AA$198</definedName>
    <definedName name="SalesQty126_1">'Бланк заказа'!$U$199:$U$199</definedName>
    <definedName name="SalesQty126_2">'Бланк заказа'!$W$199:$W$199</definedName>
    <definedName name="SalesQty126_3">'Бланк заказа'!$Y$199:$Y$199</definedName>
    <definedName name="SalesQty126_4">'Бланк заказа'!$AA$199:$AA$199</definedName>
    <definedName name="SalesQty127_1">'Бланк заказа'!$U$200:$U$200</definedName>
    <definedName name="SalesQty127_2">'Бланк заказа'!$W$200:$W$200</definedName>
    <definedName name="SalesQty127_3">'Бланк заказа'!$Y$200:$Y$200</definedName>
    <definedName name="SalesQty127_4">'Бланк заказа'!$AA$200:$AA$200</definedName>
    <definedName name="SalesQty128_1">'Бланк заказа'!$U$201:$U$201</definedName>
    <definedName name="SalesQty128_2">'Бланк заказа'!$W$201:$W$201</definedName>
    <definedName name="SalesQty128_3">'Бланк заказа'!$Y$201:$Y$201</definedName>
    <definedName name="SalesQty128_4">'Бланк заказа'!$AA$201:$AA$201</definedName>
    <definedName name="SalesQty129_1">'Бланк заказа'!$U$202:$U$202</definedName>
    <definedName name="SalesQty129_2">'Бланк заказа'!$W$202:$W$202</definedName>
    <definedName name="SalesQty129_3">'Бланк заказа'!$Y$202:$Y$202</definedName>
    <definedName name="SalesQty129_4">'Бланк заказа'!$AA$202:$AA$202</definedName>
    <definedName name="SalesQty13_1">'Бланк заказа'!$U$33:$U$33</definedName>
    <definedName name="SalesQty13_2">'Бланк заказа'!$W$33:$W$33</definedName>
    <definedName name="SalesQty13_3">'Бланк заказа'!$Y$33:$Y$33</definedName>
    <definedName name="SalesQty13_4">'Бланк заказа'!$AA$33:$AA$33</definedName>
    <definedName name="SalesQty130_1">'Бланк заказа'!$U$203:$U$203</definedName>
    <definedName name="SalesQty130_2">'Бланк заказа'!$W$203:$W$203</definedName>
    <definedName name="SalesQty130_3">'Бланк заказа'!$Y$203:$Y$203</definedName>
    <definedName name="SalesQty130_4">'Бланк заказа'!$AA$203:$AA$203</definedName>
    <definedName name="SalesQty131_1">'Бланк заказа'!$U$204:$U$204</definedName>
    <definedName name="SalesQty131_2">'Бланк заказа'!$W$204:$W$204</definedName>
    <definedName name="SalesQty131_3">'Бланк заказа'!$Y$204:$Y$204</definedName>
    <definedName name="SalesQty131_4">'Бланк заказа'!$AA$204:$AA$204</definedName>
    <definedName name="SalesQty132_1">'Бланк заказа'!$U$205:$U$205</definedName>
    <definedName name="SalesQty132_2">'Бланк заказа'!$W$205:$W$205</definedName>
    <definedName name="SalesQty132_3">'Бланк заказа'!$Y$205:$Y$205</definedName>
    <definedName name="SalesQty132_4">'Бланк заказа'!$AA$205:$AA$205</definedName>
    <definedName name="SalesQty133_1">'Бланк заказа'!$U$206:$U$206</definedName>
    <definedName name="SalesQty133_2">'Бланк заказа'!$W$206:$W$206</definedName>
    <definedName name="SalesQty133_3">'Бланк заказа'!$Y$206:$Y$206</definedName>
    <definedName name="SalesQty133_4">'Бланк заказа'!$AA$206:$AA$206</definedName>
    <definedName name="SalesQty134_1">'Бланк заказа'!$U$207:$U$207</definedName>
    <definedName name="SalesQty134_2">'Бланк заказа'!$W$207:$W$207</definedName>
    <definedName name="SalesQty134_3">'Бланк заказа'!$Y$207:$Y$207</definedName>
    <definedName name="SalesQty134_4">'Бланк заказа'!$AA$207:$AA$207</definedName>
    <definedName name="SalesQty135_1">'Бланк заказа'!$U$212:$U$212</definedName>
    <definedName name="SalesQty135_2">'Бланк заказа'!$W$212:$W$212</definedName>
    <definedName name="SalesQty135_3">'Бланк заказа'!$Y$212:$Y$212</definedName>
    <definedName name="SalesQty135_4">'Бланк заказа'!$AA$212:$AA$212</definedName>
    <definedName name="SalesQty136_1">'Бланк заказа'!$U$213:$U$213</definedName>
    <definedName name="SalesQty136_2">'Бланк заказа'!$W$213:$W$213</definedName>
    <definedName name="SalesQty136_3">'Бланк заказа'!$Y$213:$Y$213</definedName>
    <definedName name="SalesQty136_4">'Бланк заказа'!$AA$213:$AA$213</definedName>
    <definedName name="SalesQty137_1">'Бланк заказа'!$U$214:$U$214</definedName>
    <definedName name="SalesQty137_2">'Бланк заказа'!$W$214:$W$214</definedName>
    <definedName name="SalesQty137_3">'Бланк заказа'!$Y$214:$Y$214</definedName>
    <definedName name="SalesQty137_4">'Бланк заказа'!$AA$214:$AA$214</definedName>
    <definedName name="SalesQty138_1">'Бланк заказа'!$U$215:$U$215</definedName>
    <definedName name="SalesQty138_2">'Бланк заказа'!$W$215:$W$215</definedName>
    <definedName name="SalesQty138_3">'Бланк заказа'!$Y$215:$Y$215</definedName>
    <definedName name="SalesQty138_4">'Бланк заказа'!$AA$215:$AA$215</definedName>
    <definedName name="SalesQty139_1">'Бланк заказа'!$U$216:$U$216</definedName>
    <definedName name="SalesQty139_2">'Бланк заказа'!$W$216:$W$216</definedName>
    <definedName name="SalesQty139_3">'Бланк заказа'!$Y$216:$Y$216</definedName>
    <definedName name="SalesQty139_4">'Бланк заказа'!$AA$216:$AA$216</definedName>
    <definedName name="SalesQty14_1">'Бланк заказа'!$U$34:$U$34</definedName>
    <definedName name="SalesQty14_2">'Бланк заказа'!$W$34:$W$34</definedName>
    <definedName name="SalesQty14_3">'Бланк заказа'!$Y$34:$Y$34</definedName>
    <definedName name="SalesQty14_4">'Бланк заказа'!$AA$34:$AA$34</definedName>
    <definedName name="SalesQty140_1">'Бланк заказа'!$U$217:$U$217</definedName>
    <definedName name="SalesQty140_2">'Бланк заказа'!$W$217:$W$217</definedName>
    <definedName name="SalesQty140_3">'Бланк заказа'!$Y$217:$Y$217</definedName>
    <definedName name="SalesQty140_4">'Бланк заказа'!$AA$217:$AA$217</definedName>
    <definedName name="SalesQty141_1">'Бланк заказа'!$U$218:$U$218</definedName>
    <definedName name="SalesQty141_2">'Бланк заказа'!$W$218:$W$218</definedName>
    <definedName name="SalesQty141_3">'Бланк заказа'!$Y$218:$Y$218</definedName>
    <definedName name="SalesQty141_4">'Бланк заказа'!$AA$218:$AA$218</definedName>
    <definedName name="SalesQty142_1">'Бланк заказа'!$U$219:$U$219</definedName>
    <definedName name="SalesQty142_2">'Бланк заказа'!$W$219:$W$219</definedName>
    <definedName name="SalesQty142_3">'Бланк заказа'!$Y$219:$Y$219</definedName>
    <definedName name="SalesQty142_4">'Бланк заказа'!$AA$219:$AA$219</definedName>
    <definedName name="SalesQty143_1">'Бланк заказа'!$U$220:$U$220</definedName>
    <definedName name="SalesQty143_2">'Бланк заказа'!$W$220:$W$220</definedName>
    <definedName name="SalesQty143_3">'Бланк заказа'!$Y$220:$Y$220</definedName>
    <definedName name="SalesQty143_4">'Бланк заказа'!$AA$220:$AA$220</definedName>
    <definedName name="SalesQty144_1">'Бланк заказа'!$U$221:$U$221</definedName>
    <definedName name="SalesQty144_2">'Бланк заказа'!$W$221:$W$221</definedName>
    <definedName name="SalesQty144_3">'Бланк заказа'!$Y$221:$Y$221</definedName>
    <definedName name="SalesQty144_4">'Бланк заказа'!$AA$221:$AA$221</definedName>
    <definedName name="SalesQty145_1">'Бланк заказа'!$U$226:$U$226</definedName>
    <definedName name="SalesQty145_2">'Бланк заказа'!$W$226:$W$226</definedName>
    <definedName name="SalesQty145_3">'Бланк заказа'!$Y$226:$Y$226</definedName>
    <definedName name="SalesQty145_4">'Бланк заказа'!$AA$226:$AA$226</definedName>
    <definedName name="SalesQty146_1">'Бланк заказа'!$U$227:$U$227</definedName>
    <definedName name="SalesQty146_2">'Бланк заказа'!$W$227:$W$227</definedName>
    <definedName name="SalesQty146_3">'Бланк заказа'!$Y$227:$Y$227</definedName>
    <definedName name="SalesQty146_4">'Бланк заказа'!$AA$227:$AA$227</definedName>
    <definedName name="SalesQty147_1">'Бланк заказа'!$U$228:$U$228</definedName>
    <definedName name="SalesQty147_2">'Бланк заказа'!$W$228:$W$228</definedName>
    <definedName name="SalesQty147_3">'Бланк заказа'!$Y$228:$Y$228</definedName>
    <definedName name="SalesQty147_4">'Бланк заказа'!$AA$228:$AA$228</definedName>
    <definedName name="SalesQty148_1">'Бланк заказа'!$U$229:$U$229</definedName>
    <definedName name="SalesQty148_2">'Бланк заказа'!$W$229:$W$229</definedName>
    <definedName name="SalesQty148_3">'Бланк заказа'!$Y$229:$Y$229</definedName>
    <definedName name="SalesQty148_4">'Бланк заказа'!$AA$229:$AA$229</definedName>
    <definedName name="SalesQty149_1">'Бланк заказа'!$U$230:$U$230</definedName>
    <definedName name="SalesQty149_2">'Бланк заказа'!$W$230:$W$230</definedName>
    <definedName name="SalesQty149_3">'Бланк заказа'!$Y$230:$Y$230</definedName>
    <definedName name="SalesQty149_4">'Бланк заказа'!$AA$230:$AA$230</definedName>
    <definedName name="SalesQty15_1">'Бланк заказа'!$U$35:$U$35</definedName>
    <definedName name="SalesQty15_2">'Бланк заказа'!$W$35:$W$35</definedName>
    <definedName name="SalesQty15_3">'Бланк заказа'!$Y$35:$Y$35</definedName>
    <definedName name="SalesQty15_4">'Бланк заказа'!$AA$35:$AA$35</definedName>
    <definedName name="SalesQty150_1">'Бланк заказа'!$U$231:$U$231</definedName>
    <definedName name="SalesQty150_2">'Бланк заказа'!$W$231:$W$231</definedName>
    <definedName name="SalesQty150_3">'Бланк заказа'!$Y$231:$Y$231</definedName>
    <definedName name="SalesQty150_4">'Бланк заказа'!$AA$231:$AA$231</definedName>
    <definedName name="SalesQty151_1">'Бланк заказа'!$U$232:$U$232</definedName>
    <definedName name="SalesQty151_2">'Бланк заказа'!$W$232:$W$232</definedName>
    <definedName name="SalesQty151_3">'Бланк заказа'!$Y$232:$Y$232</definedName>
    <definedName name="SalesQty151_4">'Бланк заказа'!$AA$232:$AA$232</definedName>
    <definedName name="SalesQty152_1">'Бланк заказа'!$U$233:$U$233</definedName>
    <definedName name="SalesQty152_2">'Бланк заказа'!$W$233:$W$233</definedName>
    <definedName name="SalesQty152_3">'Бланк заказа'!$Y$233:$Y$233</definedName>
    <definedName name="SalesQty152_4">'Бланк заказа'!$AA$233:$AA$233</definedName>
    <definedName name="SalesQty153_1">'Бланк заказа'!$U$234:$U$234</definedName>
    <definedName name="SalesQty153_2">'Бланк заказа'!$W$234:$W$234</definedName>
    <definedName name="SalesQty153_3">'Бланк заказа'!$Y$234:$Y$234</definedName>
    <definedName name="SalesQty153_4">'Бланк заказа'!$AA$234:$AA$234</definedName>
    <definedName name="SalesQty154_1">'Бланк заказа'!$U$235:$U$235</definedName>
    <definedName name="SalesQty154_2">'Бланк заказа'!$W$235:$W$235</definedName>
    <definedName name="SalesQty154_3">'Бланк заказа'!$Y$235:$Y$235</definedName>
    <definedName name="SalesQty154_4">'Бланк заказа'!$AA$235:$AA$235</definedName>
    <definedName name="SalesQty155_1">'Бланк заказа'!$U$236:$U$236</definedName>
    <definedName name="SalesQty155_2">'Бланк заказа'!$W$236:$W$236</definedName>
    <definedName name="SalesQty155_3">'Бланк заказа'!$Y$236:$Y$236</definedName>
    <definedName name="SalesQty155_4">'Бланк заказа'!$AA$236:$AA$236</definedName>
    <definedName name="SalesQty156_1">'Бланк заказа'!$U$237:$U$237</definedName>
    <definedName name="SalesQty156_2">'Бланк заказа'!$W$237:$W$237</definedName>
    <definedName name="SalesQty156_3">'Бланк заказа'!$Y$237:$Y$237</definedName>
    <definedName name="SalesQty156_4">'Бланк заказа'!$AA$237:$AA$237</definedName>
    <definedName name="SalesQty157_1">'Бланк заказа'!$U$238:$U$238</definedName>
    <definedName name="SalesQty157_2">'Бланк заказа'!$W$238:$W$238</definedName>
    <definedName name="SalesQty157_3">'Бланк заказа'!$Y$238:$Y$238</definedName>
    <definedName name="SalesQty157_4">'Бланк заказа'!$AA$238:$AA$238</definedName>
    <definedName name="SalesQty158_1">'Бланк заказа'!$U$243:$U$243</definedName>
    <definedName name="SalesQty158_2">'Бланк заказа'!$W$243:$W$243</definedName>
    <definedName name="SalesQty158_3">'Бланк заказа'!$Y$243:$Y$243</definedName>
    <definedName name="SalesQty158_4">'Бланк заказа'!$AA$243:$AA$243</definedName>
    <definedName name="SalesQty159_1">'Бланк заказа'!$U$244:$U$244</definedName>
    <definedName name="SalesQty159_2">'Бланк заказа'!$W$244:$W$244</definedName>
    <definedName name="SalesQty159_3">'Бланк заказа'!$Y$244:$Y$244</definedName>
    <definedName name="SalesQty159_4">'Бланк заказа'!$AA$244:$AA$244</definedName>
    <definedName name="SalesQty16_1">'Бланк заказа'!$U$36:$U$36</definedName>
    <definedName name="SalesQty16_2">'Бланк заказа'!$W$36:$W$36</definedName>
    <definedName name="SalesQty16_3">'Бланк заказа'!$Y$36:$Y$36</definedName>
    <definedName name="SalesQty16_4">'Бланк заказа'!$AA$36:$AA$36</definedName>
    <definedName name="SalesQty160_1">'Бланк заказа'!$U$245:$U$245</definedName>
    <definedName name="SalesQty160_2">'Бланк заказа'!$W$245:$W$245</definedName>
    <definedName name="SalesQty160_3">'Бланк заказа'!$Y$245:$Y$245</definedName>
    <definedName name="SalesQty160_4">'Бланк заказа'!$AA$245:$AA$245</definedName>
    <definedName name="SalesQty161_1">'Бланк заказа'!$U$250:$U$250</definedName>
    <definedName name="SalesQty161_2">'Бланк заказа'!$W$250:$W$250</definedName>
    <definedName name="SalesQty161_3">'Бланк заказа'!$Y$250:$Y$250</definedName>
    <definedName name="SalesQty161_4">'Бланк заказа'!$AA$250:$AA$250</definedName>
    <definedName name="SalesQty162_1">'Бланк заказа'!$U$251:$U$251</definedName>
    <definedName name="SalesQty162_2">'Бланк заказа'!$W$251:$W$251</definedName>
    <definedName name="SalesQty162_3">'Бланк заказа'!$Y$251:$Y$251</definedName>
    <definedName name="SalesQty162_4">'Бланк заказа'!$AA$251:$AA$251</definedName>
    <definedName name="SalesQty163_1">'Бланк заказа'!$U$252:$U$252</definedName>
    <definedName name="SalesQty163_2">'Бланк заказа'!$W$252:$W$252</definedName>
    <definedName name="SalesQty163_3">'Бланк заказа'!$Y$252:$Y$252</definedName>
    <definedName name="SalesQty163_4">'Бланк заказа'!$AA$252:$AA$252</definedName>
    <definedName name="SalesQty164_1">'Бланк заказа'!$U$253:$U$253</definedName>
    <definedName name="SalesQty164_2">'Бланк заказа'!$W$253:$W$253</definedName>
    <definedName name="SalesQty164_3">'Бланк заказа'!$Y$253:$Y$253</definedName>
    <definedName name="SalesQty164_4">'Бланк заказа'!$AA$253:$AA$253</definedName>
    <definedName name="SalesQty165_1">'Бланк заказа'!$U$258:$U$258</definedName>
    <definedName name="SalesQty165_2">'Бланк заказа'!$W$258:$W$258</definedName>
    <definedName name="SalesQty165_3">'Бланк заказа'!$Y$258:$Y$258</definedName>
    <definedName name="SalesQty165_4">'Бланк заказа'!$AA$258:$AA$258</definedName>
    <definedName name="SalesQty166_1">'Бланк заказа'!$U$259:$U$259</definedName>
    <definedName name="SalesQty166_2">'Бланк заказа'!$W$259:$W$259</definedName>
    <definedName name="SalesQty166_3">'Бланк заказа'!$Y$259:$Y$259</definedName>
    <definedName name="SalesQty166_4">'Бланк заказа'!$AA$259:$AA$259</definedName>
    <definedName name="SalesQty167_1">'Бланк заказа'!$U$260:$U$260</definedName>
    <definedName name="SalesQty167_2">'Бланк заказа'!$W$260:$W$260</definedName>
    <definedName name="SalesQty167_3">'Бланк заказа'!$Y$260:$Y$260</definedName>
    <definedName name="SalesQty167_4">'Бланк заказа'!$AA$260:$AA$260</definedName>
    <definedName name="SalesQty168_1">'Бланк заказа'!$U$266:$U$266</definedName>
    <definedName name="SalesQty168_2">'Бланк заказа'!$W$266:$W$266</definedName>
    <definedName name="SalesQty168_3">'Бланк заказа'!$Y$266:$Y$266</definedName>
    <definedName name="SalesQty168_4">'Бланк заказа'!$AA$266:$AA$266</definedName>
    <definedName name="SalesQty169_1">'Бланк заказа'!$U$267:$U$267</definedName>
    <definedName name="SalesQty169_2">'Бланк заказа'!$W$267:$W$267</definedName>
    <definedName name="SalesQty169_3">'Бланк заказа'!$Y$267:$Y$267</definedName>
    <definedName name="SalesQty169_4">'Бланк заказа'!$AA$267:$AA$267</definedName>
    <definedName name="SalesQty17_1">'Бланк заказа'!$U$41:$U$41</definedName>
    <definedName name="SalesQty17_2">'Бланк заказа'!$W$41:$W$41</definedName>
    <definedName name="SalesQty17_3">'Бланк заказа'!$Y$41:$Y$41</definedName>
    <definedName name="SalesQty17_4">'Бланк заказа'!$AA$41:$AA$41</definedName>
    <definedName name="SalesQty170_1">'Бланк заказа'!$U$271:$U$271</definedName>
    <definedName name="SalesQty170_2">'Бланк заказа'!$W$271:$W$271</definedName>
    <definedName name="SalesQty170_3">'Бланк заказа'!$Y$271:$Y$271</definedName>
    <definedName name="SalesQty170_4">'Бланк заказа'!$AA$271:$AA$271</definedName>
    <definedName name="SalesQty171_1">'Бланк заказа'!$U$272:$U$272</definedName>
    <definedName name="SalesQty171_2">'Бланк заказа'!$W$272:$W$272</definedName>
    <definedName name="SalesQty171_3">'Бланк заказа'!$Y$272:$Y$272</definedName>
    <definedName name="SalesQty171_4">'Бланк заказа'!$AA$272:$AA$272</definedName>
    <definedName name="SalesQty172_1">'Бланк заказа'!$U$276:$U$276</definedName>
    <definedName name="SalesQty172_2">'Бланк заказа'!$W$276:$W$276</definedName>
    <definedName name="SalesQty172_3">'Бланк заказа'!$Y$276:$Y$276</definedName>
    <definedName name="SalesQty172_4">'Бланк заказа'!$AA$276:$AA$276</definedName>
    <definedName name="SalesQty173_1">'Бланк заказа'!$U$277:$U$277</definedName>
    <definedName name="SalesQty173_2">'Бланк заказа'!$W$277:$W$277</definedName>
    <definedName name="SalesQty173_3">'Бланк заказа'!$Y$277:$Y$277</definedName>
    <definedName name="SalesQty173_4">'Бланк заказа'!$AA$277:$AA$277</definedName>
    <definedName name="SalesQty174_1">'Бланк заказа'!$U$278:$U$278</definedName>
    <definedName name="SalesQty174_2">'Бланк заказа'!$W$278:$W$278</definedName>
    <definedName name="SalesQty174_3">'Бланк заказа'!$Y$278:$Y$278</definedName>
    <definedName name="SalesQty174_4">'Бланк заказа'!$AA$278:$AA$278</definedName>
    <definedName name="SalesQty175_1">'Бланк заказа'!$U$279:$U$279</definedName>
    <definedName name="SalesQty175_2">'Бланк заказа'!$W$279:$W$279</definedName>
    <definedName name="SalesQty175_3">'Бланк заказа'!$Y$279:$Y$279</definedName>
    <definedName name="SalesQty175_4">'Бланк заказа'!$AA$279:$AA$279</definedName>
    <definedName name="SalesQty176_1">'Бланк заказа'!$U$280:$U$280</definedName>
    <definedName name="SalesQty176_2">'Бланк заказа'!$W$280:$W$280</definedName>
    <definedName name="SalesQty176_3">'Бланк заказа'!$Y$280:$Y$280</definedName>
    <definedName name="SalesQty176_4">'Бланк заказа'!$AA$280:$AA$280</definedName>
    <definedName name="SalesQty177_1">'Бланк заказа'!$U$281:$U$281</definedName>
    <definedName name="SalesQty177_2">'Бланк заказа'!$W$281:$W$281</definedName>
    <definedName name="SalesQty177_3">'Бланк заказа'!$Y$281:$Y$281</definedName>
    <definedName name="SalesQty177_4">'Бланк заказа'!$AA$281:$AA$281</definedName>
    <definedName name="SalesQty178_1">'Бланк заказа'!$U$282:$U$282</definedName>
    <definedName name="SalesQty178_2">'Бланк заказа'!$W$282:$W$282</definedName>
    <definedName name="SalesQty178_3">'Бланк заказа'!$Y$282:$Y$282</definedName>
    <definedName name="SalesQty178_4">'Бланк заказа'!$AA$282:$AA$282</definedName>
    <definedName name="SalesQty179_1">'Бланк заказа'!$U$283:$U$283</definedName>
    <definedName name="SalesQty179_2">'Бланк заказа'!$W$283:$W$283</definedName>
    <definedName name="SalesQty179_3">'Бланк заказа'!$Y$283:$Y$283</definedName>
    <definedName name="SalesQty179_4">'Бланк заказа'!$AA$283:$AA$283</definedName>
    <definedName name="SalesQty18_1">'Бланк заказа'!$U$42:$U$42</definedName>
    <definedName name="SalesQty18_2">'Бланк заказа'!$W$42:$W$42</definedName>
    <definedName name="SalesQty18_3">'Бланк заказа'!$Y$42:$Y$42</definedName>
    <definedName name="SalesQty18_4">'Бланк заказа'!$AA$42:$AA$42</definedName>
    <definedName name="SalesQty180_1">'Бланк заказа'!$U$284:$U$284</definedName>
    <definedName name="SalesQty180_2">'Бланк заказа'!$W$284:$W$284</definedName>
    <definedName name="SalesQty180_3">'Бланк заказа'!$Y$284:$Y$284</definedName>
    <definedName name="SalesQty180_4">'Бланк заказа'!$AA$284:$AA$284</definedName>
    <definedName name="SalesQty181_1">'Бланк заказа'!$U$285:$U$285</definedName>
    <definedName name="SalesQty181_2">'Бланк заказа'!$W$285:$W$285</definedName>
    <definedName name="SalesQty181_3">'Бланк заказа'!$Y$285:$Y$285</definedName>
    <definedName name="SalesQty181_4">'Бланк заказа'!$AA$285:$AA$285</definedName>
    <definedName name="SalesQty182_1">'Бланк заказа'!$U$286:$U$286</definedName>
    <definedName name="SalesQty182_2">'Бланк заказа'!$W$286:$W$286</definedName>
    <definedName name="SalesQty182_3">'Бланк заказа'!$Y$286:$Y$286</definedName>
    <definedName name="SalesQty182_4">'Бланк заказа'!$AA$286:$AA$286</definedName>
    <definedName name="SalesQty183_1">'Бланк заказа'!$U$287:$U$287</definedName>
    <definedName name="SalesQty183_2">'Бланк заказа'!$W$287:$W$287</definedName>
    <definedName name="SalesQty183_3">'Бланк заказа'!$Y$287:$Y$287</definedName>
    <definedName name="SalesQty183_4">'Бланк заказа'!$AA$287:$AA$287</definedName>
    <definedName name="SalesQty184_1">'Бланк заказа'!$U$288:$U$288</definedName>
    <definedName name="SalesQty184_2">'Бланк заказа'!$W$288:$W$288</definedName>
    <definedName name="SalesQty184_3">'Бланк заказа'!$Y$288:$Y$288</definedName>
    <definedName name="SalesQty184_4">'Бланк заказа'!$AA$288:$AA$288</definedName>
    <definedName name="SalesQty185_1">'Бланк заказа'!$U$292:$U$292</definedName>
    <definedName name="SalesQty185_2">'Бланк заказа'!$W$292:$W$292</definedName>
    <definedName name="SalesQty185_3">'Бланк заказа'!$Y$292:$Y$292</definedName>
    <definedName name="SalesQty185_4">'Бланк заказа'!$AA$292:$AA$292</definedName>
    <definedName name="SalesQty186_1">'Бланк заказа'!$U$297:$U$297</definedName>
    <definedName name="SalesQty186_2">'Бланк заказа'!$W$297:$W$297</definedName>
    <definedName name="SalesQty186_3">'Бланк заказа'!$Y$297:$Y$297</definedName>
    <definedName name="SalesQty186_4">'Бланк заказа'!$AA$297:$AA$297</definedName>
    <definedName name="SalesQty187_1">'Бланк заказа'!$U$298:$U$298</definedName>
    <definedName name="SalesQty187_2">'Бланк заказа'!$W$298:$W$298</definedName>
    <definedName name="SalesQty187_3">'Бланк заказа'!$Y$298:$Y$298</definedName>
    <definedName name="SalesQty187_4">'Бланк заказа'!$AA$298:$AA$298</definedName>
    <definedName name="SalesQty188_1">'Бланк заказа'!$U$299:$U$299</definedName>
    <definedName name="SalesQty188_2">'Бланк заказа'!$W$299:$W$299</definedName>
    <definedName name="SalesQty188_3">'Бланк заказа'!$Y$299:$Y$299</definedName>
    <definedName name="SalesQty188_4">'Бланк заказа'!$AA$299:$AA$299</definedName>
    <definedName name="SalesQty189_1">'Бланк заказа'!$U$300:$U$300</definedName>
    <definedName name="SalesQty189_2">'Бланк заказа'!$W$300:$W$300</definedName>
    <definedName name="SalesQty189_3">'Бланк заказа'!$Y$300:$Y$300</definedName>
    <definedName name="SalesQty189_4">'Бланк заказа'!$AA$300:$AA$300</definedName>
    <definedName name="SalesQty19_1">'Бланк заказа'!$U$47:$U$47</definedName>
    <definedName name="SalesQty19_2">'Бланк заказа'!$W$47:$W$47</definedName>
    <definedName name="SalesQty19_3">'Бланк заказа'!$Y$47:$Y$47</definedName>
    <definedName name="SalesQty19_4">'Бланк заказа'!$AA$47:$AA$47</definedName>
    <definedName name="SalesQty190_1">'Бланк заказа'!$U$301:$U$301</definedName>
    <definedName name="SalesQty190_2">'Бланк заказа'!$W$301:$W$301</definedName>
    <definedName name="SalesQty190_3">'Бланк заказа'!$Y$301:$Y$301</definedName>
    <definedName name="SalesQty190_4">'Бланк заказа'!$AA$301:$AA$301</definedName>
    <definedName name="SalesQty191_1">'Бланк заказа'!$U$302:$U$302</definedName>
    <definedName name="SalesQty191_2">'Бланк заказа'!$W$302:$W$302</definedName>
    <definedName name="SalesQty191_3">'Бланк заказа'!$Y$302:$Y$302</definedName>
    <definedName name="SalesQty191_4">'Бланк заказа'!$AA$302:$AA$302</definedName>
    <definedName name="SalesQty192_1">'Бланк заказа'!$U$306:$U$306</definedName>
    <definedName name="SalesQty192_2">'Бланк заказа'!$W$306:$W$306</definedName>
    <definedName name="SalesQty192_3">'Бланк заказа'!$Y$306:$Y$306</definedName>
    <definedName name="SalesQty192_4">'Бланк заказа'!$AA$306:$AA$306</definedName>
    <definedName name="SalesQty193_1">'Бланк заказа'!$U$312:$U$312</definedName>
    <definedName name="SalesQty193_2">'Бланк заказа'!$W$312:$W$312</definedName>
    <definedName name="SalesQty193_3">'Бланк заказа'!$Y$312:$Y$312</definedName>
    <definedName name="SalesQty193_4">'Бланк заказа'!$AA$312:$AA$312</definedName>
    <definedName name="SalesQty194_1">'Бланк заказа'!$U$313:$U$313</definedName>
    <definedName name="SalesQty194_2">'Бланк заказа'!$W$313:$W$313</definedName>
    <definedName name="SalesQty194_3">'Бланк заказа'!$Y$313:$Y$313</definedName>
    <definedName name="SalesQty194_4">'Бланк заказа'!$AA$313:$AA$313</definedName>
    <definedName name="SalesQty195_1">'Бланк заказа'!$U$314:$U$314</definedName>
    <definedName name="SalesQty195_2">'Бланк заказа'!$W$314:$W$314</definedName>
    <definedName name="SalesQty195_3">'Бланк заказа'!$Y$314:$Y$314</definedName>
    <definedName name="SalesQty195_4">'Бланк заказа'!$AA$314:$AA$314</definedName>
    <definedName name="SalesQty196_1">'Бланк заказа'!$U$315:$U$315</definedName>
    <definedName name="SalesQty196_2">'Бланк заказа'!$W$315:$W$315</definedName>
    <definedName name="SalesQty196_3">'Бланк заказа'!$Y$315:$Y$315</definedName>
    <definedName name="SalesQty196_4">'Бланк заказа'!$AA$315:$AA$315</definedName>
    <definedName name="SalesQty197_1">'Бланк заказа'!$U$316:$U$316</definedName>
    <definedName name="SalesQty197_2">'Бланк заказа'!$W$316:$W$316</definedName>
    <definedName name="SalesQty197_3">'Бланк заказа'!$Y$316:$Y$316</definedName>
    <definedName name="SalesQty197_4">'Бланк заказа'!$AA$316:$AA$316</definedName>
    <definedName name="SalesQty198_1">'Бланк заказа'!$U$317:$U$317</definedName>
    <definedName name="SalesQty198_2">'Бланк заказа'!$W$317:$W$317</definedName>
    <definedName name="SalesQty198_3">'Бланк заказа'!$Y$317:$Y$317</definedName>
    <definedName name="SalesQty198_4">'Бланк заказа'!$AA$317:$AA$317</definedName>
    <definedName name="SalesQty199_1">'Бланк заказа'!$U$318:$U$318</definedName>
    <definedName name="SalesQty199_2">'Бланк заказа'!$W$318:$W$318</definedName>
    <definedName name="SalesQty199_3">'Бланк заказа'!$Y$318:$Y$318</definedName>
    <definedName name="SalesQty199_4">'Бланк заказа'!$AA$318:$AA$318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заказа'!$U$48:$U$48</definedName>
    <definedName name="SalesQty20_2">'Бланк заказа'!$W$48:$W$48</definedName>
    <definedName name="SalesQty20_3">'Бланк заказа'!$Y$48:$Y$48</definedName>
    <definedName name="SalesQty20_4">'Бланк заказа'!$AA$48:$AA$48</definedName>
    <definedName name="SalesQty200_1">'Бланк заказа'!$U$319:$U$319</definedName>
    <definedName name="SalesQty200_2">'Бланк заказа'!$W$319:$W$319</definedName>
    <definedName name="SalesQty200_3">'Бланк заказа'!$Y$319:$Y$319</definedName>
    <definedName name="SalesQty200_4">'Бланк заказа'!$AA$319:$AA$319</definedName>
    <definedName name="SalesQty201_1">'Бланк заказа'!$U$320:$U$320</definedName>
    <definedName name="SalesQty201_2">'Бланк заказа'!$W$320:$W$320</definedName>
    <definedName name="SalesQty201_3">'Бланк заказа'!$Y$320:$Y$320</definedName>
    <definedName name="SalesQty201_4">'Бланк заказа'!$AA$320:$AA$320</definedName>
    <definedName name="SalesQty202_1">'Бланк заказа'!$U$321:$U$321</definedName>
    <definedName name="SalesQty202_2">'Бланк заказа'!$W$321:$W$321</definedName>
    <definedName name="SalesQty202_3">'Бланк заказа'!$Y$321:$Y$321</definedName>
    <definedName name="SalesQty202_4">'Бланк заказа'!$AA$321:$AA$321</definedName>
    <definedName name="SalesQty203_1">'Бланк заказа'!$U$322:$U$322</definedName>
    <definedName name="SalesQty203_2">'Бланк заказа'!$W$322:$W$322</definedName>
    <definedName name="SalesQty203_3">'Бланк заказа'!$Y$322:$Y$322</definedName>
    <definedName name="SalesQty203_4">'Бланк заказа'!$AA$322:$AA$322</definedName>
    <definedName name="SalesQty204_1">'Бланк заказа'!$U$323:$U$323</definedName>
    <definedName name="SalesQty204_2">'Бланк заказа'!$W$323:$W$323</definedName>
    <definedName name="SalesQty204_3">'Бланк заказа'!$Y$323:$Y$323</definedName>
    <definedName name="SalesQty204_4">'Бланк заказа'!$AA$323:$AA$323</definedName>
    <definedName name="SalesQty205_1">'Бланк заказа'!$U$324:$U$324</definedName>
    <definedName name="SalesQty205_2">'Бланк заказа'!$W$324:$W$324</definedName>
    <definedName name="SalesQty205_3">'Бланк заказа'!$Y$324:$Y$324</definedName>
    <definedName name="SalesQty205_4">'Бланк заказа'!$AA$324:$AA$324</definedName>
    <definedName name="SalesQty206_1">'Бланк заказа'!$U$329:$U$329</definedName>
    <definedName name="SalesQty206_2">'Бланк заказа'!$W$329:$W$329</definedName>
    <definedName name="SalesQty206_3">'Бланк заказа'!$Y$329:$Y$329</definedName>
    <definedName name="SalesQty206_4">'Бланк заказа'!$AA$329:$AA$329</definedName>
    <definedName name="SalesQty207_1">'Бланк заказа'!$U$334:$U$334</definedName>
    <definedName name="SalesQty207_2">'Бланк заказа'!$W$334:$W$334</definedName>
    <definedName name="SalesQty207_3">'Бланк заказа'!$Y$334:$Y$334</definedName>
    <definedName name="SalesQty207_4">'Бланк заказа'!$AA$334:$AA$334</definedName>
    <definedName name="SalesQty208_1">'Бланк заказа'!$U$340:$U$340</definedName>
    <definedName name="SalesQty208_2">'Бланк заказа'!$W$340:$W$340</definedName>
    <definedName name="SalesQty208_3">'Бланк заказа'!$Y$340:$Y$340</definedName>
    <definedName name="SalesQty208_4">'Бланк заказа'!$AA$340:$AA$340</definedName>
    <definedName name="SalesQty209_1">'Бланк заказа'!$U$341:$U$341</definedName>
    <definedName name="SalesQty209_2">'Бланк заказа'!$W$341:$W$341</definedName>
    <definedName name="SalesQty209_3">'Бланк заказа'!$Y$341:$Y$341</definedName>
    <definedName name="SalesQty209_4">'Бланк заказа'!$AA$341:$AA$341</definedName>
    <definedName name="SalesQty21_1">'Бланк заказа'!$U$49:$U$49</definedName>
    <definedName name="SalesQty21_2">'Бланк заказа'!$W$49:$W$49</definedName>
    <definedName name="SalesQty21_3">'Бланк заказа'!$Y$49:$Y$49</definedName>
    <definedName name="SalesQty21_4">'Бланк заказа'!$AA$49:$AA$49</definedName>
    <definedName name="SalesQty210_1">'Бланк заказа'!$U$346:$U$346</definedName>
    <definedName name="SalesQty210_2">'Бланк заказа'!$W$346:$W$346</definedName>
    <definedName name="SalesQty210_3">'Бланк заказа'!$Y$346:$Y$346</definedName>
    <definedName name="SalesQty210_4">'Бланк заказа'!$AA$346:$AA$346</definedName>
    <definedName name="SalesQty211_1">'Бланк заказа'!$U$347:$U$347</definedName>
    <definedName name="SalesQty211_2">'Бланк заказа'!$W$347:$W$347</definedName>
    <definedName name="SalesQty211_3">'Бланк заказа'!$Y$347:$Y$347</definedName>
    <definedName name="SalesQty211_4">'Бланк заказа'!$AA$347:$AA$347</definedName>
    <definedName name="SalesQty212_1">'Бланк заказа'!$U$352:$U$352</definedName>
    <definedName name="SalesQty212_2">'Бланк заказа'!$W$352:$W$352</definedName>
    <definedName name="SalesQty212_3">'Бланк заказа'!$Y$352:$Y$352</definedName>
    <definedName name="SalesQty212_4">'Бланк заказа'!$AA$352:$AA$352</definedName>
    <definedName name="SalesQty213_1">'Бланк заказа'!$U$353:$U$353</definedName>
    <definedName name="SalesQty213_2">'Бланк заказа'!$W$353:$W$353</definedName>
    <definedName name="SalesQty213_3">'Бланк заказа'!$Y$353:$Y$353</definedName>
    <definedName name="SalesQty213_4">'Бланк заказа'!$AA$353:$AA$353</definedName>
    <definedName name="SalesQty214_1">'Бланк заказа'!$U$354:$U$354</definedName>
    <definedName name="SalesQty214_2">'Бланк заказа'!$W$354:$W$354</definedName>
    <definedName name="SalesQty214_3">'Бланк заказа'!$Y$354:$Y$354</definedName>
    <definedName name="SalesQty214_4">'Бланк заказа'!$AA$354:$AA$354</definedName>
    <definedName name="SalesQty215_1">'Бланк заказа'!$U$355:$U$355</definedName>
    <definedName name="SalesQty215_2">'Бланк заказа'!$W$355:$W$355</definedName>
    <definedName name="SalesQty215_3">'Бланк заказа'!$Y$355:$Y$355</definedName>
    <definedName name="SalesQty215_4">'Бланк заказа'!$AA$355:$AA$355</definedName>
    <definedName name="SalesQty216_1">'Бланк заказа'!$U$360:$U$360</definedName>
    <definedName name="SalesQty216_2">'Бланк заказа'!$W$360:$W$360</definedName>
    <definedName name="SalesQty216_3">'Бланк заказа'!$Y$360:$Y$360</definedName>
    <definedName name="SalesQty216_4">'Бланк заказа'!$AA$360:$AA$360</definedName>
    <definedName name="SalesQty217_1">'Бланк заказа'!$U$361:$U$361</definedName>
    <definedName name="SalesQty217_2">'Бланк заказа'!$W$361:$W$361</definedName>
    <definedName name="SalesQty217_3">'Бланк заказа'!$Y$361:$Y$361</definedName>
    <definedName name="SalesQty217_4">'Бланк заказа'!$AA$361:$AA$361</definedName>
    <definedName name="SalesQty218_1">'Бланк заказа'!$U$362:$U$362</definedName>
    <definedName name="SalesQty218_2">'Бланк заказа'!$W$362:$W$362</definedName>
    <definedName name="SalesQty218_3">'Бланк заказа'!$Y$362:$Y$362</definedName>
    <definedName name="SalesQty218_4">'Бланк заказа'!$AA$362:$AA$362</definedName>
    <definedName name="SalesQty219_1">'Бланк заказа'!$U$363:$U$363</definedName>
    <definedName name="SalesQty219_2">'Бланк заказа'!$W$363:$W$363</definedName>
    <definedName name="SalesQty219_3">'Бланк заказа'!$Y$363:$Y$363</definedName>
    <definedName name="SalesQty219_4">'Бланк заказа'!$AA$363:$AA$363</definedName>
    <definedName name="SalesQty22_1">'Бланк заказа'!$U$50:$U$50</definedName>
    <definedName name="SalesQty22_2">'Бланк заказа'!$W$50:$W$50</definedName>
    <definedName name="SalesQty22_3">'Бланк заказа'!$Y$50:$Y$50</definedName>
    <definedName name="SalesQty22_4">'Бланк заказа'!$AA$50:$AA$50</definedName>
    <definedName name="SalesQty220_1">'Бланк заказа'!$U$364:$U$364</definedName>
    <definedName name="SalesQty220_2">'Бланк заказа'!$W$364:$W$364</definedName>
    <definedName name="SalesQty220_3">'Бланк заказа'!$Y$364:$Y$364</definedName>
    <definedName name="SalesQty220_4">'Бланк заказа'!$AA$364:$AA$364</definedName>
    <definedName name="SalesQty221_1">'Бланк заказа'!$U$369:$U$369</definedName>
    <definedName name="SalesQty221_2">'Бланк заказа'!$W$369:$W$369</definedName>
    <definedName name="SalesQty221_3">'Бланк заказа'!$Y$369:$Y$369</definedName>
    <definedName name="SalesQty221_4">'Бланк заказа'!$AA$369:$AA$369</definedName>
    <definedName name="SalesQty222_1">'Бланк заказа'!$U$374:$U$374</definedName>
    <definedName name="SalesQty222_2">'Бланк заказа'!$W$374:$W$374</definedName>
    <definedName name="SalesQty222_3">'Бланк заказа'!$Y$374:$Y$374</definedName>
    <definedName name="SalesQty222_4">'Бланк заказа'!$AA$374:$AA$374</definedName>
    <definedName name="SalesQty223_1">'Бланк заказа'!$U$379:$U$379</definedName>
    <definedName name="SalesQty223_2">'Бланк заказа'!$W$379:$W$379</definedName>
    <definedName name="SalesQty223_3">'Бланк заказа'!$Y$379:$Y$379</definedName>
    <definedName name="SalesQty223_4">'Бланк заказа'!$AA$379:$AA$379</definedName>
    <definedName name="SalesQty224_1">'Бланк заказа'!$U$380:$U$380</definedName>
    <definedName name="SalesQty224_2">'Бланк заказа'!$W$380:$W$380</definedName>
    <definedName name="SalesQty224_3">'Бланк заказа'!$Y$380:$Y$380</definedName>
    <definedName name="SalesQty224_4">'Бланк заказа'!$AA$380:$AA$380</definedName>
    <definedName name="SalesQty225_1">'Бланк заказа'!$U$381:$U$381</definedName>
    <definedName name="SalesQty225_2">'Бланк заказа'!$W$381:$W$381</definedName>
    <definedName name="SalesQty225_3">'Бланк заказа'!$Y$381:$Y$381</definedName>
    <definedName name="SalesQty225_4">'Бланк заказа'!$AA$381:$AA$381</definedName>
    <definedName name="SalesQty226_1">'Бланк заказа'!$U$387:$U$387</definedName>
    <definedName name="SalesQty226_2">'Бланк заказа'!$W$387:$W$387</definedName>
    <definedName name="SalesQty226_3">'Бланк заказа'!$Y$387:$Y$387</definedName>
    <definedName name="SalesQty226_4">'Бланк заказа'!$AA$387:$AA$387</definedName>
    <definedName name="SalesQty227_1">'Бланк заказа'!$U$393:$U$393</definedName>
    <definedName name="SalesQty227_2">'Бланк заказа'!$W$393:$W$393</definedName>
    <definedName name="SalesQty227_3">'Бланк заказа'!$Y$393:$Y$393</definedName>
    <definedName name="SalesQty227_4">'Бланк заказа'!$AA$393:$AA$393</definedName>
    <definedName name="SalesQty228_1">'Бланк заказа'!$U$399:$U$399</definedName>
    <definedName name="SalesQty228_2">'Бланк заказа'!$W$399:$W$399</definedName>
    <definedName name="SalesQty228_3">'Бланк заказа'!$Y$399:$Y$399</definedName>
    <definedName name="SalesQty228_4">'Бланк заказа'!$AA$399:$AA$399</definedName>
    <definedName name="SalesQty229_1">'Бланк заказа'!$U$400:$U$400</definedName>
    <definedName name="SalesQty229_2">'Бланк заказа'!$W$400:$W$400</definedName>
    <definedName name="SalesQty229_3">'Бланк заказа'!$Y$400:$Y$400</definedName>
    <definedName name="SalesQty229_4">'Бланк заказа'!$AA$400:$AA$400</definedName>
    <definedName name="SalesQty23_1">'Бланк заказа'!$U$51:$U$51</definedName>
    <definedName name="SalesQty23_2">'Бланк заказа'!$W$51:$W$51</definedName>
    <definedName name="SalesQty23_3">'Бланк заказа'!$Y$51:$Y$51</definedName>
    <definedName name="SalesQty23_4">'Бланк заказа'!$AA$51:$AA$51</definedName>
    <definedName name="SalesQty230_1">'Бланк заказа'!$U$406:$U$406</definedName>
    <definedName name="SalesQty230_2">'Бланк заказа'!$W$406:$W$406</definedName>
    <definedName name="SalesQty230_3">'Бланк заказа'!$Y$406:$Y$406</definedName>
    <definedName name="SalesQty230_4">'Бланк заказа'!$AA$406:$AA$406</definedName>
    <definedName name="SalesQty231_1">'Бланк заказа'!$U$407:$U$407</definedName>
    <definedName name="SalesQty231_2">'Бланк заказа'!$W$407:$W$407</definedName>
    <definedName name="SalesQty231_3">'Бланк заказа'!$Y$407:$Y$407</definedName>
    <definedName name="SalesQty231_4">'Бланк заказа'!$AA$407:$AA$407</definedName>
    <definedName name="SalesQty232_1">'Бланк заказа'!$U$411:$U$411</definedName>
    <definedName name="SalesQty232_2">'Бланк заказа'!$W$411:$W$411</definedName>
    <definedName name="SalesQty232_3">'Бланк заказа'!$Y$411:$Y$411</definedName>
    <definedName name="SalesQty232_4">'Бланк заказа'!$AA$411:$AA$411</definedName>
    <definedName name="SalesQty233_1">'Бланк заказа'!$U$412:$U$412</definedName>
    <definedName name="SalesQty233_2">'Бланк заказа'!$W$412:$W$412</definedName>
    <definedName name="SalesQty233_3">'Бланк заказа'!$Y$412:$Y$412</definedName>
    <definedName name="SalesQty233_4">'Бланк заказа'!$AA$412:$AA$412</definedName>
    <definedName name="SalesQty234_1">'Бланк заказа'!$U$416:$U$416</definedName>
    <definedName name="SalesQty234_2">'Бланк заказа'!$W$416:$W$416</definedName>
    <definedName name="SalesQty234_3">'Бланк заказа'!$Y$416:$Y$416</definedName>
    <definedName name="SalesQty234_4">'Бланк заказа'!$AA$416:$AA$416</definedName>
    <definedName name="SalesQty235_1">'Бланк заказа'!$U$417:$U$417</definedName>
    <definedName name="SalesQty235_2">'Бланк заказа'!$W$417:$W$417</definedName>
    <definedName name="SalesQty235_3">'Бланк заказа'!$Y$417:$Y$417</definedName>
    <definedName name="SalesQty235_4">'Бланк заказа'!$AA$417:$AA$417</definedName>
    <definedName name="SalesQty236_1">'Бланк заказа'!$U$418:$U$418</definedName>
    <definedName name="SalesQty236_2">'Бланк заказа'!$W$418:$W$418</definedName>
    <definedName name="SalesQty236_3">'Бланк заказа'!$Y$418:$Y$418</definedName>
    <definedName name="SalesQty236_4">'Бланк заказа'!$AA$418:$AA$418</definedName>
    <definedName name="SalesQty237_1">'Бланк заказа'!$U$419:$U$419</definedName>
    <definedName name="SalesQty237_2">'Бланк заказа'!$W$419:$W$419</definedName>
    <definedName name="SalesQty237_3">'Бланк заказа'!$Y$419:$Y$419</definedName>
    <definedName name="SalesQty237_4">'Бланк заказа'!$AA$419:$AA$419</definedName>
    <definedName name="SalesQty238_1">'Бланк заказа'!$U$420:$U$420</definedName>
    <definedName name="SalesQty238_2">'Бланк заказа'!$W$420:$W$420</definedName>
    <definedName name="SalesQty238_3">'Бланк заказа'!$Y$420:$Y$420</definedName>
    <definedName name="SalesQty238_4">'Бланк заказа'!$AA$420:$AA$420</definedName>
    <definedName name="SalesQty239_1">'Бланк заказа'!$U$426:$U$426</definedName>
    <definedName name="SalesQty239_2">'Бланк заказа'!$W$426:$W$426</definedName>
    <definedName name="SalesQty239_3">'Бланк заказа'!$Y$426:$Y$426</definedName>
    <definedName name="SalesQty239_4">'Бланк заказа'!$AA$426:$AA$426</definedName>
    <definedName name="SalesQty24_1">'Бланк заказа'!$U$52:$U$52</definedName>
    <definedName name="SalesQty24_2">'Бланк заказа'!$W$52:$W$52</definedName>
    <definedName name="SalesQty24_3">'Бланк заказа'!$Y$52:$Y$52</definedName>
    <definedName name="SalesQty24_4">'Бланк заказа'!$AA$52:$AA$52</definedName>
    <definedName name="SalesQty240_1">'Бланк заказа'!$U$430:$U$430</definedName>
    <definedName name="SalesQty240_2">'Бланк заказа'!$W$430:$W$430</definedName>
    <definedName name="SalesQty240_3">'Бланк заказа'!$Y$430:$Y$430</definedName>
    <definedName name="SalesQty240_4">'Бланк заказа'!$AA$430:$AA$430</definedName>
    <definedName name="SalesQty241_1">'Бланк заказа'!$U$431:$U$431</definedName>
    <definedName name="SalesQty241_2">'Бланк заказа'!$W$431:$W$431</definedName>
    <definedName name="SalesQty241_3">'Бланк заказа'!$Y$431:$Y$431</definedName>
    <definedName name="SalesQty241_4">'Бланк заказа'!$AA$431:$AA$431</definedName>
    <definedName name="SalesQty242_1">'Бланк заказа'!$U$435:$U$435</definedName>
    <definedName name="SalesQty242_2">'Бланк заказа'!$W$435:$W$435</definedName>
    <definedName name="SalesQty242_3">'Бланк заказа'!$Y$435:$Y$435</definedName>
    <definedName name="SalesQty242_4">'Бланк заказа'!$AA$435:$AA$435</definedName>
    <definedName name="SalesQty243_1">'Бланк заказа'!$U$436:$U$436</definedName>
    <definedName name="SalesQty243_2">'Бланк заказа'!$W$436:$W$436</definedName>
    <definedName name="SalesQty243_3">'Бланк заказа'!$Y$436:$Y$436</definedName>
    <definedName name="SalesQty243_4">'Бланк заказа'!$AA$436:$AA$436</definedName>
    <definedName name="SalesQty244_1">'Бланк заказа'!$U$437:$U$437</definedName>
    <definedName name="SalesQty244_2">'Бланк заказа'!$W$437:$W$437</definedName>
    <definedName name="SalesQty244_3">'Бланк заказа'!$Y$437:$Y$437</definedName>
    <definedName name="SalesQty244_4">'Бланк заказа'!$AA$437:$AA$437</definedName>
    <definedName name="SalesQty245_1">'Бланк заказа'!$U$441:$U$441</definedName>
    <definedName name="SalesQty245_2">'Бланк заказа'!$W$441:$W$441</definedName>
    <definedName name="SalesQty245_3">'Бланк заказа'!$Y$441:$Y$441</definedName>
    <definedName name="SalesQty245_4">'Бланк заказа'!$AA$441:$AA$441</definedName>
    <definedName name="SalesQty246_1">'Бланк заказа'!$U$442:$U$442</definedName>
    <definedName name="SalesQty246_2">'Бланк заказа'!$W$442:$W$442</definedName>
    <definedName name="SalesQty246_3">'Бланк заказа'!$Y$442:$Y$442</definedName>
    <definedName name="SalesQty246_4">'Бланк заказа'!$AA$442:$AA$442</definedName>
    <definedName name="SalesQty247_1">'Бланк заказа'!$U$443:$U$443</definedName>
    <definedName name="SalesQty247_2">'Бланк заказа'!$W$443:$W$443</definedName>
    <definedName name="SalesQty247_3">'Бланк заказа'!$Y$443:$Y$443</definedName>
    <definedName name="SalesQty247_4">'Бланк заказа'!$AA$443:$AA$443</definedName>
    <definedName name="SalesQty248_1">'Бланк заказа'!$U$444:$U$444</definedName>
    <definedName name="SalesQty248_2">'Бланк заказа'!$W$444:$W$444</definedName>
    <definedName name="SalesQty248_3">'Бланк заказа'!$Y$444:$Y$444</definedName>
    <definedName name="SalesQty248_4">'Бланк заказа'!$AA$444:$AA$444</definedName>
    <definedName name="SalesQty249_1">'Бланк заказа'!$U$445:$U$445</definedName>
    <definedName name="SalesQty249_2">'Бланк заказа'!$W$445:$W$445</definedName>
    <definedName name="SalesQty249_3">'Бланк заказа'!$Y$445:$Y$445</definedName>
    <definedName name="SalesQty249_4">'Бланк заказа'!$AA$445:$AA$445</definedName>
    <definedName name="SalesQty25_1">'Бланк заказа'!$U$57:$U$57</definedName>
    <definedName name="SalesQty25_2">'Бланк заказа'!$W$57:$W$57</definedName>
    <definedName name="SalesQty25_3">'Бланк заказа'!$Y$57:$Y$57</definedName>
    <definedName name="SalesQty25_4">'Бланк заказа'!$AA$57:$AA$57</definedName>
    <definedName name="SalesQty250_1">'Бланк заказа'!$U$446:$U$446</definedName>
    <definedName name="SalesQty250_2">'Бланк заказа'!$W$446:$W$446</definedName>
    <definedName name="SalesQty250_3">'Бланк заказа'!$Y$446:$Y$446</definedName>
    <definedName name="SalesQty250_4">'Бланк заказа'!$AA$446:$AA$446</definedName>
    <definedName name="SalesQty251_1">'Бланк заказа'!$U$447:$U$447</definedName>
    <definedName name="SalesQty251_2">'Бланк заказа'!$W$447:$W$447</definedName>
    <definedName name="SalesQty251_3">'Бланк заказа'!$Y$447:$Y$447</definedName>
    <definedName name="SalesQty251_4">'Бланк заказа'!$AA$447:$AA$447</definedName>
    <definedName name="SalesQty252_1">'Бланк заказа'!$U$451:$U$451</definedName>
    <definedName name="SalesQty252_2">'Бланк заказа'!$W$451:$W$451</definedName>
    <definedName name="SalesQty252_3">'Бланк заказа'!$Y$451:$Y$451</definedName>
    <definedName name="SalesQty252_4">'Бланк заказа'!$AA$451:$AA$451</definedName>
    <definedName name="SalesQty253_1">'Бланк заказа'!$U$452:$U$452</definedName>
    <definedName name="SalesQty253_2">'Бланк заказа'!$W$452:$W$452</definedName>
    <definedName name="SalesQty253_3">'Бланк заказа'!$Y$452:$Y$452</definedName>
    <definedName name="SalesQty253_4">'Бланк заказа'!$AA$452:$AA$452</definedName>
    <definedName name="SalesQty254_1">'Бланк заказа'!$U$453:$U$453</definedName>
    <definedName name="SalesQty254_2">'Бланк заказа'!$W$453:$W$453</definedName>
    <definedName name="SalesQty254_3">'Бланк заказа'!$Y$453:$Y$453</definedName>
    <definedName name="SalesQty254_4">'Бланк заказа'!$AA$453:$AA$453</definedName>
    <definedName name="SalesQty255_1">'Бланк заказа'!$U$454:$U$454</definedName>
    <definedName name="SalesQty255_2">'Бланк заказа'!$W$454:$W$454</definedName>
    <definedName name="SalesQty255_3">'Бланк заказа'!$Y$454:$Y$454</definedName>
    <definedName name="SalesQty255_4">'Бланк заказа'!$AA$454:$AA$454</definedName>
    <definedName name="SalesQty256_1">'Бланк заказа'!$U$455:$U$455</definedName>
    <definedName name="SalesQty256_2">'Бланк заказа'!$W$455:$W$455</definedName>
    <definedName name="SalesQty256_3">'Бланк заказа'!$Y$455:$Y$455</definedName>
    <definedName name="SalesQty256_4">'Бланк заказа'!$AA$455:$AA$455</definedName>
    <definedName name="SalesQty257_1">'Бланк заказа'!$U$456:$U$456</definedName>
    <definedName name="SalesQty257_2">'Бланк заказа'!$W$456:$W$456</definedName>
    <definedName name="SalesQty257_3">'Бланк заказа'!$Y$456:$Y$456</definedName>
    <definedName name="SalesQty257_4">'Бланк заказа'!$AA$456:$AA$456</definedName>
    <definedName name="SalesQty258_1">'Бланк заказа'!$U$457:$U$457</definedName>
    <definedName name="SalesQty258_2">'Бланк заказа'!$W$457:$W$457</definedName>
    <definedName name="SalesQty258_3">'Бланк заказа'!$Y$457:$Y$457</definedName>
    <definedName name="SalesQty258_4">'Бланк заказа'!$AA$457:$AA$457</definedName>
    <definedName name="SalesQty259_1">'Бланк заказа'!$U$458:$U$458</definedName>
    <definedName name="SalesQty259_2">'Бланк заказа'!$W$458:$W$458</definedName>
    <definedName name="SalesQty259_3">'Бланк заказа'!$Y$458:$Y$458</definedName>
    <definedName name="SalesQty259_4">'Бланк заказа'!$AA$458:$AA$458</definedName>
    <definedName name="SalesQty26_1">'Бланк заказа'!$U$58:$U$58</definedName>
    <definedName name="SalesQty26_2">'Бланк заказа'!$W$58:$W$58</definedName>
    <definedName name="SalesQty26_3">'Бланк заказа'!$Y$58:$Y$58</definedName>
    <definedName name="SalesQty26_4">'Бланк заказа'!$AA$58:$AA$58</definedName>
    <definedName name="SalesQty260_1">'Бланк заказа'!$U$459:$U$459</definedName>
    <definedName name="SalesQty260_2">'Бланк заказа'!$W$459:$W$459</definedName>
    <definedName name="SalesQty260_3">'Бланк заказа'!$Y$459:$Y$459</definedName>
    <definedName name="SalesQty260_4">'Бланк заказа'!$AA$459:$AA$459</definedName>
    <definedName name="SalesQty261_1">'Бланк заказа'!$U$460:$U$460</definedName>
    <definedName name="SalesQty261_2">'Бланк заказа'!$W$460:$W$460</definedName>
    <definedName name="SalesQty261_3">'Бланк заказа'!$Y$460:$Y$460</definedName>
    <definedName name="SalesQty261_4">'Бланк заказа'!$AA$460:$AA$460</definedName>
    <definedName name="SalesQty262_1">'Бланк заказа'!$U$461:$U$461</definedName>
    <definedName name="SalesQty262_2">'Бланк заказа'!$W$461:$W$461</definedName>
    <definedName name="SalesQty262_3">'Бланк заказа'!$Y$461:$Y$461</definedName>
    <definedName name="SalesQty262_4">'Бланк заказа'!$AA$461:$AA$461</definedName>
    <definedName name="SalesQty263_1">'Бланк заказа'!$U$462:$U$462</definedName>
    <definedName name="SalesQty263_2">'Бланк заказа'!$W$462:$W$462</definedName>
    <definedName name="SalesQty263_3">'Бланк заказа'!$Y$462:$Y$462</definedName>
    <definedName name="SalesQty263_4">'Бланк заказа'!$AA$462:$AA$462</definedName>
    <definedName name="SalesQty264_1">'Бланк заказа'!$U$463:$U$463</definedName>
    <definedName name="SalesQty264_2">'Бланк заказа'!$W$463:$W$463</definedName>
    <definedName name="SalesQty264_3">'Бланк заказа'!$Y$463:$Y$463</definedName>
    <definedName name="SalesQty264_4">'Бланк заказа'!$AA$463:$AA$463</definedName>
    <definedName name="SalesQty265_1">'Бланк заказа'!$U$464:$U$464</definedName>
    <definedName name="SalesQty265_2">'Бланк заказа'!$W$464:$W$464</definedName>
    <definedName name="SalesQty265_3">'Бланк заказа'!$Y$464:$Y$464</definedName>
    <definedName name="SalesQty265_4">'Бланк заказа'!$AA$464:$AA$464</definedName>
    <definedName name="SalesQty266_1">'Бланк заказа'!$U$465:$U$465</definedName>
    <definedName name="SalesQty266_2">'Бланк заказа'!$W$465:$W$465</definedName>
    <definedName name="SalesQty266_3">'Бланк заказа'!$Y$465:$Y$465</definedName>
    <definedName name="SalesQty266_4">'Бланк заказа'!$AA$465:$AA$465</definedName>
    <definedName name="SalesQty267_1">'Бланк заказа'!$U$466:$U$466</definedName>
    <definedName name="SalesQty267_2">'Бланк заказа'!$W$466:$W$466</definedName>
    <definedName name="SalesQty267_3">'Бланк заказа'!$Y$466:$Y$466</definedName>
    <definedName name="SalesQty267_4">'Бланк заказа'!$AA$466:$AA$466</definedName>
    <definedName name="SalesQty268_1">'Бланк заказа'!$U$467:$U$467</definedName>
    <definedName name="SalesQty268_2">'Бланк заказа'!$W$467:$W$467</definedName>
    <definedName name="SalesQty268_3">'Бланк заказа'!$Y$467:$Y$467</definedName>
    <definedName name="SalesQty268_4">'Бланк заказа'!$AA$467:$AA$467</definedName>
    <definedName name="SalesQty269_1">'Бланк заказа'!$U$468:$U$468</definedName>
    <definedName name="SalesQty269_2">'Бланк заказа'!$W$468:$W$468</definedName>
    <definedName name="SalesQty269_3">'Бланк заказа'!$Y$468:$Y$468</definedName>
    <definedName name="SalesQty269_4">'Бланк заказа'!$AA$468:$AA$468</definedName>
    <definedName name="SalesQty27_1">'Бланк заказа'!$U$59:$U$59</definedName>
    <definedName name="SalesQty27_2">'Бланк заказа'!$W$59:$W$59</definedName>
    <definedName name="SalesQty27_3">'Бланк заказа'!$Y$59:$Y$59</definedName>
    <definedName name="SalesQty27_4">'Бланк заказа'!$AA$59:$AA$59</definedName>
    <definedName name="SalesQty270_1">'Бланк заказа'!$U$469:$U$469</definedName>
    <definedName name="SalesQty270_2">'Бланк заказа'!$W$469:$W$469</definedName>
    <definedName name="SalesQty270_3">'Бланк заказа'!$Y$469:$Y$469</definedName>
    <definedName name="SalesQty270_4">'Бланк заказа'!$AA$469:$AA$469</definedName>
    <definedName name="SalesQty271_1">'Бланк заказа'!$U$470:$U$470</definedName>
    <definedName name="SalesQty271_2">'Бланк заказа'!$W$470:$W$470</definedName>
    <definedName name="SalesQty271_3">'Бланк заказа'!$Y$470:$Y$470</definedName>
    <definedName name="SalesQty271_4">'Бланк заказа'!$AA$470:$AA$470</definedName>
    <definedName name="SalesQty272_1">'Бланк заказа'!$U$471:$U$471</definedName>
    <definedName name="SalesQty272_2">'Бланк заказа'!$W$471:$W$471</definedName>
    <definedName name="SalesQty272_3">'Бланк заказа'!$Y$471:$Y$471</definedName>
    <definedName name="SalesQty272_4">'Бланк заказа'!$AA$471:$AA$471</definedName>
    <definedName name="SalesQty273_1">'Бланк заказа'!$U$472:$U$472</definedName>
    <definedName name="SalesQty273_2">'Бланк заказа'!$W$472:$W$472</definedName>
    <definedName name="SalesQty273_3">'Бланк заказа'!$Y$472:$Y$472</definedName>
    <definedName name="SalesQty273_4">'Бланк заказа'!$AA$472:$AA$472</definedName>
    <definedName name="SalesQty274_1">'Бланк заказа'!$U$473:$U$473</definedName>
    <definedName name="SalesQty274_2">'Бланк заказа'!$W$473:$W$473</definedName>
    <definedName name="SalesQty274_3">'Бланк заказа'!$Y$473:$Y$473</definedName>
    <definedName name="SalesQty274_4">'Бланк заказа'!$AA$473:$AA$473</definedName>
    <definedName name="SalesQty275_1">'Бланк заказа'!$U$474:$U$474</definedName>
    <definedName name="SalesQty275_2">'Бланк заказа'!$W$474:$W$474</definedName>
    <definedName name="SalesQty275_3">'Бланк заказа'!$Y$474:$Y$474</definedName>
    <definedName name="SalesQty275_4">'Бланк заказа'!$AA$474:$AA$474</definedName>
    <definedName name="SalesQty276_1">'Бланк заказа'!$U$475:$U$475</definedName>
    <definedName name="SalesQty276_2">'Бланк заказа'!$W$475:$W$475</definedName>
    <definedName name="SalesQty276_3">'Бланк заказа'!$Y$475:$Y$475</definedName>
    <definedName name="SalesQty276_4">'Бланк заказа'!$AA$475:$AA$475</definedName>
    <definedName name="SalesQty277_1">'Бланк заказа'!$U$476:$U$476</definedName>
    <definedName name="SalesQty277_2">'Бланк заказа'!$W$476:$W$476</definedName>
    <definedName name="SalesQty277_3">'Бланк заказа'!$Y$476:$Y$476</definedName>
    <definedName name="SalesQty277_4">'Бланк заказа'!$AA$476:$AA$476</definedName>
    <definedName name="SalesQty278_1">'Бланк заказа'!$U$477:$U$477</definedName>
    <definedName name="SalesQty278_2">'Бланк заказа'!$W$477:$W$477</definedName>
    <definedName name="SalesQty278_3">'Бланк заказа'!$Y$477:$Y$477</definedName>
    <definedName name="SalesQty278_4">'Бланк заказа'!$AA$477:$AA$477</definedName>
    <definedName name="SalesQty279_1">'Бланк заказа'!$U$478:$U$478</definedName>
    <definedName name="SalesQty279_2">'Бланк заказа'!$W$478:$W$478</definedName>
    <definedName name="SalesQty279_3">'Бланк заказа'!$Y$478:$Y$478</definedName>
    <definedName name="SalesQty279_4">'Бланк заказа'!$AA$478:$AA$478</definedName>
    <definedName name="SalesQty28_1">'Бланк заказа'!$U$60:$U$60</definedName>
    <definedName name="SalesQty28_2">'Бланк заказа'!$W$60:$W$60</definedName>
    <definedName name="SalesQty28_3">'Бланк заказа'!$Y$60:$Y$60</definedName>
    <definedName name="SalesQty28_4">'Бланк заказа'!$AA$60:$AA$60</definedName>
    <definedName name="SalesQty280_1">'Бланк заказа'!$U$479:$U$479</definedName>
    <definedName name="SalesQty280_2">'Бланк заказа'!$W$479:$W$479</definedName>
    <definedName name="SalesQty280_3">'Бланк заказа'!$Y$479:$Y$479</definedName>
    <definedName name="SalesQty280_4">'Бланк заказа'!$AA$479:$AA$479</definedName>
    <definedName name="SalesQty281_1">'Бланк заказа'!$U$480:$U$480</definedName>
    <definedName name="SalesQty281_2">'Бланк заказа'!$W$480:$W$480</definedName>
    <definedName name="SalesQty281_3">'Бланк заказа'!$Y$480:$Y$480</definedName>
    <definedName name="SalesQty281_4">'Бланк заказа'!$AA$480:$AA$480</definedName>
    <definedName name="SalesQty282_1">'Бланк заказа'!$U$481:$U$481</definedName>
    <definedName name="SalesQty282_2">'Бланк заказа'!$W$481:$W$481</definedName>
    <definedName name="SalesQty282_3">'Бланк заказа'!$Y$481:$Y$481</definedName>
    <definedName name="SalesQty282_4">'Бланк заказа'!$AA$481:$AA$481</definedName>
    <definedName name="SalesQty283_1">'Бланк заказа'!$U$482:$U$482</definedName>
    <definedName name="SalesQty283_2">'Бланк заказа'!$W$482:$W$482</definedName>
    <definedName name="SalesQty283_3">'Бланк заказа'!$Y$482:$Y$482</definedName>
    <definedName name="SalesQty283_4">'Бланк заказа'!$AA$482:$AA$482</definedName>
    <definedName name="SalesQty284_1">'Бланк заказа'!$U$483:$U$483</definedName>
    <definedName name="SalesQty284_2">'Бланк заказа'!$W$483:$W$483</definedName>
    <definedName name="SalesQty284_3">'Бланк заказа'!$Y$483:$Y$483</definedName>
    <definedName name="SalesQty284_4">'Бланк заказа'!$AA$483:$AA$483</definedName>
    <definedName name="SalesQty285_1">'Бланк заказа'!$U$484:$U$484</definedName>
    <definedName name="SalesQty285_2">'Бланк заказа'!$W$484:$W$484</definedName>
    <definedName name="SalesQty285_3">'Бланк заказа'!$Y$484:$Y$484</definedName>
    <definedName name="SalesQty285_4">'Бланк заказа'!$AA$484:$AA$484</definedName>
    <definedName name="SalesQty286_1">'Бланк заказа'!$U$485:$U$485</definedName>
    <definedName name="SalesQty286_2">'Бланк заказа'!$W$485:$W$485</definedName>
    <definedName name="SalesQty286_3">'Бланк заказа'!$Y$485:$Y$485</definedName>
    <definedName name="SalesQty286_4">'Бланк заказа'!$AA$485:$AA$485</definedName>
    <definedName name="SalesQty287_1">'Бланк заказа'!$U$486:$U$486</definedName>
    <definedName name="SalesQty287_2">'Бланк заказа'!$W$486:$W$486</definedName>
    <definedName name="SalesQty287_3">'Бланк заказа'!$Y$486:$Y$486</definedName>
    <definedName name="SalesQty287_4">'Бланк заказа'!$AA$486:$AA$486</definedName>
    <definedName name="SalesQty288_1">'Бланк заказа'!$U$487:$U$487</definedName>
    <definedName name="SalesQty288_2">'Бланк заказа'!$W$487:$W$487</definedName>
    <definedName name="SalesQty288_3">'Бланк заказа'!$Y$487:$Y$487</definedName>
    <definedName name="SalesQty288_4">'Бланк заказа'!$AA$487:$AA$487</definedName>
    <definedName name="SalesQty289_1">'Бланк заказа'!$U$488:$U$488</definedName>
    <definedName name="SalesQty289_2">'Бланк заказа'!$W$488:$W$488</definedName>
    <definedName name="SalesQty289_3">'Бланк заказа'!$Y$488:$Y$488</definedName>
    <definedName name="SalesQty289_4">'Бланк заказа'!$AA$488:$AA$488</definedName>
    <definedName name="SalesQty29_1">'Бланк заказа'!$U$61:$U$61</definedName>
    <definedName name="SalesQty29_2">'Бланк заказа'!$W$61:$W$61</definedName>
    <definedName name="SalesQty29_3">'Бланк заказа'!$Y$61:$Y$61</definedName>
    <definedName name="SalesQty29_4">'Бланк заказа'!$AA$61:$AA$61</definedName>
    <definedName name="SalesQty290_1">'Бланк заказа'!$U$489:$U$489</definedName>
    <definedName name="SalesQty290_2">'Бланк заказа'!$W$489:$W$489</definedName>
    <definedName name="SalesQty290_3">'Бланк заказа'!$Y$489:$Y$489</definedName>
    <definedName name="SalesQty290_4">'Бланк заказа'!$AA$489:$AA$489</definedName>
    <definedName name="SalesQty291_1">'Бланк заказа'!$U$490:$U$490</definedName>
    <definedName name="SalesQty291_2">'Бланк заказа'!$W$490:$W$490</definedName>
    <definedName name="SalesQty291_3">'Бланк заказа'!$Y$490:$Y$490</definedName>
    <definedName name="SalesQty291_4">'Бланк заказа'!$AA$490:$AA$490</definedName>
    <definedName name="SalesQty292_1">'Бланк заказа'!$U$491:$U$491</definedName>
    <definedName name="SalesQty292_2">'Бланк заказа'!$W$491:$W$491</definedName>
    <definedName name="SalesQty292_3">'Бланк заказа'!$Y$491:$Y$491</definedName>
    <definedName name="SalesQty292_4">'Бланк заказа'!$AA$491:$AA$491</definedName>
    <definedName name="SalesQty293_1">'Бланк заказа'!$U$496:$U$496</definedName>
    <definedName name="SalesQty293_2">'Бланк заказа'!$W$496:$W$496</definedName>
    <definedName name="SalesQty293_3">'Бланк заказа'!$Y$496:$Y$496</definedName>
    <definedName name="SalesQty293_4">'Бланк заказа'!$AA$496:$AA$496</definedName>
    <definedName name="SalesQty294_1">'Бланк заказа'!$U$500:$U$500</definedName>
    <definedName name="SalesQty294_2">'Бланк заказа'!$W$500:$W$500</definedName>
    <definedName name="SalesQty294_3">'Бланк заказа'!$Y$500:$Y$500</definedName>
    <definedName name="SalesQty294_4">'Бланк заказа'!$AA$500:$AA$500</definedName>
    <definedName name="SalesQty295_1">'Бланк заказа'!$U$501:$U$501</definedName>
    <definedName name="SalesQty295_2">'Бланк заказа'!$W$501:$W$501</definedName>
    <definedName name="SalesQty295_3">'Бланк заказа'!$Y$501:$Y$501</definedName>
    <definedName name="SalesQty295_4">'Бланк заказа'!$AA$501:$AA$501</definedName>
    <definedName name="SalesQty296_1">'Бланк заказа'!$U$502:$U$502</definedName>
    <definedName name="SalesQty296_2">'Бланк заказа'!$W$502:$W$502</definedName>
    <definedName name="SalesQty296_3">'Бланк заказа'!$Y$502:$Y$502</definedName>
    <definedName name="SalesQty296_4">'Бланк заказа'!$AA$502:$AA$502</definedName>
    <definedName name="SalesQty297_1">'Бланк заказа'!$U$503:$U$503</definedName>
    <definedName name="SalesQty297_2">'Бланк заказа'!$W$503:$W$503</definedName>
    <definedName name="SalesQty297_3">'Бланк заказа'!$Y$503:$Y$503</definedName>
    <definedName name="SalesQty297_4">'Бланк заказа'!$AA$503:$AA$503</definedName>
    <definedName name="SalesQty298_1">'Бланк заказа'!$U$504:$U$504</definedName>
    <definedName name="SalesQty298_2">'Бланк заказа'!$W$504:$W$504</definedName>
    <definedName name="SalesQty298_3">'Бланк заказа'!$Y$504:$Y$504</definedName>
    <definedName name="SalesQty298_4">'Бланк заказа'!$AA$504:$AA$504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заказа'!$U$62:$U$62</definedName>
    <definedName name="SalesQty30_2">'Бланк заказа'!$W$62:$W$62</definedName>
    <definedName name="SalesQty30_3">'Бланк заказа'!$Y$62:$Y$62</definedName>
    <definedName name="SalesQty30_4">'Бланк заказа'!$AA$62:$AA$62</definedName>
    <definedName name="SalesQty31_1">'Бланк заказа'!$U$63:$U$63</definedName>
    <definedName name="SalesQty31_2">'Бланк заказа'!$W$63:$W$63</definedName>
    <definedName name="SalesQty31_3">'Бланк заказа'!$Y$63:$Y$63</definedName>
    <definedName name="SalesQty31_4">'Бланк заказа'!$AA$63:$AA$63</definedName>
    <definedName name="SalesQty32_1">'Бланк заказа'!$U$64:$U$64</definedName>
    <definedName name="SalesQty32_2">'Бланк заказа'!$W$64:$W$64</definedName>
    <definedName name="SalesQty32_3">'Бланк заказа'!$Y$64:$Y$64</definedName>
    <definedName name="SalesQty32_4">'Бланк заказа'!$AA$64:$AA$64</definedName>
    <definedName name="SalesQty33_1">'Бланк заказа'!$U$65:$U$65</definedName>
    <definedName name="SalesQty33_2">'Бланк заказа'!$W$65:$W$65</definedName>
    <definedName name="SalesQty33_3">'Бланк заказа'!$Y$65:$Y$65</definedName>
    <definedName name="SalesQty33_4">'Бланк заказа'!$AA$65:$AA$65</definedName>
    <definedName name="SalesQty34_1">'Бланк заказа'!$U$66:$U$66</definedName>
    <definedName name="SalesQty34_2">'Бланк заказа'!$W$66:$W$66</definedName>
    <definedName name="SalesQty34_3">'Бланк заказа'!$Y$66:$Y$66</definedName>
    <definedName name="SalesQty34_4">'Бланк заказа'!$AA$66:$AA$66</definedName>
    <definedName name="SalesQty35_1">'Бланк заказа'!$U$71:$U$71</definedName>
    <definedName name="SalesQty35_2">'Бланк заказа'!$W$71:$W$71</definedName>
    <definedName name="SalesQty35_3">'Бланк заказа'!$Y$71:$Y$71</definedName>
    <definedName name="SalesQty35_4">'Бланк заказа'!$AA$71:$AA$71</definedName>
    <definedName name="SalesQty36_1">'Бланк заказа'!$U$75:$U$75</definedName>
    <definedName name="SalesQty36_2">'Бланк заказа'!$W$75:$W$75</definedName>
    <definedName name="SalesQty36_3">'Бланк заказа'!$Y$75:$Y$75</definedName>
    <definedName name="SalesQty36_4">'Бланк заказа'!$AA$75:$AA$75</definedName>
    <definedName name="SalesQty37_1">'Бланк заказа'!$U$76:$U$76</definedName>
    <definedName name="SalesQty37_2">'Бланк заказа'!$W$76:$W$76</definedName>
    <definedName name="SalesQty37_3">'Бланк заказа'!$Y$76:$Y$76</definedName>
    <definedName name="SalesQty37_4">'Бланк заказа'!$AA$76:$AA$76</definedName>
    <definedName name="SalesQty38_1">'Бланк заказа'!$U$80:$U$80</definedName>
    <definedName name="SalesQty38_2">'Бланк заказа'!$W$80:$W$80</definedName>
    <definedName name="SalesQty38_3">'Бланк заказа'!$Y$80:$Y$80</definedName>
    <definedName name="SalesQty38_4">'Бланк заказа'!$AA$80:$AA$80</definedName>
    <definedName name="SalesQty39_1">'Бланк заказа'!$U$81:$U$81</definedName>
    <definedName name="SalesQty39_2">'Бланк заказа'!$W$81:$W$81</definedName>
    <definedName name="SalesQty39_3">'Бланк заказа'!$Y$81:$Y$81</definedName>
    <definedName name="SalesQty39_4">'Бланк заказа'!$AA$81:$AA$81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заказа'!$U$82:$U$82</definedName>
    <definedName name="SalesQty40_2">'Бланк заказа'!$W$82:$W$82</definedName>
    <definedName name="SalesQty40_3">'Бланк заказа'!$Y$82:$Y$82</definedName>
    <definedName name="SalesQty40_4">'Бланк заказа'!$AA$82:$AA$82</definedName>
    <definedName name="SalesQty41_1">'Бланк заказа'!$U$83:$U$83</definedName>
    <definedName name="SalesQty41_2">'Бланк заказа'!$W$83:$W$83</definedName>
    <definedName name="SalesQty41_3">'Бланк заказа'!$Y$83:$Y$83</definedName>
    <definedName name="SalesQty41_4">'Бланк заказа'!$AA$83:$AA$83</definedName>
    <definedName name="SalesQty42_1">'Бланк заказа'!$U$87:$U$87</definedName>
    <definedName name="SalesQty42_2">'Бланк заказа'!$W$87:$W$87</definedName>
    <definedName name="SalesQty42_3">'Бланк заказа'!$Y$87:$Y$87</definedName>
    <definedName name="SalesQty42_4">'Бланк заказа'!$AA$87:$AA$87</definedName>
    <definedName name="SalesQty43_1">'Бланк заказа'!$U$88:$U$88</definedName>
    <definedName name="SalesQty43_2">'Бланк заказа'!$W$88:$W$88</definedName>
    <definedName name="SalesQty43_3">'Бланк заказа'!$Y$88:$Y$88</definedName>
    <definedName name="SalesQty43_4">'Бланк заказа'!$AA$88:$AA$88</definedName>
    <definedName name="SalesQty44_1">'Бланк заказа'!$U$89:$U$89</definedName>
    <definedName name="SalesQty44_2">'Бланк заказа'!$W$89:$W$89</definedName>
    <definedName name="SalesQty44_3">'Бланк заказа'!$Y$89:$Y$89</definedName>
    <definedName name="SalesQty44_4">'Бланк заказа'!$AA$89:$AA$89</definedName>
    <definedName name="SalesQty45_1">'Бланк заказа'!$U$90:$U$90</definedName>
    <definedName name="SalesQty45_2">'Бланк заказа'!$W$90:$W$90</definedName>
    <definedName name="SalesQty45_3">'Бланк заказа'!$Y$90:$Y$90</definedName>
    <definedName name="SalesQty45_4">'Бланк заказа'!$AA$90:$AA$90</definedName>
    <definedName name="SalesQty46_1">'Бланк заказа'!$U$91:$U$91</definedName>
    <definedName name="SalesQty46_2">'Бланк заказа'!$W$91:$W$91</definedName>
    <definedName name="SalesQty46_3">'Бланк заказа'!$Y$91:$Y$91</definedName>
    <definedName name="SalesQty46_4">'Бланк заказа'!$AA$91:$AA$91</definedName>
    <definedName name="SalesQty47_1">'Бланк заказа'!$U$96:$U$96</definedName>
    <definedName name="SalesQty47_2">'Бланк заказа'!$W$96:$W$96</definedName>
    <definedName name="SalesQty47_3">'Бланк заказа'!$Y$96:$Y$96</definedName>
    <definedName name="SalesQty47_4">'Бланк заказа'!$AA$96:$AA$96</definedName>
    <definedName name="SalesQty48_1">'Бланк заказа'!$U$97:$U$97</definedName>
    <definedName name="SalesQty48_2">'Бланк заказа'!$W$97:$W$97</definedName>
    <definedName name="SalesQty48_3">'Бланк заказа'!$Y$97:$Y$97</definedName>
    <definedName name="SalesQty48_4">'Бланк заказа'!$AA$97:$AA$97</definedName>
    <definedName name="SalesQty49_1">'Бланк заказа'!$U$102:$U$102</definedName>
    <definedName name="SalesQty49_2">'Бланк заказа'!$W$102:$W$102</definedName>
    <definedName name="SalesQty49_3">'Бланк заказа'!$Y$102:$Y$102</definedName>
    <definedName name="SalesQty49_4">'Бланк заказа'!$AA$102:$AA$102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заказа'!$U$103:$U$103</definedName>
    <definedName name="SalesQty50_2">'Бланк заказа'!$W$103:$W$103</definedName>
    <definedName name="SalesQty50_3">'Бланк заказа'!$Y$103:$Y$103</definedName>
    <definedName name="SalesQty50_4">'Бланк заказа'!$AA$103:$AA$103</definedName>
    <definedName name="SalesQty51_1">'Бланк заказа'!$U$104:$U$104</definedName>
    <definedName name="SalesQty51_2">'Бланк заказа'!$W$104:$W$104</definedName>
    <definedName name="SalesQty51_3">'Бланк заказа'!$Y$104:$Y$104</definedName>
    <definedName name="SalesQty51_4">'Бланк заказа'!$AA$104:$AA$104</definedName>
    <definedName name="SalesQty52_1">'Бланк заказа'!$U$105:$U$105</definedName>
    <definedName name="SalesQty52_2">'Бланк заказа'!$W$105:$W$105</definedName>
    <definedName name="SalesQty52_3">'Бланк заказа'!$Y$105:$Y$105</definedName>
    <definedName name="SalesQty52_4">'Бланк заказа'!$AA$105:$AA$105</definedName>
    <definedName name="SalesQty53_1">'Бланк заказа'!$U$106:$U$106</definedName>
    <definedName name="SalesQty53_2">'Бланк заказа'!$W$106:$W$106</definedName>
    <definedName name="SalesQty53_3">'Бланк заказа'!$Y$106:$Y$106</definedName>
    <definedName name="SalesQty53_4">'Бланк заказа'!$AA$106:$AA$106</definedName>
    <definedName name="SalesQty54_1">'Бланк заказа'!$U$107:$U$107</definedName>
    <definedName name="SalesQty54_2">'Бланк заказа'!$W$107:$W$107</definedName>
    <definedName name="SalesQty54_3">'Бланк заказа'!$Y$107:$Y$107</definedName>
    <definedName name="SalesQty54_4">'Бланк заказа'!$AA$107:$AA$107</definedName>
    <definedName name="SalesQty55_1">'Бланк заказа'!$U$108:$U$108</definedName>
    <definedName name="SalesQty55_2">'Бланк заказа'!$W$108:$W$108</definedName>
    <definedName name="SalesQty55_3">'Бланк заказа'!$Y$108:$Y$108</definedName>
    <definedName name="SalesQty55_4">'Бланк заказа'!$AA$108:$AA$108</definedName>
    <definedName name="SalesQty56_1">'Бланк заказа'!$U$113:$U$113</definedName>
    <definedName name="SalesQty56_2">'Бланк заказа'!$W$113:$W$113</definedName>
    <definedName name="SalesQty56_3">'Бланк заказа'!$Y$113:$Y$113</definedName>
    <definedName name="SalesQty56_4">'Бланк заказа'!$AA$113:$AA$113</definedName>
    <definedName name="SalesQty57_1">'Бланк заказа'!$U$114:$U$114</definedName>
    <definedName name="SalesQty57_2">'Бланк заказа'!$W$114:$W$114</definedName>
    <definedName name="SalesQty57_3">'Бланк заказа'!$Y$114:$Y$114</definedName>
    <definedName name="SalesQty57_4">'Бланк заказа'!$AA$114:$AA$114</definedName>
    <definedName name="SalesQty58_1">'Бланк заказа'!$U$115:$U$115</definedName>
    <definedName name="SalesQty58_2">'Бланк заказа'!$W$115:$W$115</definedName>
    <definedName name="SalesQty58_3">'Бланк заказа'!$Y$115:$Y$115</definedName>
    <definedName name="SalesQty58_4">'Бланк заказа'!$AA$115:$AA$115</definedName>
    <definedName name="SalesQty59_1">'Бланк заказа'!$U$116:$U$116</definedName>
    <definedName name="SalesQty59_2">'Бланк заказа'!$W$116:$W$116</definedName>
    <definedName name="SalesQty59_3">'Бланк заказа'!$Y$116:$Y$116</definedName>
    <definedName name="SalesQty59_4">'Бланк заказа'!$AA$116:$AA$116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заказа'!$U$117:$U$117</definedName>
    <definedName name="SalesQty60_2">'Бланк заказа'!$W$117:$W$117</definedName>
    <definedName name="SalesQty60_3">'Бланк заказа'!$Y$117:$Y$117</definedName>
    <definedName name="SalesQty60_4">'Бланк заказа'!$AA$117:$AA$117</definedName>
    <definedName name="SalesQty61_1">'Бланк заказа'!$U$118:$U$118</definedName>
    <definedName name="SalesQty61_2">'Бланк заказа'!$W$118:$W$118</definedName>
    <definedName name="SalesQty61_3">'Бланк заказа'!$Y$118:$Y$118</definedName>
    <definedName name="SalesQty61_4">'Бланк заказа'!$AA$118:$AA$118</definedName>
    <definedName name="SalesQty62_1">'Бланк заказа'!$U$119:$U$119</definedName>
    <definedName name="SalesQty62_2">'Бланк заказа'!$W$119:$W$119</definedName>
    <definedName name="SalesQty62_3">'Бланк заказа'!$Y$119:$Y$119</definedName>
    <definedName name="SalesQty62_4">'Бланк заказа'!$AA$119:$AA$119</definedName>
    <definedName name="SalesQty63_1">'Бланк заказа'!$U$120:$U$120</definedName>
    <definedName name="SalesQty63_2">'Бланк заказа'!$W$120:$W$120</definedName>
    <definedName name="SalesQty63_3">'Бланк заказа'!$Y$120:$Y$120</definedName>
    <definedName name="SalesQty63_4">'Бланк заказа'!$AA$120:$AA$120</definedName>
    <definedName name="SalesQty64_1">'Бланк заказа'!$U$121:$U$121</definedName>
    <definedName name="SalesQty64_2">'Бланк заказа'!$W$121:$W$121</definedName>
    <definedName name="SalesQty64_3">'Бланк заказа'!$Y$121:$Y$121</definedName>
    <definedName name="SalesQty64_4">'Бланк заказа'!$AA$121:$AA$121</definedName>
    <definedName name="SalesQty65_1">'Бланк заказа'!$U$126:$U$126</definedName>
    <definedName name="SalesQty65_2">'Бланк заказа'!$W$126:$W$126</definedName>
    <definedName name="SalesQty65_3">'Бланк заказа'!$Y$126:$Y$126</definedName>
    <definedName name="SalesQty65_4">'Бланк заказа'!$AA$126:$AA$126</definedName>
    <definedName name="SalesQty66_1">'Бланк заказа'!$U$127:$U$127</definedName>
    <definedName name="SalesQty66_2">'Бланк заказа'!$W$127:$W$127</definedName>
    <definedName name="SalesQty66_3">'Бланк заказа'!$Y$127:$Y$127</definedName>
    <definedName name="SalesQty66_4">'Бланк заказа'!$AA$127:$AA$127</definedName>
    <definedName name="SalesQty67_1">'Бланк заказа'!$U$128:$U$128</definedName>
    <definedName name="SalesQty67_2">'Бланк заказа'!$W$128:$W$128</definedName>
    <definedName name="SalesQty67_3">'Бланк заказа'!$Y$128:$Y$128</definedName>
    <definedName name="SalesQty67_4">'Бланк заказа'!$AA$128:$AA$128</definedName>
    <definedName name="SalesQty68_1">'Бланк заказа'!$U$129:$U$129</definedName>
    <definedName name="SalesQty68_2">'Бланк заказа'!$W$129:$W$129</definedName>
    <definedName name="SalesQty68_3">'Бланк заказа'!$Y$129:$Y$129</definedName>
    <definedName name="SalesQty68_4">'Бланк заказа'!$AA$129:$AA$129</definedName>
    <definedName name="SalesQty69_1">'Бланк заказа'!$U$130:$U$130</definedName>
    <definedName name="SalesQty69_2">'Бланк заказа'!$W$130:$W$130</definedName>
    <definedName name="SalesQty69_3">'Бланк заказа'!$Y$130:$Y$130</definedName>
    <definedName name="SalesQty69_4">'Бланк заказа'!$AA$130:$AA$130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заказа'!$U$131:$U$131</definedName>
    <definedName name="SalesQty70_2">'Бланк заказа'!$W$131:$W$131</definedName>
    <definedName name="SalesQty70_3">'Бланк заказа'!$Y$131:$Y$131</definedName>
    <definedName name="SalesQty70_4">'Бланк заказа'!$AA$131:$AA$131</definedName>
    <definedName name="SalesQty71_1">'Бланк заказа'!$U$132:$U$132</definedName>
    <definedName name="SalesQty71_2">'Бланк заказа'!$W$132:$W$132</definedName>
    <definedName name="SalesQty71_3">'Бланк заказа'!$Y$132:$Y$132</definedName>
    <definedName name="SalesQty71_4">'Бланк заказа'!$AA$132:$AA$132</definedName>
    <definedName name="SalesQty72_1">'Бланк заказа'!$U$133:$U$133</definedName>
    <definedName name="SalesQty72_2">'Бланк заказа'!$W$133:$W$133</definedName>
    <definedName name="SalesQty72_3">'Бланк заказа'!$Y$133:$Y$133</definedName>
    <definedName name="SalesQty72_4">'Бланк заказа'!$AA$133:$AA$133</definedName>
    <definedName name="SalesQty73_1">'Бланк заказа'!$U$134:$U$134</definedName>
    <definedName name="SalesQty73_2">'Бланк заказа'!$W$134:$W$134</definedName>
    <definedName name="SalesQty73_3">'Бланк заказа'!$Y$134:$Y$134</definedName>
    <definedName name="SalesQty73_4">'Бланк заказа'!$AA$134:$AA$134</definedName>
    <definedName name="SalesQty74_1">'Бланк заказа'!$U$135:$U$135</definedName>
    <definedName name="SalesQty74_2">'Бланк заказа'!$W$135:$W$135</definedName>
    <definedName name="SalesQty74_3">'Бланк заказа'!$Y$135:$Y$135</definedName>
    <definedName name="SalesQty74_4">'Бланк заказа'!$AA$135:$AA$135</definedName>
    <definedName name="SalesQty75_1">'Бланк заказа'!$U$136:$U$136</definedName>
    <definedName name="SalesQty75_2">'Бланк заказа'!$W$136:$W$136</definedName>
    <definedName name="SalesQty75_3">'Бланк заказа'!$Y$136:$Y$136</definedName>
    <definedName name="SalesQty75_4">'Бланк заказа'!$AA$136:$AA$136</definedName>
    <definedName name="SalesQty76_1">'Бланк заказа'!$U$137:$U$137</definedName>
    <definedName name="SalesQty76_2">'Бланк заказа'!$W$137:$W$137</definedName>
    <definedName name="SalesQty76_3">'Бланк заказа'!$Y$137:$Y$137</definedName>
    <definedName name="SalesQty76_4">'Бланк заказа'!$AA$137:$AA$137</definedName>
    <definedName name="SalesQty77_1">'Бланк заказа'!$U$138:$U$138</definedName>
    <definedName name="SalesQty77_2">'Бланк заказа'!$W$138:$W$138</definedName>
    <definedName name="SalesQty77_3">'Бланк заказа'!$Y$138:$Y$138</definedName>
    <definedName name="SalesQty77_4">'Бланк заказа'!$AA$138:$AA$138</definedName>
    <definedName name="SalesQty78_1">'Бланк заказа'!$U$139:$U$139</definedName>
    <definedName name="SalesQty78_2">'Бланк заказа'!$W$139:$W$139</definedName>
    <definedName name="SalesQty78_3">'Бланк заказа'!$Y$139:$Y$139</definedName>
    <definedName name="SalesQty78_4">'Бланк заказа'!$AA$139:$AA$139</definedName>
    <definedName name="SalesQty79_1">'Бланк заказа'!$U$140:$U$140</definedName>
    <definedName name="SalesQty79_2">'Бланк заказа'!$W$140:$W$140</definedName>
    <definedName name="SalesQty79_3">'Бланк заказа'!$Y$140:$Y$140</definedName>
    <definedName name="SalesQty79_4">'Бланк заказа'!$AA$140:$AA$140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заказа'!$U$141:$U$141</definedName>
    <definedName name="SalesQty80_2">'Бланк заказа'!$W$141:$W$141</definedName>
    <definedName name="SalesQty80_3">'Бланк заказа'!$Y$141:$Y$141</definedName>
    <definedName name="SalesQty80_4">'Бланк заказа'!$AA$141:$AA$141</definedName>
    <definedName name="SalesQty81_1">'Бланк заказа'!$U$142:$U$142</definedName>
    <definedName name="SalesQty81_2">'Бланк заказа'!$W$142:$W$142</definedName>
    <definedName name="SalesQty81_3">'Бланк заказа'!$Y$142:$Y$142</definedName>
    <definedName name="SalesQty81_4">'Бланк заказа'!$AA$142:$AA$142</definedName>
    <definedName name="SalesQty82_1">'Бланк заказа'!$U$143:$U$143</definedName>
    <definedName name="SalesQty82_2">'Бланк заказа'!$W$143:$W$143</definedName>
    <definedName name="SalesQty82_3">'Бланк заказа'!$Y$143:$Y$143</definedName>
    <definedName name="SalesQty82_4">'Бланк заказа'!$AA$143:$AA$143</definedName>
    <definedName name="SalesQty83_1">'Бланк заказа'!$U$144:$U$144</definedName>
    <definedName name="SalesQty83_2">'Бланк заказа'!$W$144:$W$144</definedName>
    <definedName name="SalesQty83_3">'Бланк заказа'!$Y$144:$Y$144</definedName>
    <definedName name="SalesQty83_4">'Бланк заказа'!$AA$144:$AA$144</definedName>
    <definedName name="SalesQty84_1">'Бланк заказа'!$U$145:$U$145</definedName>
    <definedName name="SalesQty84_2">'Бланк заказа'!$W$145:$W$145</definedName>
    <definedName name="SalesQty84_3">'Бланк заказа'!$Y$145:$Y$145</definedName>
    <definedName name="SalesQty84_4">'Бланк заказа'!$AA$145:$AA$145</definedName>
    <definedName name="SalesQty85_1">'Бланк заказа'!$U$146:$U$146</definedName>
    <definedName name="SalesQty85_2">'Бланк заказа'!$W$146:$W$146</definedName>
    <definedName name="SalesQty85_3">'Бланк заказа'!$Y$146:$Y$146</definedName>
    <definedName name="SalesQty85_4">'Бланк заказа'!$AA$146:$AA$146</definedName>
    <definedName name="SalesQty86_1">'Бланк заказа'!$U$147:$U$147</definedName>
    <definedName name="SalesQty86_2">'Бланк заказа'!$W$147:$W$147</definedName>
    <definedName name="SalesQty86_3">'Бланк заказа'!$Y$147:$Y$147</definedName>
    <definedName name="SalesQty86_4">'Бланк заказа'!$AA$147:$AA$147</definedName>
    <definedName name="SalesQty87_1">'Бланк заказа'!$U$148:$U$148</definedName>
    <definedName name="SalesQty87_2">'Бланк заказа'!$W$148:$W$148</definedName>
    <definedName name="SalesQty87_3">'Бланк заказа'!$Y$148:$Y$148</definedName>
    <definedName name="SalesQty87_4">'Бланк заказа'!$AA$148:$AA$148</definedName>
    <definedName name="SalesQty88_1">'Бланк заказа'!$U$149:$U$149</definedName>
    <definedName name="SalesQty88_2">'Бланк заказа'!$W$149:$W$149</definedName>
    <definedName name="SalesQty88_3">'Бланк заказа'!$Y$149:$Y$149</definedName>
    <definedName name="SalesQty88_4">'Бланк заказа'!$AA$149:$AA$149</definedName>
    <definedName name="SalesQty89_1">'Бланк заказа'!$U$150:$U$150</definedName>
    <definedName name="SalesQty89_2">'Бланк заказа'!$W$150:$W$150</definedName>
    <definedName name="SalesQty89_3">'Бланк заказа'!$Y$150:$Y$150</definedName>
    <definedName name="SalesQty89_4">'Бланк заказа'!$AA$150:$AA$150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заказа'!$U$151:$U$151</definedName>
    <definedName name="SalesQty90_2">'Бланк заказа'!$W$151:$W$151</definedName>
    <definedName name="SalesQty90_3">'Бланк заказа'!$Y$151:$Y$151</definedName>
    <definedName name="SalesQty90_4">'Бланк заказа'!$AA$151:$AA$151</definedName>
    <definedName name="SalesQty91_1">'Бланк заказа'!$U$152:$U$152</definedName>
    <definedName name="SalesQty91_2">'Бланк заказа'!$W$152:$W$152</definedName>
    <definedName name="SalesQty91_3">'Бланк заказа'!$Y$152:$Y$152</definedName>
    <definedName name="SalesQty91_4">'Бланк заказа'!$AA$152:$AA$152</definedName>
    <definedName name="SalesQty92_1">'Бланк заказа'!$U$153:$U$153</definedName>
    <definedName name="SalesQty92_2">'Бланк заказа'!$W$153:$W$153</definedName>
    <definedName name="SalesQty92_3">'Бланк заказа'!$Y$153:$Y$153</definedName>
    <definedName name="SalesQty92_4">'Бланк заказа'!$AA$153:$AA$153</definedName>
    <definedName name="SalesQty93_1">'Бланк заказа'!$U$154:$U$154</definedName>
    <definedName name="SalesQty93_2">'Бланк заказа'!$W$154:$W$154</definedName>
    <definedName name="SalesQty93_3">'Бланк заказа'!$Y$154:$Y$154</definedName>
    <definedName name="SalesQty93_4">'Бланк заказа'!$AA$154:$AA$154</definedName>
    <definedName name="SalesQty94_1">'Бланк заказа'!$U$155:$U$155</definedName>
    <definedName name="SalesQty94_2">'Бланк заказа'!$W$155:$W$155</definedName>
    <definedName name="SalesQty94_3">'Бланк заказа'!$Y$155:$Y$155</definedName>
    <definedName name="SalesQty94_4">'Бланк заказа'!$AA$155:$AA$155</definedName>
    <definedName name="SalesQty95_1">'Бланк заказа'!$U$156:$U$156</definedName>
    <definedName name="SalesQty95_2">'Бланк заказа'!$W$156:$W$156</definedName>
    <definedName name="SalesQty95_3">'Бланк заказа'!$Y$156:$Y$156</definedName>
    <definedName name="SalesQty95_4">'Бланк заказа'!$AA$156:$AA$156</definedName>
    <definedName name="SalesQty96_1">'Бланк заказа'!$U$161:$U$161</definedName>
    <definedName name="SalesQty96_2">'Бланк заказа'!$W$161:$W$161</definedName>
    <definedName name="SalesQty96_3">'Бланк заказа'!$Y$161:$Y$161</definedName>
    <definedName name="SalesQty96_4">'Бланк заказа'!$AA$161:$AA$161</definedName>
    <definedName name="SalesQty97_1">'Бланк заказа'!$U$162:$U$162</definedName>
    <definedName name="SalesQty97_2">'Бланк заказа'!$W$162:$W$162</definedName>
    <definedName name="SalesQty97_3">'Бланк заказа'!$Y$162:$Y$162</definedName>
    <definedName name="SalesQty97_4">'Бланк заказа'!$AA$162:$AA$162</definedName>
    <definedName name="SalesQty98_1">'Бланк заказа'!$U$163:$U$163</definedName>
    <definedName name="SalesQty98_2">'Бланк заказа'!$W$163:$W$163</definedName>
    <definedName name="SalesQty98_3">'Бланк заказа'!$Y$163:$Y$163</definedName>
    <definedName name="SalesQty98_4">'Бланк заказа'!$AA$163:$AA$163</definedName>
    <definedName name="SalesQty99_1">'Бланк заказа'!$U$164:$U$164</definedName>
    <definedName name="SalesQty99_2">'Бланк заказа'!$W$164:$W$164</definedName>
    <definedName name="SalesQty99_3">'Бланк заказа'!$Y$164:$Y$164</definedName>
    <definedName name="SalesQty99_4">'Бланк заказа'!$AA$164:$AA$164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заказа'!$V$30:$V$30</definedName>
    <definedName name="SalesRoundBox10_2">'Бланк заказа'!$X$30:$X$30</definedName>
    <definedName name="SalesRoundBox10_3">'Бланк заказа'!$Z$30:$Z$30</definedName>
    <definedName name="SalesRoundBox10_4">'Бланк заказа'!$AB$30:$AB$30</definedName>
    <definedName name="SalesRoundBox100_1">'Бланк заказа'!$V$165:$V$165</definedName>
    <definedName name="SalesRoundBox100_2">'Бланк заказа'!$X$165:$X$165</definedName>
    <definedName name="SalesRoundBox100_3">'Бланк заказа'!$Z$165:$Z$165</definedName>
    <definedName name="SalesRoundBox100_4">'Бланк заказа'!$AB$165:$AB$165</definedName>
    <definedName name="SalesRoundBox101_1">'Бланк заказа'!$V$166:$V$166</definedName>
    <definedName name="SalesRoundBox101_2">'Бланк заказа'!$X$166:$X$166</definedName>
    <definedName name="SalesRoundBox101_3">'Бланк заказа'!$Z$166:$Z$166</definedName>
    <definedName name="SalesRoundBox101_4">'Бланк заказа'!$AB$166:$AB$166</definedName>
    <definedName name="SalesRoundBox102_1">'Бланк заказа'!$V$167:$V$167</definedName>
    <definedName name="SalesRoundBox102_2">'Бланк заказа'!$X$167:$X$167</definedName>
    <definedName name="SalesRoundBox102_3">'Бланк заказа'!$Z$167:$Z$167</definedName>
    <definedName name="SalesRoundBox102_4">'Бланк заказа'!$AB$167:$AB$167</definedName>
    <definedName name="SalesRoundBox103_1">'Бланк заказа'!$V$168:$V$168</definedName>
    <definedName name="SalesRoundBox103_2">'Бланк заказа'!$X$168:$X$168</definedName>
    <definedName name="SalesRoundBox103_3">'Бланк заказа'!$Z$168:$Z$168</definedName>
    <definedName name="SalesRoundBox103_4">'Бланк заказа'!$AB$168:$AB$168</definedName>
    <definedName name="SalesRoundBox104_1">'Бланк заказа'!$V$169:$V$169</definedName>
    <definedName name="SalesRoundBox104_2">'Бланк заказа'!$X$169:$X$169</definedName>
    <definedName name="SalesRoundBox104_3">'Бланк заказа'!$Z$169:$Z$169</definedName>
    <definedName name="SalesRoundBox104_4">'Бланк заказа'!$AB$169:$AB$169</definedName>
    <definedName name="SalesRoundBox105_1">'Бланк заказа'!$V$170:$V$170</definedName>
    <definedName name="SalesRoundBox105_2">'Бланк заказа'!$X$170:$X$170</definedName>
    <definedName name="SalesRoundBox105_3">'Бланк заказа'!$Z$170:$Z$170</definedName>
    <definedName name="SalesRoundBox105_4">'Бланк заказа'!$AB$170:$AB$170</definedName>
    <definedName name="SalesRoundBox106_1">'Бланк заказа'!$V$171:$V$171</definedName>
    <definedName name="SalesRoundBox106_2">'Бланк заказа'!$X$171:$X$171</definedName>
    <definedName name="SalesRoundBox106_3">'Бланк заказа'!$Z$171:$Z$171</definedName>
    <definedName name="SalesRoundBox106_4">'Бланк заказа'!$AB$171:$AB$171</definedName>
    <definedName name="SalesRoundBox107_1">'Бланк заказа'!$V$176:$V$176</definedName>
    <definedName name="SalesRoundBox107_2">'Бланк заказа'!$X$176:$X$176</definedName>
    <definedName name="SalesRoundBox107_3">'Бланк заказа'!$Z$176:$Z$176</definedName>
    <definedName name="SalesRoundBox107_4">'Бланк заказа'!$AB$176:$AB$176</definedName>
    <definedName name="SalesRoundBox108_1">'Бланк заказа'!$V$177:$V$177</definedName>
    <definedName name="SalesRoundBox108_2">'Бланк заказа'!$X$177:$X$177</definedName>
    <definedName name="SalesRoundBox108_3">'Бланк заказа'!$Z$177:$Z$177</definedName>
    <definedName name="SalesRoundBox108_4">'Бланк заказа'!$AB$177:$AB$177</definedName>
    <definedName name="SalesRoundBox109_1">'Бланк заказа'!$V$178:$V$178</definedName>
    <definedName name="SalesRoundBox109_2">'Бланк заказа'!$X$178:$X$178</definedName>
    <definedName name="SalesRoundBox109_3">'Бланк заказа'!$Z$178:$Z$178</definedName>
    <definedName name="SalesRoundBox109_4">'Бланк заказа'!$AB$178:$AB$178</definedName>
    <definedName name="SalesRoundBox11_1">'Бланк заказа'!$V$31:$V$31</definedName>
    <definedName name="SalesRoundBox11_2">'Бланк заказа'!$X$31:$X$31</definedName>
    <definedName name="SalesRoundBox11_3">'Бланк заказа'!$Z$31:$Z$31</definedName>
    <definedName name="SalesRoundBox11_4">'Бланк заказа'!$AB$31:$AB$31</definedName>
    <definedName name="SalesRoundBox110_1">'Бланк заказа'!$V$179:$V$179</definedName>
    <definedName name="SalesRoundBox110_2">'Бланк заказа'!$X$179:$X$179</definedName>
    <definedName name="SalesRoundBox110_3">'Бланк заказа'!$Z$179:$Z$179</definedName>
    <definedName name="SalesRoundBox110_4">'Бланк заказа'!$AB$179:$AB$179</definedName>
    <definedName name="SalesRoundBox111_1">'Бланк заказа'!$V$180:$V$180</definedName>
    <definedName name="SalesRoundBox111_2">'Бланк заказа'!$X$180:$X$180</definedName>
    <definedName name="SalesRoundBox111_3">'Бланк заказа'!$Z$180:$Z$180</definedName>
    <definedName name="SalesRoundBox111_4">'Бланк заказа'!$AB$180:$AB$180</definedName>
    <definedName name="SalesRoundBox112_1">'Бланк заказа'!$V$181:$V$181</definedName>
    <definedName name="SalesRoundBox112_2">'Бланк заказа'!$X$181:$X$181</definedName>
    <definedName name="SalesRoundBox112_3">'Бланк заказа'!$Z$181:$Z$181</definedName>
    <definedName name="SalesRoundBox112_4">'Бланк заказа'!$AB$181:$AB$181</definedName>
    <definedName name="SalesRoundBox113_1">'Бланк заказа'!$V$182:$V$182</definedName>
    <definedName name="SalesRoundBox113_2">'Бланк заказа'!$X$182:$X$182</definedName>
    <definedName name="SalesRoundBox113_3">'Бланк заказа'!$Z$182:$Z$182</definedName>
    <definedName name="SalesRoundBox113_4">'Бланк заказа'!$AB$182:$AB$182</definedName>
    <definedName name="SalesRoundBox114_1">'Бланк заказа'!$V$183:$V$183</definedName>
    <definedName name="SalesRoundBox114_2">'Бланк заказа'!$X$183:$X$183</definedName>
    <definedName name="SalesRoundBox114_3">'Бланк заказа'!$Z$183:$Z$183</definedName>
    <definedName name="SalesRoundBox114_4">'Бланк заказа'!$AB$183:$AB$183</definedName>
    <definedName name="SalesRoundBox115_1">'Бланк заказа'!$V$184:$V$184</definedName>
    <definedName name="SalesRoundBox115_2">'Бланк заказа'!$X$184:$X$184</definedName>
    <definedName name="SalesRoundBox115_3">'Бланк заказа'!$Z$184:$Z$184</definedName>
    <definedName name="SalesRoundBox115_4">'Бланк заказа'!$AB$184:$AB$184</definedName>
    <definedName name="SalesRoundBox116_1">'Бланк заказа'!$V$185:$V$185</definedName>
    <definedName name="SalesRoundBox116_2">'Бланк заказа'!$X$185:$X$185</definedName>
    <definedName name="SalesRoundBox116_3">'Бланк заказа'!$Z$185:$Z$185</definedName>
    <definedName name="SalesRoundBox116_4">'Бланк заказа'!$AB$185:$AB$185</definedName>
    <definedName name="SalesRoundBox117_1">'Бланк заказа'!$V$186:$V$186</definedName>
    <definedName name="SalesRoundBox117_2">'Бланк заказа'!$X$186:$X$186</definedName>
    <definedName name="SalesRoundBox117_3">'Бланк заказа'!$Z$186:$Z$186</definedName>
    <definedName name="SalesRoundBox117_4">'Бланк заказа'!$AB$186:$AB$186</definedName>
    <definedName name="SalesRoundBox118_1">'Бланк заказа'!$V$187:$V$187</definedName>
    <definedName name="SalesRoundBox118_2">'Бланк заказа'!$X$187:$X$187</definedName>
    <definedName name="SalesRoundBox118_3">'Бланк заказа'!$Z$187:$Z$187</definedName>
    <definedName name="SalesRoundBox118_4">'Бланк заказа'!$AB$187:$AB$187</definedName>
    <definedName name="SalesRoundBox119_1">'Бланк заказа'!$V$188:$V$188</definedName>
    <definedName name="SalesRoundBox119_2">'Бланк заказа'!$X$188:$X$188</definedName>
    <definedName name="SalesRoundBox119_3">'Бланк заказа'!$Z$188:$Z$188</definedName>
    <definedName name="SalesRoundBox119_4">'Бланк заказа'!$AB$188:$AB$188</definedName>
    <definedName name="SalesRoundBox12_1">'Бланк заказа'!$V$32:$V$32</definedName>
    <definedName name="SalesRoundBox12_2">'Бланк заказа'!$X$32:$X$32</definedName>
    <definedName name="SalesRoundBox12_3">'Бланк заказа'!$Z$32:$Z$32</definedName>
    <definedName name="SalesRoundBox12_4">'Бланк заказа'!$AB$32:$AB$32</definedName>
    <definedName name="SalesRoundBox120_1">'Бланк заказа'!$V$189:$V$189</definedName>
    <definedName name="SalesRoundBox120_2">'Бланк заказа'!$X$189:$X$189</definedName>
    <definedName name="SalesRoundBox120_3">'Бланк заказа'!$Z$189:$Z$189</definedName>
    <definedName name="SalesRoundBox120_4">'Бланк заказа'!$AB$189:$AB$189</definedName>
    <definedName name="SalesRoundBox121_1">'Бланк заказа'!$V$194:$V$194</definedName>
    <definedName name="SalesRoundBox121_2">'Бланк заказа'!$X$194:$X$194</definedName>
    <definedName name="SalesRoundBox121_3">'Бланк заказа'!$Z$194:$Z$194</definedName>
    <definedName name="SalesRoundBox121_4">'Бланк заказа'!$AB$194:$AB$194</definedName>
    <definedName name="SalesRoundBox122_1">'Бланк заказа'!$V$195:$V$195</definedName>
    <definedName name="SalesRoundBox122_2">'Бланк заказа'!$X$195:$X$195</definedName>
    <definedName name="SalesRoundBox122_3">'Бланк заказа'!$Z$195:$Z$195</definedName>
    <definedName name="SalesRoundBox122_4">'Бланк заказа'!$AB$195:$AB$195</definedName>
    <definedName name="SalesRoundBox123_1">'Бланк заказа'!$V$196:$V$196</definedName>
    <definedName name="SalesRoundBox123_2">'Бланк заказа'!$X$196:$X$196</definedName>
    <definedName name="SalesRoundBox123_3">'Бланк заказа'!$Z$196:$Z$196</definedName>
    <definedName name="SalesRoundBox123_4">'Бланк заказа'!$AB$196:$AB$196</definedName>
    <definedName name="SalesRoundBox124_1">'Бланк заказа'!$V$197:$V$197</definedName>
    <definedName name="SalesRoundBox124_2">'Бланк заказа'!$X$197:$X$197</definedName>
    <definedName name="SalesRoundBox124_3">'Бланк заказа'!$Z$197:$Z$197</definedName>
    <definedName name="SalesRoundBox124_4">'Бланк заказа'!$AB$197:$AB$197</definedName>
    <definedName name="SalesRoundBox125_1">'Бланк заказа'!$V$198:$V$198</definedName>
    <definedName name="SalesRoundBox125_2">'Бланк заказа'!$X$198:$X$198</definedName>
    <definedName name="SalesRoundBox125_3">'Бланк заказа'!$Z$198:$Z$198</definedName>
    <definedName name="SalesRoundBox125_4">'Бланк заказа'!$AB$198:$AB$198</definedName>
    <definedName name="SalesRoundBox126_1">'Бланк заказа'!$V$199:$V$199</definedName>
    <definedName name="SalesRoundBox126_2">'Бланк заказа'!$X$199:$X$199</definedName>
    <definedName name="SalesRoundBox126_3">'Бланк заказа'!$Z$199:$Z$199</definedName>
    <definedName name="SalesRoundBox126_4">'Бланк заказа'!$AB$199:$AB$199</definedName>
    <definedName name="SalesRoundBox127_1">'Бланк заказа'!$V$200:$V$200</definedName>
    <definedName name="SalesRoundBox127_2">'Бланк заказа'!$X$200:$X$200</definedName>
    <definedName name="SalesRoundBox127_3">'Бланк заказа'!$Z$200:$Z$200</definedName>
    <definedName name="SalesRoundBox127_4">'Бланк заказа'!$AB$200:$AB$200</definedName>
    <definedName name="SalesRoundBox128_1">'Бланк заказа'!$V$201:$V$201</definedName>
    <definedName name="SalesRoundBox128_2">'Бланк заказа'!$X$201:$X$201</definedName>
    <definedName name="SalesRoundBox128_3">'Бланк заказа'!$Z$201:$Z$201</definedName>
    <definedName name="SalesRoundBox128_4">'Бланк заказа'!$AB$201:$AB$201</definedName>
    <definedName name="SalesRoundBox129_1">'Бланк заказа'!$V$202:$V$202</definedName>
    <definedName name="SalesRoundBox129_2">'Бланк заказа'!$X$202:$X$202</definedName>
    <definedName name="SalesRoundBox129_3">'Бланк заказа'!$Z$202:$Z$202</definedName>
    <definedName name="SalesRoundBox129_4">'Бланк заказа'!$AB$202:$AB$202</definedName>
    <definedName name="SalesRoundBox13_1">'Бланк заказа'!$V$33:$V$33</definedName>
    <definedName name="SalesRoundBox13_2">'Бланк заказа'!$X$33:$X$33</definedName>
    <definedName name="SalesRoundBox13_3">'Бланк заказа'!$Z$33:$Z$33</definedName>
    <definedName name="SalesRoundBox13_4">'Бланк заказа'!$AB$33:$AB$33</definedName>
    <definedName name="SalesRoundBox130_1">'Бланк заказа'!$V$203:$V$203</definedName>
    <definedName name="SalesRoundBox130_2">'Бланк заказа'!$X$203:$X$203</definedName>
    <definedName name="SalesRoundBox130_3">'Бланк заказа'!$Z$203:$Z$203</definedName>
    <definedName name="SalesRoundBox130_4">'Бланк заказа'!$AB$203:$AB$203</definedName>
    <definedName name="SalesRoundBox131_1">'Бланк заказа'!$V$204:$V$204</definedName>
    <definedName name="SalesRoundBox131_2">'Бланк заказа'!$X$204:$X$204</definedName>
    <definedName name="SalesRoundBox131_3">'Бланк заказа'!$Z$204:$Z$204</definedName>
    <definedName name="SalesRoundBox131_4">'Бланк заказа'!$AB$204:$AB$204</definedName>
    <definedName name="SalesRoundBox132_1">'Бланк заказа'!$V$205:$V$205</definedName>
    <definedName name="SalesRoundBox132_2">'Бланк заказа'!$X$205:$X$205</definedName>
    <definedName name="SalesRoundBox132_3">'Бланк заказа'!$Z$205:$Z$205</definedName>
    <definedName name="SalesRoundBox132_4">'Бланк заказа'!$AB$205:$AB$205</definedName>
    <definedName name="SalesRoundBox133_1">'Бланк заказа'!$V$206:$V$206</definedName>
    <definedName name="SalesRoundBox133_2">'Бланк заказа'!$X$206:$X$206</definedName>
    <definedName name="SalesRoundBox133_3">'Бланк заказа'!$Z$206:$Z$206</definedName>
    <definedName name="SalesRoundBox133_4">'Бланк заказа'!$AB$206:$AB$206</definedName>
    <definedName name="SalesRoundBox134_1">'Бланк заказа'!$V$207:$V$207</definedName>
    <definedName name="SalesRoundBox134_2">'Бланк заказа'!$X$207:$X$207</definedName>
    <definedName name="SalesRoundBox134_3">'Бланк заказа'!$Z$207:$Z$207</definedName>
    <definedName name="SalesRoundBox134_4">'Бланк заказа'!$AB$207:$AB$207</definedName>
    <definedName name="SalesRoundBox135_1">'Бланк заказа'!$V$212:$V$212</definedName>
    <definedName name="SalesRoundBox135_2">'Бланк заказа'!$X$212:$X$212</definedName>
    <definedName name="SalesRoundBox135_3">'Бланк заказа'!$Z$212:$Z$212</definedName>
    <definedName name="SalesRoundBox135_4">'Бланк заказа'!$AB$212:$AB$212</definedName>
    <definedName name="SalesRoundBox136_1">'Бланк заказа'!$V$213:$V$213</definedName>
    <definedName name="SalesRoundBox136_2">'Бланк заказа'!$X$213:$X$213</definedName>
    <definedName name="SalesRoundBox136_3">'Бланк заказа'!$Z$213:$Z$213</definedName>
    <definedName name="SalesRoundBox136_4">'Бланк заказа'!$AB$213:$AB$213</definedName>
    <definedName name="SalesRoundBox137_1">'Бланк заказа'!$V$214:$V$214</definedName>
    <definedName name="SalesRoundBox137_2">'Бланк заказа'!$X$214:$X$214</definedName>
    <definedName name="SalesRoundBox137_3">'Бланк заказа'!$Z$214:$Z$214</definedName>
    <definedName name="SalesRoundBox137_4">'Бланк заказа'!$AB$214:$AB$214</definedName>
    <definedName name="SalesRoundBox138_1">'Бланк заказа'!$V$215:$V$215</definedName>
    <definedName name="SalesRoundBox138_2">'Бланк заказа'!$X$215:$X$215</definedName>
    <definedName name="SalesRoundBox138_3">'Бланк заказа'!$Z$215:$Z$215</definedName>
    <definedName name="SalesRoundBox138_4">'Бланк заказа'!$AB$215:$AB$215</definedName>
    <definedName name="SalesRoundBox139_1">'Бланк заказа'!$V$216:$V$216</definedName>
    <definedName name="SalesRoundBox139_2">'Бланк заказа'!$X$216:$X$216</definedName>
    <definedName name="SalesRoundBox139_3">'Бланк заказа'!$Z$216:$Z$216</definedName>
    <definedName name="SalesRoundBox139_4">'Бланк заказа'!$AB$216:$AB$216</definedName>
    <definedName name="SalesRoundBox14_1">'Бланк заказа'!$V$34:$V$34</definedName>
    <definedName name="SalesRoundBox14_2">'Бланк заказа'!$X$34:$X$34</definedName>
    <definedName name="SalesRoundBox14_3">'Бланк заказа'!$Z$34:$Z$34</definedName>
    <definedName name="SalesRoundBox14_4">'Бланк заказа'!$AB$34:$AB$34</definedName>
    <definedName name="SalesRoundBox140_1">'Бланк заказа'!$V$217:$V$217</definedName>
    <definedName name="SalesRoundBox140_2">'Бланк заказа'!$X$217:$X$217</definedName>
    <definedName name="SalesRoundBox140_3">'Бланк заказа'!$Z$217:$Z$217</definedName>
    <definedName name="SalesRoundBox140_4">'Бланк заказа'!$AB$217:$AB$217</definedName>
    <definedName name="SalesRoundBox141_1">'Бланк заказа'!$V$218:$V$218</definedName>
    <definedName name="SalesRoundBox141_2">'Бланк заказа'!$X$218:$X$218</definedName>
    <definedName name="SalesRoundBox141_3">'Бланк заказа'!$Z$218:$Z$218</definedName>
    <definedName name="SalesRoundBox141_4">'Бланк заказа'!$AB$218:$AB$218</definedName>
    <definedName name="SalesRoundBox142_1">'Бланк заказа'!$V$219:$V$219</definedName>
    <definedName name="SalesRoundBox142_2">'Бланк заказа'!$X$219:$X$219</definedName>
    <definedName name="SalesRoundBox142_3">'Бланк заказа'!$Z$219:$Z$219</definedName>
    <definedName name="SalesRoundBox142_4">'Бланк заказа'!$AB$219:$AB$219</definedName>
    <definedName name="SalesRoundBox143_1">'Бланк заказа'!$V$220:$V$220</definedName>
    <definedName name="SalesRoundBox143_2">'Бланк заказа'!$X$220:$X$220</definedName>
    <definedName name="SalesRoundBox143_3">'Бланк заказа'!$Z$220:$Z$220</definedName>
    <definedName name="SalesRoundBox143_4">'Бланк заказа'!$AB$220:$AB$220</definedName>
    <definedName name="SalesRoundBox144_1">'Бланк заказа'!$V$221:$V$221</definedName>
    <definedName name="SalesRoundBox144_2">'Бланк заказа'!$X$221:$X$221</definedName>
    <definedName name="SalesRoundBox144_3">'Бланк заказа'!$Z$221:$Z$221</definedName>
    <definedName name="SalesRoundBox144_4">'Бланк заказа'!$AB$221:$AB$221</definedName>
    <definedName name="SalesRoundBox145_1">'Бланк заказа'!$V$226:$V$226</definedName>
    <definedName name="SalesRoundBox145_2">'Бланк заказа'!$X$226:$X$226</definedName>
    <definedName name="SalesRoundBox145_3">'Бланк заказа'!$Z$226:$Z$226</definedName>
    <definedName name="SalesRoundBox145_4">'Бланк заказа'!$AB$226:$AB$226</definedName>
    <definedName name="SalesRoundBox146_1">'Бланк заказа'!$V$227:$V$227</definedName>
    <definedName name="SalesRoundBox146_2">'Бланк заказа'!$X$227:$X$227</definedName>
    <definedName name="SalesRoundBox146_3">'Бланк заказа'!$Z$227:$Z$227</definedName>
    <definedName name="SalesRoundBox146_4">'Бланк заказа'!$AB$227:$AB$227</definedName>
    <definedName name="SalesRoundBox147_1">'Бланк заказа'!$V$228:$V$228</definedName>
    <definedName name="SalesRoundBox147_2">'Бланк заказа'!$X$228:$X$228</definedName>
    <definedName name="SalesRoundBox147_3">'Бланк заказа'!$Z$228:$Z$228</definedName>
    <definedName name="SalesRoundBox147_4">'Бланк заказа'!$AB$228:$AB$228</definedName>
    <definedName name="SalesRoundBox148_1">'Бланк заказа'!$V$229:$V$229</definedName>
    <definedName name="SalesRoundBox148_2">'Бланк заказа'!$X$229:$X$229</definedName>
    <definedName name="SalesRoundBox148_3">'Бланк заказа'!$Z$229:$Z$229</definedName>
    <definedName name="SalesRoundBox148_4">'Бланк заказа'!$AB$229:$AB$229</definedName>
    <definedName name="SalesRoundBox149_1">'Бланк заказа'!$V$230:$V$230</definedName>
    <definedName name="SalesRoundBox149_2">'Бланк заказа'!$X$230:$X$230</definedName>
    <definedName name="SalesRoundBox149_3">'Бланк заказа'!$Z$230:$Z$230</definedName>
    <definedName name="SalesRoundBox149_4">'Бланк заказа'!$AB$230:$AB$230</definedName>
    <definedName name="SalesRoundBox15_1">'Бланк заказа'!$V$35:$V$35</definedName>
    <definedName name="SalesRoundBox15_2">'Бланк заказа'!$X$35:$X$35</definedName>
    <definedName name="SalesRoundBox15_3">'Бланк заказа'!$Z$35:$Z$35</definedName>
    <definedName name="SalesRoundBox15_4">'Бланк заказа'!$AB$35:$AB$35</definedName>
    <definedName name="SalesRoundBox150_1">'Бланк заказа'!$V$231:$V$231</definedName>
    <definedName name="SalesRoundBox150_2">'Бланк заказа'!$X$231:$X$231</definedName>
    <definedName name="SalesRoundBox150_3">'Бланк заказа'!$Z$231:$Z$231</definedName>
    <definedName name="SalesRoundBox150_4">'Бланк заказа'!$AB$231:$AB$231</definedName>
    <definedName name="SalesRoundBox151_1">'Бланк заказа'!$V$232:$V$232</definedName>
    <definedName name="SalesRoundBox151_2">'Бланк заказа'!$X$232:$X$232</definedName>
    <definedName name="SalesRoundBox151_3">'Бланк заказа'!$Z$232:$Z$232</definedName>
    <definedName name="SalesRoundBox151_4">'Бланк заказа'!$AB$232:$AB$232</definedName>
    <definedName name="SalesRoundBox152_1">'Бланк заказа'!$V$233:$V$233</definedName>
    <definedName name="SalesRoundBox152_2">'Бланк заказа'!$X$233:$X$233</definedName>
    <definedName name="SalesRoundBox152_3">'Бланк заказа'!$Z$233:$Z$233</definedName>
    <definedName name="SalesRoundBox152_4">'Бланк заказа'!$AB$233:$AB$233</definedName>
    <definedName name="SalesRoundBox153_1">'Бланк заказа'!$V$234:$V$234</definedName>
    <definedName name="SalesRoundBox153_2">'Бланк заказа'!$X$234:$X$234</definedName>
    <definedName name="SalesRoundBox153_3">'Бланк заказа'!$Z$234:$Z$234</definedName>
    <definedName name="SalesRoundBox153_4">'Бланк заказа'!$AB$234:$AB$234</definedName>
    <definedName name="SalesRoundBox154_1">'Бланк заказа'!$V$235:$V$235</definedName>
    <definedName name="SalesRoundBox154_2">'Бланк заказа'!$X$235:$X$235</definedName>
    <definedName name="SalesRoundBox154_3">'Бланк заказа'!$Z$235:$Z$235</definedName>
    <definedName name="SalesRoundBox154_4">'Бланк заказа'!$AB$235:$AB$235</definedName>
    <definedName name="SalesRoundBox155_1">'Бланк заказа'!$V$236:$V$236</definedName>
    <definedName name="SalesRoundBox155_2">'Бланк заказа'!$X$236:$X$236</definedName>
    <definedName name="SalesRoundBox155_3">'Бланк заказа'!$Z$236:$Z$236</definedName>
    <definedName name="SalesRoundBox155_4">'Бланк заказа'!$AB$236:$AB$236</definedName>
    <definedName name="SalesRoundBox156_1">'Бланк заказа'!$V$237:$V$237</definedName>
    <definedName name="SalesRoundBox156_2">'Бланк заказа'!$X$237:$X$237</definedName>
    <definedName name="SalesRoundBox156_3">'Бланк заказа'!$Z$237:$Z$237</definedName>
    <definedName name="SalesRoundBox156_4">'Бланк заказа'!$AB$237:$AB$237</definedName>
    <definedName name="SalesRoundBox157_1">'Бланк заказа'!$V$238:$V$238</definedName>
    <definedName name="SalesRoundBox157_2">'Бланк заказа'!$X$238:$X$238</definedName>
    <definedName name="SalesRoundBox157_3">'Бланк заказа'!$Z$238:$Z$238</definedName>
    <definedName name="SalesRoundBox157_4">'Бланк заказа'!$AB$238:$AB$238</definedName>
    <definedName name="SalesRoundBox158_1">'Бланк заказа'!$V$243:$V$243</definedName>
    <definedName name="SalesRoundBox158_2">'Бланк заказа'!$X$243:$X$243</definedName>
    <definedName name="SalesRoundBox158_3">'Бланк заказа'!$Z$243:$Z$243</definedName>
    <definedName name="SalesRoundBox158_4">'Бланк заказа'!$AB$243:$AB$243</definedName>
    <definedName name="SalesRoundBox159_1">'Бланк заказа'!$V$244:$V$244</definedName>
    <definedName name="SalesRoundBox159_2">'Бланк заказа'!$X$244:$X$244</definedName>
    <definedName name="SalesRoundBox159_3">'Бланк заказа'!$Z$244:$Z$244</definedName>
    <definedName name="SalesRoundBox159_4">'Бланк заказа'!$AB$244:$AB$244</definedName>
    <definedName name="SalesRoundBox16_1">'Бланк заказа'!$V$36:$V$36</definedName>
    <definedName name="SalesRoundBox16_2">'Бланк заказа'!$X$36:$X$36</definedName>
    <definedName name="SalesRoundBox16_3">'Бланк заказа'!$Z$36:$Z$36</definedName>
    <definedName name="SalesRoundBox16_4">'Бланк заказа'!$AB$36:$AB$36</definedName>
    <definedName name="SalesRoundBox160_1">'Бланк заказа'!$V$245:$V$245</definedName>
    <definedName name="SalesRoundBox160_2">'Бланк заказа'!$X$245:$X$245</definedName>
    <definedName name="SalesRoundBox160_3">'Бланк заказа'!$Z$245:$Z$245</definedName>
    <definedName name="SalesRoundBox160_4">'Бланк заказа'!$AB$245:$AB$245</definedName>
    <definedName name="SalesRoundBox161_1">'Бланк заказа'!$V$250:$V$250</definedName>
    <definedName name="SalesRoundBox161_2">'Бланк заказа'!$X$250:$X$250</definedName>
    <definedName name="SalesRoundBox161_3">'Бланк заказа'!$Z$250:$Z$250</definedName>
    <definedName name="SalesRoundBox161_4">'Бланк заказа'!$AB$250:$AB$250</definedName>
    <definedName name="SalesRoundBox162_1">'Бланк заказа'!$V$251:$V$251</definedName>
    <definedName name="SalesRoundBox162_2">'Бланк заказа'!$X$251:$X$251</definedName>
    <definedName name="SalesRoundBox162_3">'Бланк заказа'!$Z$251:$Z$251</definedName>
    <definedName name="SalesRoundBox162_4">'Бланк заказа'!$AB$251:$AB$251</definedName>
    <definedName name="SalesRoundBox163_1">'Бланк заказа'!$V$252:$V$252</definedName>
    <definedName name="SalesRoundBox163_2">'Бланк заказа'!$X$252:$X$252</definedName>
    <definedName name="SalesRoundBox163_3">'Бланк заказа'!$Z$252:$Z$252</definedName>
    <definedName name="SalesRoundBox163_4">'Бланк заказа'!$AB$252:$AB$252</definedName>
    <definedName name="SalesRoundBox164_1">'Бланк заказа'!$V$253:$V$253</definedName>
    <definedName name="SalesRoundBox164_2">'Бланк заказа'!$X$253:$X$253</definedName>
    <definedName name="SalesRoundBox164_3">'Бланк заказа'!$Z$253:$Z$253</definedName>
    <definedName name="SalesRoundBox164_4">'Бланк заказа'!$AB$253:$AB$253</definedName>
    <definedName name="SalesRoundBox165_1">'Бланк заказа'!$V$258:$V$258</definedName>
    <definedName name="SalesRoundBox165_2">'Бланк заказа'!$X$258:$X$258</definedName>
    <definedName name="SalesRoundBox165_3">'Бланк заказа'!$Z$258:$Z$258</definedName>
    <definedName name="SalesRoundBox165_4">'Бланк заказа'!$AB$258:$AB$258</definedName>
    <definedName name="SalesRoundBox166_1">'Бланк заказа'!$V$259:$V$259</definedName>
    <definedName name="SalesRoundBox166_2">'Бланк заказа'!$X$259:$X$259</definedName>
    <definedName name="SalesRoundBox166_3">'Бланк заказа'!$Z$259:$Z$259</definedName>
    <definedName name="SalesRoundBox166_4">'Бланк заказа'!$AB$259:$AB$259</definedName>
    <definedName name="SalesRoundBox167_1">'Бланк заказа'!$V$260:$V$260</definedName>
    <definedName name="SalesRoundBox167_2">'Бланк заказа'!$X$260:$X$260</definedName>
    <definedName name="SalesRoundBox167_3">'Бланк заказа'!$Z$260:$Z$260</definedName>
    <definedName name="SalesRoundBox167_4">'Бланк заказа'!$AB$260:$AB$260</definedName>
    <definedName name="SalesRoundBox168_1">'Бланк заказа'!$V$266:$V$266</definedName>
    <definedName name="SalesRoundBox168_2">'Бланк заказа'!$X$266:$X$266</definedName>
    <definedName name="SalesRoundBox168_3">'Бланк заказа'!$Z$266:$Z$266</definedName>
    <definedName name="SalesRoundBox168_4">'Бланк заказа'!$AB$266:$AB$266</definedName>
    <definedName name="SalesRoundBox169_1">'Бланк заказа'!$V$267:$V$267</definedName>
    <definedName name="SalesRoundBox169_2">'Бланк заказа'!$X$267:$X$267</definedName>
    <definedName name="SalesRoundBox169_3">'Бланк заказа'!$Z$267:$Z$267</definedName>
    <definedName name="SalesRoundBox169_4">'Бланк заказа'!$AB$267:$AB$267</definedName>
    <definedName name="SalesRoundBox17_1">'Бланк заказа'!$V$41:$V$41</definedName>
    <definedName name="SalesRoundBox17_2">'Бланк заказа'!$X$41:$X$41</definedName>
    <definedName name="SalesRoundBox17_3">'Бланк заказа'!$Z$41:$Z$41</definedName>
    <definedName name="SalesRoundBox17_4">'Бланк заказа'!$AB$41:$AB$41</definedName>
    <definedName name="SalesRoundBox170_1">'Бланк заказа'!$V$271:$V$271</definedName>
    <definedName name="SalesRoundBox170_2">'Бланк заказа'!$X$271:$X$271</definedName>
    <definedName name="SalesRoundBox170_3">'Бланк заказа'!$Z$271:$Z$271</definedName>
    <definedName name="SalesRoundBox170_4">'Бланк заказа'!$AB$271:$AB$271</definedName>
    <definedName name="SalesRoundBox171_1">'Бланк заказа'!$V$272:$V$272</definedName>
    <definedName name="SalesRoundBox171_2">'Бланк заказа'!$X$272:$X$272</definedName>
    <definedName name="SalesRoundBox171_3">'Бланк заказа'!$Z$272:$Z$272</definedName>
    <definedName name="SalesRoundBox171_4">'Бланк заказа'!$AB$272:$AB$272</definedName>
    <definedName name="SalesRoundBox172_1">'Бланк заказа'!$V$276:$V$276</definedName>
    <definedName name="SalesRoundBox172_2">'Бланк заказа'!$X$276:$X$276</definedName>
    <definedName name="SalesRoundBox172_3">'Бланк заказа'!$Z$276:$Z$276</definedName>
    <definedName name="SalesRoundBox172_4">'Бланк заказа'!$AB$276:$AB$276</definedName>
    <definedName name="SalesRoundBox173_1">'Бланк заказа'!$V$277:$V$277</definedName>
    <definedName name="SalesRoundBox173_2">'Бланк заказа'!$X$277:$X$277</definedName>
    <definedName name="SalesRoundBox173_3">'Бланк заказа'!$Z$277:$Z$277</definedName>
    <definedName name="SalesRoundBox173_4">'Бланк заказа'!$AB$277:$AB$277</definedName>
    <definedName name="SalesRoundBox174_1">'Бланк заказа'!$V$278:$V$278</definedName>
    <definedName name="SalesRoundBox174_2">'Бланк заказа'!$X$278:$X$278</definedName>
    <definedName name="SalesRoundBox174_3">'Бланк заказа'!$Z$278:$Z$278</definedName>
    <definedName name="SalesRoundBox174_4">'Бланк заказа'!$AB$278:$AB$278</definedName>
    <definedName name="SalesRoundBox175_1">'Бланк заказа'!$V$279:$V$279</definedName>
    <definedName name="SalesRoundBox175_2">'Бланк заказа'!$X$279:$X$279</definedName>
    <definedName name="SalesRoundBox175_3">'Бланк заказа'!$Z$279:$Z$279</definedName>
    <definedName name="SalesRoundBox175_4">'Бланк заказа'!$AB$279:$AB$279</definedName>
    <definedName name="SalesRoundBox176_1">'Бланк заказа'!$V$280:$V$280</definedName>
    <definedName name="SalesRoundBox176_2">'Бланк заказа'!$X$280:$X$280</definedName>
    <definedName name="SalesRoundBox176_3">'Бланк заказа'!$Z$280:$Z$280</definedName>
    <definedName name="SalesRoundBox176_4">'Бланк заказа'!$AB$280:$AB$280</definedName>
    <definedName name="SalesRoundBox177_1">'Бланк заказа'!$V$281:$V$281</definedName>
    <definedName name="SalesRoundBox177_2">'Бланк заказа'!$X$281:$X$281</definedName>
    <definedName name="SalesRoundBox177_3">'Бланк заказа'!$Z$281:$Z$281</definedName>
    <definedName name="SalesRoundBox177_4">'Бланк заказа'!$AB$281:$AB$281</definedName>
    <definedName name="SalesRoundBox178_1">'Бланк заказа'!$V$282:$V$282</definedName>
    <definedName name="SalesRoundBox178_2">'Бланк заказа'!$X$282:$X$282</definedName>
    <definedName name="SalesRoundBox178_3">'Бланк заказа'!$Z$282:$Z$282</definedName>
    <definedName name="SalesRoundBox178_4">'Бланк заказа'!$AB$282:$AB$282</definedName>
    <definedName name="SalesRoundBox179_1">'Бланк заказа'!$V$283:$V$283</definedName>
    <definedName name="SalesRoundBox179_2">'Бланк заказа'!$X$283:$X$283</definedName>
    <definedName name="SalesRoundBox179_3">'Бланк заказа'!$Z$283:$Z$283</definedName>
    <definedName name="SalesRoundBox179_4">'Бланк заказа'!$AB$283:$AB$283</definedName>
    <definedName name="SalesRoundBox18_1">'Бланк заказа'!$V$42:$V$42</definedName>
    <definedName name="SalesRoundBox18_2">'Бланк заказа'!$X$42:$X$42</definedName>
    <definedName name="SalesRoundBox18_3">'Бланк заказа'!$Z$42:$Z$42</definedName>
    <definedName name="SalesRoundBox18_4">'Бланк заказа'!$AB$42:$AB$42</definedName>
    <definedName name="SalesRoundBox180_1">'Бланк заказа'!$V$284:$V$284</definedName>
    <definedName name="SalesRoundBox180_2">'Бланк заказа'!$X$284:$X$284</definedName>
    <definedName name="SalesRoundBox180_3">'Бланк заказа'!$Z$284:$Z$284</definedName>
    <definedName name="SalesRoundBox180_4">'Бланк заказа'!$AB$284:$AB$284</definedName>
    <definedName name="SalesRoundBox181_1">'Бланк заказа'!$V$285:$V$285</definedName>
    <definedName name="SalesRoundBox181_2">'Бланк заказа'!$X$285:$X$285</definedName>
    <definedName name="SalesRoundBox181_3">'Бланк заказа'!$Z$285:$Z$285</definedName>
    <definedName name="SalesRoundBox181_4">'Бланк заказа'!$AB$285:$AB$285</definedName>
    <definedName name="SalesRoundBox182_1">'Бланк заказа'!$V$286:$V$286</definedName>
    <definedName name="SalesRoundBox182_2">'Бланк заказа'!$X$286:$X$286</definedName>
    <definedName name="SalesRoundBox182_3">'Бланк заказа'!$Z$286:$Z$286</definedName>
    <definedName name="SalesRoundBox182_4">'Бланк заказа'!$AB$286:$AB$286</definedName>
    <definedName name="SalesRoundBox183_1">'Бланк заказа'!$V$287:$V$287</definedName>
    <definedName name="SalesRoundBox183_2">'Бланк заказа'!$X$287:$X$287</definedName>
    <definedName name="SalesRoundBox183_3">'Бланк заказа'!$Z$287:$Z$287</definedName>
    <definedName name="SalesRoundBox183_4">'Бланк заказа'!$AB$287:$AB$287</definedName>
    <definedName name="SalesRoundBox184_1">'Бланк заказа'!$V$288:$V$288</definedName>
    <definedName name="SalesRoundBox184_2">'Бланк заказа'!$X$288:$X$288</definedName>
    <definedName name="SalesRoundBox184_3">'Бланк заказа'!$Z$288:$Z$288</definedName>
    <definedName name="SalesRoundBox184_4">'Бланк заказа'!$AB$288:$AB$288</definedName>
    <definedName name="SalesRoundBox185_1">'Бланк заказа'!$V$292:$V$292</definedName>
    <definedName name="SalesRoundBox185_2">'Бланк заказа'!$X$292:$X$292</definedName>
    <definedName name="SalesRoundBox185_3">'Бланк заказа'!$Z$292:$Z$292</definedName>
    <definedName name="SalesRoundBox185_4">'Бланк заказа'!$AB$292:$AB$292</definedName>
    <definedName name="SalesRoundBox186_1">'Бланк заказа'!$V$297:$V$297</definedName>
    <definedName name="SalesRoundBox186_2">'Бланк заказа'!$X$297:$X$297</definedName>
    <definedName name="SalesRoundBox186_3">'Бланк заказа'!$Z$297:$Z$297</definedName>
    <definedName name="SalesRoundBox186_4">'Бланк заказа'!$AB$297:$AB$297</definedName>
    <definedName name="SalesRoundBox187_1">'Бланк заказа'!$V$298:$V$298</definedName>
    <definedName name="SalesRoundBox187_2">'Бланк заказа'!$X$298:$X$298</definedName>
    <definedName name="SalesRoundBox187_3">'Бланк заказа'!$Z$298:$Z$298</definedName>
    <definedName name="SalesRoundBox187_4">'Бланк заказа'!$AB$298:$AB$298</definedName>
    <definedName name="SalesRoundBox188_1">'Бланк заказа'!$V$299:$V$299</definedName>
    <definedName name="SalesRoundBox188_2">'Бланк заказа'!$X$299:$X$299</definedName>
    <definedName name="SalesRoundBox188_3">'Бланк заказа'!$Z$299:$Z$299</definedName>
    <definedName name="SalesRoundBox188_4">'Бланк заказа'!$AB$299:$AB$299</definedName>
    <definedName name="SalesRoundBox189_1">'Бланк заказа'!$V$300:$V$300</definedName>
    <definedName name="SalesRoundBox189_2">'Бланк заказа'!$X$300:$X$300</definedName>
    <definedName name="SalesRoundBox189_3">'Бланк заказа'!$Z$300:$Z$300</definedName>
    <definedName name="SalesRoundBox189_4">'Бланк заказа'!$AB$300:$AB$300</definedName>
    <definedName name="SalesRoundBox19_1">'Бланк заказа'!$V$47:$V$47</definedName>
    <definedName name="SalesRoundBox19_2">'Бланк заказа'!$X$47:$X$47</definedName>
    <definedName name="SalesRoundBox19_3">'Бланк заказа'!$Z$47:$Z$47</definedName>
    <definedName name="SalesRoundBox19_4">'Бланк заказа'!$AB$47:$AB$47</definedName>
    <definedName name="SalesRoundBox190_1">'Бланк заказа'!$V$301:$V$301</definedName>
    <definedName name="SalesRoundBox190_2">'Бланк заказа'!$X$301:$X$301</definedName>
    <definedName name="SalesRoundBox190_3">'Бланк заказа'!$Z$301:$Z$301</definedName>
    <definedName name="SalesRoundBox190_4">'Бланк заказа'!$AB$301:$AB$301</definedName>
    <definedName name="SalesRoundBox191_1">'Бланк заказа'!$V$302:$V$302</definedName>
    <definedName name="SalesRoundBox191_2">'Бланк заказа'!$X$302:$X$302</definedName>
    <definedName name="SalesRoundBox191_3">'Бланк заказа'!$Z$302:$Z$302</definedName>
    <definedName name="SalesRoundBox191_4">'Бланк заказа'!$AB$302:$AB$302</definedName>
    <definedName name="SalesRoundBox192_1">'Бланк заказа'!$V$306:$V$306</definedName>
    <definedName name="SalesRoundBox192_2">'Бланк заказа'!$X$306:$X$306</definedName>
    <definedName name="SalesRoundBox192_3">'Бланк заказа'!$Z$306:$Z$306</definedName>
    <definedName name="SalesRoundBox192_4">'Бланк заказа'!$AB$306:$AB$306</definedName>
    <definedName name="SalesRoundBox193_1">'Бланк заказа'!$V$312:$V$312</definedName>
    <definedName name="SalesRoundBox193_2">'Бланк заказа'!$X$312:$X$312</definedName>
    <definedName name="SalesRoundBox193_3">'Бланк заказа'!$Z$312:$Z$312</definedName>
    <definedName name="SalesRoundBox193_4">'Бланк заказа'!$AB$312:$AB$312</definedName>
    <definedName name="SalesRoundBox194_1">'Бланк заказа'!$V$313:$V$313</definedName>
    <definedName name="SalesRoundBox194_2">'Бланк заказа'!$X$313:$X$313</definedName>
    <definedName name="SalesRoundBox194_3">'Бланк заказа'!$Z$313:$Z$313</definedName>
    <definedName name="SalesRoundBox194_4">'Бланк заказа'!$AB$313:$AB$313</definedName>
    <definedName name="SalesRoundBox195_1">'Бланк заказа'!$V$314:$V$314</definedName>
    <definedName name="SalesRoundBox195_2">'Бланк заказа'!$X$314:$X$314</definedName>
    <definedName name="SalesRoundBox195_3">'Бланк заказа'!$Z$314:$Z$314</definedName>
    <definedName name="SalesRoundBox195_4">'Бланк заказа'!$AB$314:$AB$314</definedName>
    <definedName name="SalesRoundBox196_1">'Бланк заказа'!$V$315:$V$315</definedName>
    <definedName name="SalesRoundBox196_2">'Бланк заказа'!$X$315:$X$315</definedName>
    <definedName name="SalesRoundBox196_3">'Бланк заказа'!$Z$315:$Z$315</definedName>
    <definedName name="SalesRoundBox196_4">'Бланк заказа'!$AB$315:$AB$315</definedName>
    <definedName name="SalesRoundBox197_1">'Бланк заказа'!$V$316:$V$316</definedName>
    <definedName name="SalesRoundBox197_2">'Бланк заказа'!$X$316:$X$316</definedName>
    <definedName name="SalesRoundBox197_3">'Бланк заказа'!$Z$316:$Z$316</definedName>
    <definedName name="SalesRoundBox197_4">'Бланк заказа'!$AB$316:$AB$316</definedName>
    <definedName name="SalesRoundBox198_1">'Бланк заказа'!$V$317:$V$317</definedName>
    <definedName name="SalesRoundBox198_2">'Бланк заказа'!$X$317:$X$317</definedName>
    <definedName name="SalesRoundBox198_3">'Бланк заказа'!$Z$317:$Z$317</definedName>
    <definedName name="SalesRoundBox198_4">'Бланк заказа'!$AB$317:$AB$317</definedName>
    <definedName name="SalesRoundBox199_1">'Бланк заказа'!$V$318:$V$318</definedName>
    <definedName name="SalesRoundBox199_2">'Бланк заказа'!$X$318:$X$318</definedName>
    <definedName name="SalesRoundBox199_3">'Бланк заказа'!$Z$318:$Z$318</definedName>
    <definedName name="SalesRoundBox199_4">'Бланк заказа'!$AB$318:$AB$318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заказа'!$V$48:$V$48</definedName>
    <definedName name="SalesRoundBox20_2">'Бланк заказа'!$X$48:$X$48</definedName>
    <definedName name="SalesRoundBox20_3">'Бланк заказа'!$Z$48:$Z$48</definedName>
    <definedName name="SalesRoundBox20_4">'Бланк заказа'!$AB$48:$AB$48</definedName>
    <definedName name="SalesRoundBox200_1">'Бланк заказа'!$V$319:$V$319</definedName>
    <definedName name="SalesRoundBox200_2">'Бланк заказа'!$X$319:$X$319</definedName>
    <definedName name="SalesRoundBox200_3">'Бланк заказа'!$Z$319:$Z$319</definedName>
    <definedName name="SalesRoundBox200_4">'Бланк заказа'!$AB$319:$AB$319</definedName>
    <definedName name="SalesRoundBox201_1">'Бланк заказа'!$V$320:$V$320</definedName>
    <definedName name="SalesRoundBox201_2">'Бланк заказа'!$X$320:$X$320</definedName>
    <definedName name="SalesRoundBox201_3">'Бланк заказа'!$Z$320:$Z$320</definedName>
    <definedName name="SalesRoundBox201_4">'Бланк заказа'!$AB$320:$AB$320</definedName>
    <definedName name="SalesRoundBox202_1">'Бланк заказа'!$V$321:$V$321</definedName>
    <definedName name="SalesRoundBox202_2">'Бланк заказа'!$X$321:$X$321</definedName>
    <definedName name="SalesRoundBox202_3">'Бланк заказа'!$Z$321:$Z$321</definedName>
    <definedName name="SalesRoundBox202_4">'Бланк заказа'!$AB$321:$AB$321</definedName>
    <definedName name="SalesRoundBox203_1">'Бланк заказа'!$V$322:$V$322</definedName>
    <definedName name="SalesRoundBox203_2">'Бланк заказа'!$X$322:$X$322</definedName>
    <definedName name="SalesRoundBox203_3">'Бланк заказа'!$Z$322:$Z$322</definedName>
    <definedName name="SalesRoundBox203_4">'Бланк заказа'!$AB$322:$AB$322</definedName>
    <definedName name="SalesRoundBox204_1">'Бланк заказа'!$V$323:$V$323</definedName>
    <definedName name="SalesRoundBox204_2">'Бланк заказа'!$X$323:$X$323</definedName>
    <definedName name="SalesRoundBox204_3">'Бланк заказа'!$Z$323:$Z$323</definedName>
    <definedName name="SalesRoundBox204_4">'Бланк заказа'!$AB$323:$AB$323</definedName>
    <definedName name="SalesRoundBox205_1">'Бланк заказа'!$V$324:$V$324</definedName>
    <definedName name="SalesRoundBox205_2">'Бланк заказа'!$X$324:$X$324</definedName>
    <definedName name="SalesRoundBox205_3">'Бланк заказа'!$Z$324:$Z$324</definedName>
    <definedName name="SalesRoundBox205_4">'Бланк заказа'!$AB$324:$AB$324</definedName>
    <definedName name="SalesRoundBox206_1">'Бланк заказа'!$V$329:$V$329</definedName>
    <definedName name="SalesRoundBox206_2">'Бланк заказа'!$X$329:$X$329</definedName>
    <definedName name="SalesRoundBox206_3">'Бланк заказа'!$Z$329:$Z$329</definedName>
    <definedName name="SalesRoundBox206_4">'Бланк заказа'!$AB$329:$AB$329</definedName>
    <definedName name="SalesRoundBox207_1">'Бланк заказа'!$V$334:$V$334</definedName>
    <definedName name="SalesRoundBox207_2">'Бланк заказа'!$X$334:$X$334</definedName>
    <definedName name="SalesRoundBox207_3">'Бланк заказа'!$Z$334:$Z$334</definedName>
    <definedName name="SalesRoundBox207_4">'Бланк заказа'!$AB$334:$AB$334</definedName>
    <definedName name="SalesRoundBox208_1">'Бланк заказа'!$V$340:$V$340</definedName>
    <definedName name="SalesRoundBox208_2">'Бланк заказа'!$X$340:$X$340</definedName>
    <definedName name="SalesRoundBox208_3">'Бланк заказа'!$Z$340:$Z$340</definedName>
    <definedName name="SalesRoundBox208_4">'Бланк заказа'!$AB$340:$AB$340</definedName>
    <definedName name="SalesRoundBox209_1">'Бланк заказа'!$V$341:$V$341</definedName>
    <definedName name="SalesRoundBox209_2">'Бланк заказа'!$X$341:$X$341</definedName>
    <definedName name="SalesRoundBox209_3">'Бланк заказа'!$Z$341:$Z$341</definedName>
    <definedName name="SalesRoundBox209_4">'Бланк заказа'!$AB$341:$AB$341</definedName>
    <definedName name="SalesRoundBox21_1">'Бланк заказа'!$V$49:$V$49</definedName>
    <definedName name="SalesRoundBox21_2">'Бланк заказа'!$X$49:$X$49</definedName>
    <definedName name="SalesRoundBox21_3">'Бланк заказа'!$Z$49:$Z$49</definedName>
    <definedName name="SalesRoundBox21_4">'Бланк заказа'!$AB$49:$AB$49</definedName>
    <definedName name="SalesRoundBox210_1">'Бланк заказа'!$V$346:$V$346</definedName>
    <definedName name="SalesRoundBox210_2">'Бланк заказа'!$X$346:$X$346</definedName>
    <definedName name="SalesRoundBox210_3">'Бланк заказа'!$Z$346:$Z$346</definedName>
    <definedName name="SalesRoundBox210_4">'Бланк заказа'!$AB$346:$AB$346</definedName>
    <definedName name="SalesRoundBox211_1">'Бланк заказа'!$V$347:$V$347</definedName>
    <definedName name="SalesRoundBox211_2">'Бланк заказа'!$X$347:$X$347</definedName>
    <definedName name="SalesRoundBox211_3">'Бланк заказа'!$Z$347:$Z$347</definedName>
    <definedName name="SalesRoundBox211_4">'Бланк заказа'!$AB$347:$AB$347</definedName>
    <definedName name="SalesRoundBox212_1">'Бланк заказа'!$V$352:$V$352</definedName>
    <definedName name="SalesRoundBox212_2">'Бланк заказа'!$X$352:$X$352</definedName>
    <definedName name="SalesRoundBox212_3">'Бланк заказа'!$Z$352:$Z$352</definedName>
    <definedName name="SalesRoundBox212_4">'Бланк заказа'!$AB$352:$AB$352</definedName>
    <definedName name="SalesRoundBox213_1">'Бланк заказа'!$V$353:$V$353</definedName>
    <definedName name="SalesRoundBox213_2">'Бланк заказа'!$X$353:$X$353</definedName>
    <definedName name="SalesRoundBox213_3">'Бланк заказа'!$Z$353:$Z$353</definedName>
    <definedName name="SalesRoundBox213_4">'Бланк заказа'!$AB$353:$AB$353</definedName>
    <definedName name="SalesRoundBox214_1">'Бланк заказа'!$V$354:$V$354</definedName>
    <definedName name="SalesRoundBox214_2">'Бланк заказа'!$X$354:$X$354</definedName>
    <definedName name="SalesRoundBox214_3">'Бланк заказа'!$Z$354:$Z$354</definedName>
    <definedName name="SalesRoundBox214_4">'Бланк заказа'!$AB$354:$AB$354</definedName>
    <definedName name="SalesRoundBox215_1">'Бланк заказа'!$V$355:$V$355</definedName>
    <definedName name="SalesRoundBox215_2">'Бланк заказа'!$X$355:$X$355</definedName>
    <definedName name="SalesRoundBox215_3">'Бланк заказа'!$Z$355:$Z$355</definedName>
    <definedName name="SalesRoundBox215_4">'Бланк заказа'!$AB$355:$AB$355</definedName>
    <definedName name="SalesRoundBox216_1">'Бланк заказа'!$V$360:$V$360</definedName>
    <definedName name="SalesRoundBox216_2">'Бланк заказа'!$X$360:$X$360</definedName>
    <definedName name="SalesRoundBox216_3">'Бланк заказа'!$Z$360:$Z$360</definedName>
    <definedName name="SalesRoundBox216_4">'Бланк заказа'!$AB$360:$AB$360</definedName>
    <definedName name="SalesRoundBox217_1">'Бланк заказа'!$V$361:$V$361</definedName>
    <definedName name="SalesRoundBox217_2">'Бланк заказа'!$X$361:$X$361</definedName>
    <definedName name="SalesRoundBox217_3">'Бланк заказа'!$Z$361:$Z$361</definedName>
    <definedName name="SalesRoundBox217_4">'Бланк заказа'!$AB$361:$AB$361</definedName>
    <definedName name="SalesRoundBox218_1">'Бланк заказа'!$V$362:$V$362</definedName>
    <definedName name="SalesRoundBox218_2">'Бланк заказа'!$X$362:$X$362</definedName>
    <definedName name="SalesRoundBox218_3">'Бланк заказа'!$Z$362:$Z$362</definedName>
    <definedName name="SalesRoundBox218_4">'Бланк заказа'!$AB$362:$AB$362</definedName>
    <definedName name="SalesRoundBox219_1">'Бланк заказа'!$V$363:$V$363</definedName>
    <definedName name="SalesRoundBox219_2">'Бланк заказа'!$X$363:$X$363</definedName>
    <definedName name="SalesRoundBox219_3">'Бланк заказа'!$Z$363:$Z$363</definedName>
    <definedName name="SalesRoundBox219_4">'Бланк заказа'!$AB$363:$AB$363</definedName>
    <definedName name="SalesRoundBox22_1">'Бланк заказа'!$V$50:$V$50</definedName>
    <definedName name="SalesRoundBox22_2">'Бланк заказа'!$X$50:$X$50</definedName>
    <definedName name="SalesRoundBox22_3">'Бланк заказа'!$Z$50:$Z$50</definedName>
    <definedName name="SalesRoundBox22_4">'Бланк заказа'!$AB$50:$AB$50</definedName>
    <definedName name="SalesRoundBox220_1">'Бланк заказа'!$V$364:$V$364</definedName>
    <definedName name="SalesRoundBox220_2">'Бланк заказа'!$X$364:$X$364</definedName>
    <definedName name="SalesRoundBox220_3">'Бланк заказа'!$Z$364:$Z$364</definedName>
    <definedName name="SalesRoundBox220_4">'Бланк заказа'!$AB$364:$AB$364</definedName>
    <definedName name="SalesRoundBox221_1">'Бланк заказа'!$V$369:$V$369</definedName>
    <definedName name="SalesRoundBox221_2">'Бланк заказа'!$X$369:$X$369</definedName>
    <definedName name="SalesRoundBox221_3">'Бланк заказа'!$Z$369:$Z$369</definedName>
    <definedName name="SalesRoundBox221_4">'Бланк заказа'!$AB$369:$AB$369</definedName>
    <definedName name="SalesRoundBox222_1">'Бланк заказа'!$V$374:$V$374</definedName>
    <definedName name="SalesRoundBox222_2">'Бланк заказа'!$X$374:$X$374</definedName>
    <definedName name="SalesRoundBox222_3">'Бланк заказа'!$Z$374:$Z$374</definedName>
    <definedName name="SalesRoundBox222_4">'Бланк заказа'!$AB$374:$AB$374</definedName>
    <definedName name="SalesRoundBox223_1">'Бланк заказа'!$V$379:$V$379</definedName>
    <definedName name="SalesRoundBox223_2">'Бланк заказа'!$X$379:$X$379</definedName>
    <definedName name="SalesRoundBox223_3">'Бланк заказа'!$Z$379:$Z$379</definedName>
    <definedName name="SalesRoundBox223_4">'Бланк заказа'!$AB$379:$AB$379</definedName>
    <definedName name="SalesRoundBox224_1">'Бланк заказа'!$V$380:$V$380</definedName>
    <definedName name="SalesRoundBox224_2">'Бланк заказа'!$X$380:$X$380</definedName>
    <definedName name="SalesRoundBox224_3">'Бланк заказа'!$Z$380:$Z$380</definedName>
    <definedName name="SalesRoundBox224_4">'Бланк заказа'!$AB$380:$AB$380</definedName>
    <definedName name="SalesRoundBox225_1">'Бланк заказа'!$V$381:$V$381</definedName>
    <definedName name="SalesRoundBox225_2">'Бланк заказа'!$X$381:$X$381</definedName>
    <definedName name="SalesRoundBox225_3">'Бланк заказа'!$Z$381:$Z$381</definedName>
    <definedName name="SalesRoundBox225_4">'Бланк заказа'!$AB$381:$AB$381</definedName>
    <definedName name="SalesRoundBox226_1">'Бланк заказа'!$V$387:$V$387</definedName>
    <definedName name="SalesRoundBox226_2">'Бланк заказа'!$X$387:$X$387</definedName>
    <definedName name="SalesRoundBox226_3">'Бланк заказа'!$Z$387:$Z$387</definedName>
    <definedName name="SalesRoundBox226_4">'Бланк заказа'!$AB$387:$AB$387</definedName>
    <definedName name="SalesRoundBox227_1">'Бланк заказа'!$V$393:$V$393</definedName>
    <definedName name="SalesRoundBox227_2">'Бланк заказа'!$X$393:$X$393</definedName>
    <definedName name="SalesRoundBox227_3">'Бланк заказа'!$Z$393:$Z$393</definedName>
    <definedName name="SalesRoundBox227_4">'Бланк заказа'!$AB$393:$AB$393</definedName>
    <definedName name="SalesRoundBox228_1">'Бланк заказа'!$V$399:$V$399</definedName>
    <definedName name="SalesRoundBox228_2">'Бланк заказа'!$X$399:$X$399</definedName>
    <definedName name="SalesRoundBox228_3">'Бланк заказа'!$Z$399:$Z$399</definedName>
    <definedName name="SalesRoundBox228_4">'Бланк заказа'!$AB$399:$AB$399</definedName>
    <definedName name="SalesRoundBox229_1">'Бланк заказа'!$V$400:$V$400</definedName>
    <definedName name="SalesRoundBox229_2">'Бланк заказа'!$X$400:$X$400</definedName>
    <definedName name="SalesRoundBox229_3">'Бланк заказа'!$Z$400:$Z$400</definedName>
    <definedName name="SalesRoundBox229_4">'Бланк заказа'!$AB$400:$AB$400</definedName>
    <definedName name="SalesRoundBox23_1">'Бланк заказа'!$V$51:$V$51</definedName>
    <definedName name="SalesRoundBox23_2">'Бланк заказа'!$X$51:$X$51</definedName>
    <definedName name="SalesRoundBox23_3">'Бланк заказа'!$Z$51:$Z$51</definedName>
    <definedName name="SalesRoundBox23_4">'Бланк заказа'!$AB$51:$AB$51</definedName>
    <definedName name="SalesRoundBox230_1">'Бланк заказа'!$V$406:$V$406</definedName>
    <definedName name="SalesRoundBox230_2">'Бланк заказа'!$X$406:$X$406</definedName>
    <definedName name="SalesRoundBox230_3">'Бланк заказа'!$Z$406:$Z$406</definedName>
    <definedName name="SalesRoundBox230_4">'Бланк заказа'!$AB$406:$AB$406</definedName>
    <definedName name="SalesRoundBox231_1">'Бланк заказа'!$V$407:$V$407</definedName>
    <definedName name="SalesRoundBox231_2">'Бланк заказа'!$X$407:$X$407</definedName>
    <definedName name="SalesRoundBox231_3">'Бланк заказа'!$Z$407:$Z$407</definedName>
    <definedName name="SalesRoundBox231_4">'Бланк заказа'!$AB$407:$AB$407</definedName>
    <definedName name="SalesRoundBox232_1">'Бланк заказа'!$V$411:$V$411</definedName>
    <definedName name="SalesRoundBox232_2">'Бланк заказа'!$X$411:$X$411</definedName>
    <definedName name="SalesRoundBox232_3">'Бланк заказа'!$Z$411:$Z$411</definedName>
    <definedName name="SalesRoundBox232_4">'Бланк заказа'!$AB$411:$AB$411</definedName>
    <definedName name="SalesRoundBox233_1">'Бланк заказа'!$V$412:$V$412</definedName>
    <definedName name="SalesRoundBox233_2">'Бланк заказа'!$X$412:$X$412</definedName>
    <definedName name="SalesRoundBox233_3">'Бланк заказа'!$Z$412:$Z$412</definedName>
    <definedName name="SalesRoundBox233_4">'Бланк заказа'!$AB$412:$AB$412</definedName>
    <definedName name="SalesRoundBox234_1">'Бланк заказа'!$V$416:$V$416</definedName>
    <definedName name="SalesRoundBox234_2">'Бланк заказа'!$X$416:$X$416</definedName>
    <definedName name="SalesRoundBox234_3">'Бланк заказа'!$Z$416:$Z$416</definedName>
    <definedName name="SalesRoundBox234_4">'Бланк заказа'!$AB$416:$AB$416</definedName>
    <definedName name="SalesRoundBox235_1">'Бланк заказа'!$V$417:$V$417</definedName>
    <definedName name="SalesRoundBox235_2">'Бланк заказа'!$X$417:$X$417</definedName>
    <definedName name="SalesRoundBox235_3">'Бланк заказа'!$Z$417:$Z$417</definedName>
    <definedName name="SalesRoundBox235_4">'Бланк заказа'!$AB$417:$AB$417</definedName>
    <definedName name="SalesRoundBox236_1">'Бланк заказа'!$V$418:$V$418</definedName>
    <definedName name="SalesRoundBox236_2">'Бланк заказа'!$X$418:$X$418</definedName>
    <definedName name="SalesRoundBox236_3">'Бланк заказа'!$Z$418:$Z$418</definedName>
    <definedName name="SalesRoundBox236_4">'Бланк заказа'!$AB$418:$AB$418</definedName>
    <definedName name="SalesRoundBox237_1">'Бланк заказа'!$V$419:$V$419</definedName>
    <definedName name="SalesRoundBox237_2">'Бланк заказа'!$X$419:$X$419</definedName>
    <definedName name="SalesRoundBox237_3">'Бланк заказа'!$Z$419:$Z$419</definedName>
    <definedName name="SalesRoundBox237_4">'Бланк заказа'!$AB$419:$AB$419</definedName>
    <definedName name="SalesRoundBox238_1">'Бланк заказа'!$V$420:$V$420</definedName>
    <definedName name="SalesRoundBox238_2">'Бланк заказа'!$X$420:$X$420</definedName>
    <definedName name="SalesRoundBox238_3">'Бланк заказа'!$Z$420:$Z$420</definedName>
    <definedName name="SalesRoundBox238_4">'Бланк заказа'!$AB$420:$AB$420</definedName>
    <definedName name="SalesRoundBox239_1">'Бланк заказа'!$V$426:$V$426</definedName>
    <definedName name="SalesRoundBox239_2">'Бланк заказа'!$X$426:$X$426</definedName>
    <definedName name="SalesRoundBox239_3">'Бланк заказа'!$Z$426:$Z$426</definedName>
    <definedName name="SalesRoundBox239_4">'Бланк заказа'!$AB$426:$AB$426</definedName>
    <definedName name="SalesRoundBox24_1">'Бланк заказа'!$V$52:$V$52</definedName>
    <definedName name="SalesRoundBox24_2">'Бланк заказа'!$X$52:$X$52</definedName>
    <definedName name="SalesRoundBox24_3">'Бланк заказа'!$Z$52:$Z$52</definedName>
    <definedName name="SalesRoundBox24_4">'Бланк заказа'!$AB$52:$AB$52</definedName>
    <definedName name="SalesRoundBox240_1">'Бланк заказа'!$V$430:$V$430</definedName>
    <definedName name="SalesRoundBox240_2">'Бланк заказа'!$X$430:$X$430</definedName>
    <definedName name="SalesRoundBox240_3">'Бланк заказа'!$Z$430:$Z$430</definedName>
    <definedName name="SalesRoundBox240_4">'Бланк заказа'!$AB$430:$AB$430</definedName>
    <definedName name="SalesRoundBox241_1">'Бланк заказа'!$V$431:$V$431</definedName>
    <definedName name="SalesRoundBox241_2">'Бланк заказа'!$X$431:$X$431</definedName>
    <definedName name="SalesRoundBox241_3">'Бланк заказа'!$Z$431:$Z$431</definedName>
    <definedName name="SalesRoundBox241_4">'Бланк заказа'!$AB$431:$AB$431</definedName>
    <definedName name="SalesRoundBox242_1">'Бланк заказа'!$V$435:$V$435</definedName>
    <definedName name="SalesRoundBox242_2">'Бланк заказа'!$X$435:$X$435</definedName>
    <definedName name="SalesRoundBox242_3">'Бланк заказа'!$Z$435:$Z$435</definedName>
    <definedName name="SalesRoundBox242_4">'Бланк заказа'!$AB$435:$AB$435</definedName>
    <definedName name="SalesRoundBox243_1">'Бланк заказа'!$V$436:$V$436</definedName>
    <definedName name="SalesRoundBox243_2">'Бланк заказа'!$X$436:$X$436</definedName>
    <definedName name="SalesRoundBox243_3">'Бланк заказа'!$Z$436:$Z$436</definedName>
    <definedName name="SalesRoundBox243_4">'Бланк заказа'!$AB$436:$AB$436</definedName>
    <definedName name="SalesRoundBox244_1">'Бланк заказа'!$V$437:$V$437</definedName>
    <definedName name="SalesRoundBox244_2">'Бланк заказа'!$X$437:$X$437</definedName>
    <definedName name="SalesRoundBox244_3">'Бланк заказа'!$Z$437:$Z$437</definedName>
    <definedName name="SalesRoundBox244_4">'Бланк заказа'!$AB$437:$AB$437</definedName>
    <definedName name="SalesRoundBox245_1">'Бланк заказа'!$V$441:$V$441</definedName>
    <definedName name="SalesRoundBox245_2">'Бланк заказа'!$X$441:$X$441</definedName>
    <definedName name="SalesRoundBox245_3">'Бланк заказа'!$Z$441:$Z$441</definedName>
    <definedName name="SalesRoundBox245_4">'Бланк заказа'!$AB$441:$AB$441</definedName>
    <definedName name="SalesRoundBox246_1">'Бланк заказа'!$V$442:$V$442</definedName>
    <definedName name="SalesRoundBox246_2">'Бланк заказа'!$X$442:$X$442</definedName>
    <definedName name="SalesRoundBox246_3">'Бланк заказа'!$Z$442:$Z$442</definedName>
    <definedName name="SalesRoundBox246_4">'Бланк заказа'!$AB$442:$AB$442</definedName>
    <definedName name="SalesRoundBox247_1">'Бланк заказа'!$V$443:$V$443</definedName>
    <definedName name="SalesRoundBox247_2">'Бланк заказа'!$X$443:$X$443</definedName>
    <definedName name="SalesRoundBox247_3">'Бланк заказа'!$Z$443:$Z$443</definedName>
    <definedName name="SalesRoundBox247_4">'Бланк заказа'!$AB$443:$AB$443</definedName>
    <definedName name="SalesRoundBox248_1">'Бланк заказа'!$V$444:$V$444</definedName>
    <definedName name="SalesRoundBox248_2">'Бланк заказа'!$X$444:$X$444</definedName>
    <definedName name="SalesRoundBox248_3">'Бланк заказа'!$Z$444:$Z$444</definedName>
    <definedName name="SalesRoundBox248_4">'Бланк заказа'!$AB$444:$AB$444</definedName>
    <definedName name="SalesRoundBox249_1">'Бланк заказа'!$V$445:$V$445</definedName>
    <definedName name="SalesRoundBox249_2">'Бланк заказа'!$X$445:$X$445</definedName>
    <definedName name="SalesRoundBox249_3">'Бланк заказа'!$Z$445:$Z$445</definedName>
    <definedName name="SalesRoundBox249_4">'Бланк заказа'!$AB$445:$AB$445</definedName>
    <definedName name="SalesRoundBox25_1">'Бланк заказа'!$V$57:$V$57</definedName>
    <definedName name="SalesRoundBox25_2">'Бланк заказа'!$X$57:$X$57</definedName>
    <definedName name="SalesRoundBox25_3">'Бланк заказа'!$Z$57:$Z$57</definedName>
    <definedName name="SalesRoundBox25_4">'Бланк заказа'!$AB$57:$AB$57</definedName>
    <definedName name="SalesRoundBox250_1">'Бланк заказа'!$V$446:$V$446</definedName>
    <definedName name="SalesRoundBox250_2">'Бланк заказа'!$X$446:$X$446</definedName>
    <definedName name="SalesRoundBox250_3">'Бланк заказа'!$Z$446:$Z$446</definedName>
    <definedName name="SalesRoundBox250_4">'Бланк заказа'!$AB$446:$AB$446</definedName>
    <definedName name="SalesRoundBox251_1">'Бланк заказа'!$V$447:$V$447</definedName>
    <definedName name="SalesRoundBox251_2">'Бланк заказа'!$X$447:$X$447</definedName>
    <definedName name="SalesRoundBox251_3">'Бланк заказа'!$Z$447:$Z$447</definedName>
    <definedName name="SalesRoundBox251_4">'Бланк заказа'!$AB$447:$AB$447</definedName>
    <definedName name="SalesRoundBox252_1">'Бланк заказа'!$V$451:$V$451</definedName>
    <definedName name="SalesRoundBox252_2">'Бланк заказа'!$X$451:$X$451</definedName>
    <definedName name="SalesRoundBox252_3">'Бланк заказа'!$Z$451:$Z$451</definedName>
    <definedName name="SalesRoundBox252_4">'Бланк заказа'!$AB$451:$AB$451</definedName>
    <definedName name="SalesRoundBox253_1">'Бланк заказа'!$V$452:$V$452</definedName>
    <definedName name="SalesRoundBox253_2">'Бланк заказа'!$X$452:$X$452</definedName>
    <definedName name="SalesRoundBox253_3">'Бланк заказа'!$Z$452:$Z$452</definedName>
    <definedName name="SalesRoundBox253_4">'Бланк заказа'!$AB$452:$AB$452</definedName>
    <definedName name="SalesRoundBox254_1">'Бланк заказа'!$V$453:$V$453</definedName>
    <definedName name="SalesRoundBox254_2">'Бланк заказа'!$X$453:$X$453</definedName>
    <definedName name="SalesRoundBox254_3">'Бланк заказа'!$Z$453:$Z$453</definedName>
    <definedName name="SalesRoundBox254_4">'Бланк заказа'!$AB$453:$AB$453</definedName>
    <definedName name="SalesRoundBox255_1">'Бланк заказа'!$V$454:$V$454</definedName>
    <definedName name="SalesRoundBox255_2">'Бланк заказа'!$X$454:$X$454</definedName>
    <definedName name="SalesRoundBox255_3">'Бланк заказа'!$Z$454:$Z$454</definedName>
    <definedName name="SalesRoundBox255_4">'Бланк заказа'!$AB$454:$AB$454</definedName>
    <definedName name="SalesRoundBox256_1">'Бланк заказа'!$V$455:$V$455</definedName>
    <definedName name="SalesRoundBox256_2">'Бланк заказа'!$X$455:$X$455</definedName>
    <definedName name="SalesRoundBox256_3">'Бланк заказа'!$Z$455:$Z$455</definedName>
    <definedName name="SalesRoundBox256_4">'Бланк заказа'!$AB$455:$AB$455</definedName>
    <definedName name="SalesRoundBox257_1">'Бланк заказа'!$V$456:$V$456</definedName>
    <definedName name="SalesRoundBox257_2">'Бланк заказа'!$X$456:$X$456</definedName>
    <definedName name="SalesRoundBox257_3">'Бланк заказа'!$Z$456:$Z$456</definedName>
    <definedName name="SalesRoundBox257_4">'Бланк заказа'!$AB$456:$AB$456</definedName>
    <definedName name="SalesRoundBox258_1">'Бланк заказа'!$V$457:$V$457</definedName>
    <definedName name="SalesRoundBox258_2">'Бланк заказа'!$X$457:$X$457</definedName>
    <definedName name="SalesRoundBox258_3">'Бланк заказа'!$Z$457:$Z$457</definedName>
    <definedName name="SalesRoundBox258_4">'Бланк заказа'!$AB$457:$AB$457</definedName>
    <definedName name="SalesRoundBox259_1">'Бланк заказа'!$V$458:$V$458</definedName>
    <definedName name="SalesRoundBox259_2">'Бланк заказа'!$X$458:$X$458</definedName>
    <definedName name="SalesRoundBox259_3">'Бланк заказа'!$Z$458:$Z$458</definedName>
    <definedName name="SalesRoundBox259_4">'Бланк заказа'!$AB$458:$AB$458</definedName>
    <definedName name="SalesRoundBox26_1">'Бланк заказа'!$V$58:$V$58</definedName>
    <definedName name="SalesRoundBox26_2">'Бланк заказа'!$X$58:$X$58</definedName>
    <definedName name="SalesRoundBox26_3">'Бланк заказа'!$Z$58:$Z$58</definedName>
    <definedName name="SalesRoundBox26_4">'Бланк заказа'!$AB$58:$AB$58</definedName>
    <definedName name="SalesRoundBox260_1">'Бланк заказа'!$V$459:$V$459</definedName>
    <definedName name="SalesRoundBox260_2">'Бланк заказа'!$X$459:$X$459</definedName>
    <definedName name="SalesRoundBox260_3">'Бланк заказа'!$Z$459:$Z$459</definedName>
    <definedName name="SalesRoundBox260_4">'Бланк заказа'!$AB$459:$AB$459</definedName>
    <definedName name="SalesRoundBox261_1">'Бланк заказа'!$V$460:$V$460</definedName>
    <definedName name="SalesRoundBox261_2">'Бланк заказа'!$X$460:$X$460</definedName>
    <definedName name="SalesRoundBox261_3">'Бланк заказа'!$Z$460:$Z$460</definedName>
    <definedName name="SalesRoundBox261_4">'Бланк заказа'!$AB$460:$AB$460</definedName>
    <definedName name="SalesRoundBox262_1">'Бланк заказа'!$V$461:$V$461</definedName>
    <definedName name="SalesRoundBox262_2">'Бланк заказа'!$X$461:$X$461</definedName>
    <definedName name="SalesRoundBox262_3">'Бланк заказа'!$Z$461:$Z$461</definedName>
    <definedName name="SalesRoundBox262_4">'Бланк заказа'!$AB$461:$AB$461</definedName>
    <definedName name="SalesRoundBox263_1">'Бланк заказа'!$V$462:$V$462</definedName>
    <definedName name="SalesRoundBox263_2">'Бланк заказа'!$X$462:$X$462</definedName>
    <definedName name="SalesRoundBox263_3">'Бланк заказа'!$Z$462:$Z$462</definedName>
    <definedName name="SalesRoundBox263_4">'Бланк заказа'!$AB$462:$AB$462</definedName>
    <definedName name="SalesRoundBox264_1">'Бланк заказа'!$V$463:$V$463</definedName>
    <definedName name="SalesRoundBox264_2">'Бланк заказа'!$X$463:$X$463</definedName>
    <definedName name="SalesRoundBox264_3">'Бланк заказа'!$Z$463:$Z$463</definedName>
    <definedName name="SalesRoundBox264_4">'Бланк заказа'!$AB$463:$AB$463</definedName>
    <definedName name="SalesRoundBox265_1">'Бланк заказа'!$V$464:$V$464</definedName>
    <definedName name="SalesRoundBox265_2">'Бланк заказа'!$X$464:$X$464</definedName>
    <definedName name="SalesRoundBox265_3">'Бланк заказа'!$Z$464:$Z$464</definedName>
    <definedName name="SalesRoundBox265_4">'Бланк заказа'!$AB$464:$AB$464</definedName>
    <definedName name="SalesRoundBox266_1">'Бланк заказа'!$V$465:$V$465</definedName>
    <definedName name="SalesRoundBox266_2">'Бланк заказа'!$X$465:$X$465</definedName>
    <definedName name="SalesRoundBox266_3">'Бланк заказа'!$Z$465:$Z$465</definedName>
    <definedName name="SalesRoundBox266_4">'Бланк заказа'!$AB$465:$AB$465</definedName>
    <definedName name="SalesRoundBox267_1">'Бланк заказа'!$V$466:$V$466</definedName>
    <definedName name="SalesRoundBox267_2">'Бланк заказа'!$X$466:$X$466</definedName>
    <definedName name="SalesRoundBox267_3">'Бланк заказа'!$Z$466:$Z$466</definedName>
    <definedName name="SalesRoundBox267_4">'Бланк заказа'!$AB$466:$AB$466</definedName>
    <definedName name="SalesRoundBox268_1">'Бланк заказа'!$V$467:$V$467</definedName>
    <definedName name="SalesRoundBox268_2">'Бланк заказа'!$X$467:$X$467</definedName>
    <definedName name="SalesRoundBox268_3">'Бланк заказа'!$Z$467:$Z$467</definedName>
    <definedName name="SalesRoundBox268_4">'Бланк заказа'!$AB$467:$AB$467</definedName>
    <definedName name="SalesRoundBox269_1">'Бланк заказа'!$V$468:$V$468</definedName>
    <definedName name="SalesRoundBox269_2">'Бланк заказа'!$X$468:$X$468</definedName>
    <definedName name="SalesRoundBox269_3">'Бланк заказа'!$Z$468:$Z$468</definedName>
    <definedName name="SalesRoundBox269_4">'Бланк заказа'!$AB$468:$AB$468</definedName>
    <definedName name="SalesRoundBox27_1">'Бланк заказа'!$V$59:$V$59</definedName>
    <definedName name="SalesRoundBox27_2">'Бланк заказа'!$X$59:$X$59</definedName>
    <definedName name="SalesRoundBox27_3">'Бланк заказа'!$Z$59:$Z$59</definedName>
    <definedName name="SalesRoundBox27_4">'Бланк заказа'!$AB$59:$AB$59</definedName>
    <definedName name="SalesRoundBox270_1">'Бланк заказа'!$V$469:$V$469</definedName>
    <definedName name="SalesRoundBox270_2">'Бланк заказа'!$X$469:$X$469</definedName>
    <definedName name="SalesRoundBox270_3">'Бланк заказа'!$Z$469:$Z$469</definedName>
    <definedName name="SalesRoundBox270_4">'Бланк заказа'!$AB$469:$AB$469</definedName>
    <definedName name="SalesRoundBox271_1">'Бланк заказа'!$V$470:$V$470</definedName>
    <definedName name="SalesRoundBox271_2">'Бланк заказа'!$X$470:$X$470</definedName>
    <definedName name="SalesRoundBox271_3">'Бланк заказа'!$Z$470:$Z$470</definedName>
    <definedName name="SalesRoundBox271_4">'Бланк заказа'!$AB$470:$AB$470</definedName>
    <definedName name="SalesRoundBox272_1">'Бланк заказа'!$V$471:$V$471</definedName>
    <definedName name="SalesRoundBox272_2">'Бланк заказа'!$X$471:$X$471</definedName>
    <definedName name="SalesRoundBox272_3">'Бланк заказа'!$Z$471:$Z$471</definedName>
    <definedName name="SalesRoundBox272_4">'Бланк заказа'!$AB$471:$AB$471</definedName>
    <definedName name="SalesRoundBox273_1">'Бланк заказа'!$V$472:$V$472</definedName>
    <definedName name="SalesRoundBox273_2">'Бланк заказа'!$X$472:$X$472</definedName>
    <definedName name="SalesRoundBox273_3">'Бланк заказа'!$Z$472:$Z$472</definedName>
    <definedName name="SalesRoundBox273_4">'Бланк заказа'!$AB$472:$AB$472</definedName>
    <definedName name="SalesRoundBox274_1">'Бланк заказа'!$V$473:$V$473</definedName>
    <definedName name="SalesRoundBox274_2">'Бланк заказа'!$X$473:$X$473</definedName>
    <definedName name="SalesRoundBox274_3">'Бланк заказа'!$Z$473:$Z$473</definedName>
    <definedName name="SalesRoundBox274_4">'Бланк заказа'!$AB$473:$AB$473</definedName>
    <definedName name="SalesRoundBox275_1">'Бланк заказа'!$V$474:$V$474</definedName>
    <definedName name="SalesRoundBox275_2">'Бланк заказа'!$X$474:$X$474</definedName>
    <definedName name="SalesRoundBox275_3">'Бланк заказа'!$Z$474:$Z$474</definedName>
    <definedName name="SalesRoundBox275_4">'Бланк заказа'!$AB$474:$AB$474</definedName>
    <definedName name="SalesRoundBox276_1">'Бланк заказа'!$V$475:$V$475</definedName>
    <definedName name="SalesRoundBox276_2">'Бланк заказа'!$X$475:$X$475</definedName>
    <definedName name="SalesRoundBox276_3">'Бланк заказа'!$Z$475:$Z$475</definedName>
    <definedName name="SalesRoundBox276_4">'Бланк заказа'!$AB$475:$AB$475</definedName>
    <definedName name="SalesRoundBox277_1">'Бланк заказа'!$V$476:$V$476</definedName>
    <definedName name="SalesRoundBox277_2">'Бланк заказа'!$X$476:$X$476</definedName>
    <definedName name="SalesRoundBox277_3">'Бланк заказа'!$Z$476:$Z$476</definedName>
    <definedName name="SalesRoundBox277_4">'Бланк заказа'!$AB$476:$AB$476</definedName>
    <definedName name="SalesRoundBox278_1">'Бланк заказа'!$V$477:$V$477</definedName>
    <definedName name="SalesRoundBox278_2">'Бланк заказа'!$X$477:$X$477</definedName>
    <definedName name="SalesRoundBox278_3">'Бланк заказа'!$Z$477:$Z$477</definedName>
    <definedName name="SalesRoundBox278_4">'Бланк заказа'!$AB$477:$AB$477</definedName>
    <definedName name="SalesRoundBox279_1">'Бланк заказа'!$V$478:$V$478</definedName>
    <definedName name="SalesRoundBox279_2">'Бланк заказа'!$X$478:$X$478</definedName>
    <definedName name="SalesRoundBox279_3">'Бланк заказа'!$Z$478:$Z$478</definedName>
    <definedName name="SalesRoundBox279_4">'Бланк заказа'!$AB$478:$AB$478</definedName>
    <definedName name="SalesRoundBox28_1">'Бланк заказа'!$V$60:$V$60</definedName>
    <definedName name="SalesRoundBox28_2">'Бланк заказа'!$X$60:$X$60</definedName>
    <definedName name="SalesRoundBox28_3">'Бланк заказа'!$Z$60:$Z$60</definedName>
    <definedName name="SalesRoundBox28_4">'Бланк заказа'!$AB$60:$AB$60</definedName>
    <definedName name="SalesRoundBox280_1">'Бланк заказа'!$V$479:$V$479</definedName>
    <definedName name="SalesRoundBox280_2">'Бланк заказа'!$X$479:$X$479</definedName>
    <definedName name="SalesRoundBox280_3">'Бланк заказа'!$Z$479:$Z$479</definedName>
    <definedName name="SalesRoundBox280_4">'Бланк заказа'!$AB$479:$AB$479</definedName>
    <definedName name="SalesRoundBox281_1">'Бланк заказа'!$V$480:$V$480</definedName>
    <definedName name="SalesRoundBox281_2">'Бланк заказа'!$X$480:$X$480</definedName>
    <definedName name="SalesRoundBox281_3">'Бланк заказа'!$Z$480:$Z$480</definedName>
    <definedName name="SalesRoundBox281_4">'Бланк заказа'!$AB$480:$AB$480</definedName>
    <definedName name="SalesRoundBox282_1">'Бланк заказа'!$V$481:$V$481</definedName>
    <definedName name="SalesRoundBox282_2">'Бланк заказа'!$X$481:$X$481</definedName>
    <definedName name="SalesRoundBox282_3">'Бланк заказа'!$Z$481:$Z$481</definedName>
    <definedName name="SalesRoundBox282_4">'Бланк заказа'!$AB$481:$AB$481</definedName>
    <definedName name="SalesRoundBox283_1">'Бланк заказа'!$V$482:$V$482</definedName>
    <definedName name="SalesRoundBox283_2">'Бланк заказа'!$X$482:$X$482</definedName>
    <definedName name="SalesRoundBox283_3">'Бланк заказа'!$Z$482:$Z$482</definedName>
    <definedName name="SalesRoundBox283_4">'Бланк заказа'!$AB$482:$AB$482</definedName>
    <definedName name="SalesRoundBox284_1">'Бланк заказа'!$V$483:$V$483</definedName>
    <definedName name="SalesRoundBox284_2">'Бланк заказа'!$X$483:$X$483</definedName>
    <definedName name="SalesRoundBox284_3">'Бланк заказа'!$Z$483:$Z$483</definedName>
    <definedName name="SalesRoundBox284_4">'Бланк заказа'!$AB$483:$AB$483</definedName>
    <definedName name="SalesRoundBox285_1">'Бланк заказа'!$V$484:$V$484</definedName>
    <definedName name="SalesRoundBox285_2">'Бланк заказа'!$X$484:$X$484</definedName>
    <definedName name="SalesRoundBox285_3">'Бланк заказа'!$Z$484:$Z$484</definedName>
    <definedName name="SalesRoundBox285_4">'Бланк заказа'!$AB$484:$AB$484</definedName>
    <definedName name="SalesRoundBox286_1">'Бланк заказа'!$V$485:$V$485</definedName>
    <definedName name="SalesRoundBox286_2">'Бланк заказа'!$X$485:$X$485</definedName>
    <definedName name="SalesRoundBox286_3">'Бланк заказа'!$Z$485:$Z$485</definedName>
    <definedName name="SalesRoundBox286_4">'Бланк заказа'!$AB$485:$AB$485</definedName>
    <definedName name="SalesRoundBox287_1">'Бланк заказа'!$V$486:$V$486</definedName>
    <definedName name="SalesRoundBox287_2">'Бланк заказа'!$X$486:$X$486</definedName>
    <definedName name="SalesRoundBox287_3">'Бланк заказа'!$Z$486:$Z$486</definedName>
    <definedName name="SalesRoundBox287_4">'Бланк заказа'!$AB$486:$AB$486</definedName>
    <definedName name="SalesRoundBox288_1">'Бланк заказа'!$V$487:$V$487</definedName>
    <definedName name="SalesRoundBox288_2">'Бланк заказа'!$X$487:$X$487</definedName>
    <definedName name="SalesRoundBox288_3">'Бланк заказа'!$Z$487:$Z$487</definedName>
    <definedName name="SalesRoundBox288_4">'Бланк заказа'!$AB$487:$AB$487</definedName>
    <definedName name="SalesRoundBox289_1">'Бланк заказа'!$V$488:$V$488</definedName>
    <definedName name="SalesRoundBox289_2">'Бланк заказа'!$X$488:$X$488</definedName>
    <definedName name="SalesRoundBox289_3">'Бланк заказа'!$Z$488:$Z$488</definedName>
    <definedName name="SalesRoundBox289_4">'Бланк заказа'!$AB$488:$AB$488</definedName>
    <definedName name="SalesRoundBox29_1">'Бланк заказа'!$V$61:$V$61</definedName>
    <definedName name="SalesRoundBox29_2">'Бланк заказа'!$X$61:$X$61</definedName>
    <definedName name="SalesRoundBox29_3">'Бланк заказа'!$Z$61:$Z$61</definedName>
    <definedName name="SalesRoundBox29_4">'Бланк заказа'!$AB$61:$AB$61</definedName>
    <definedName name="SalesRoundBox290_1">'Бланк заказа'!$V$489:$V$489</definedName>
    <definedName name="SalesRoundBox290_2">'Бланк заказа'!$X$489:$X$489</definedName>
    <definedName name="SalesRoundBox290_3">'Бланк заказа'!$Z$489:$Z$489</definedName>
    <definedName name="SalesRoundBox290_4">'Бланк заказа'!$AB$489:$AB$489</definedName>
    <definedName name="SalesRoundBox291_1">'Бланк заказа'!$V$490:$V$490</definedName>
    <definedName name="SalesRoundBox291_2">'Бланк заказа'!$X$490:$X$490</definedName>
    <definedName name="SalesRoundBox291_3">'Бланк заказа'!$Z$490:$Z$490</definedName>
    <definedName name="SalesRoundBox291_4">'Бланк заказа'!$AB$490:$AB$490</definedName>
    <definedName name="SalesRoundBox292_1">'Бланк заказа'!$V$491:$V$491</definedName>
    <definedName name="SalesRoundBox292_2">'Бланк заказа'!$X$491:$X$491</definedName>
    <definedName name="SalesRoundBox292_3">'Бланк заказа'!$Z$491:$Z$491</definedName>
    <definedName name="SalesRoundBox292_4">'Бланк заказа'!$AB$491:$AB$491</definedName>
    <definedName name="SalesRoundBox293_1">'Бланк заказа'!$V$496:$V$496</definedName>
    <definedName name="SalesRoundBox293_2">'Бланк заказа'!$X$496:$X$496</definedName>
    <definedName name="SalesRoundBox293_3">'Бланк заказа'!$Z$496:$Z$496</definedName>
    <definedName name="SalesRoundBox293_4">'Бланк заказа'!$AB$496:$AB$496</definedName>
    <definedName name="SalesRoundBox294_1">'Бланк заказа'!$V$500:$V$500</definedName>
    <definedName name="SalesRoundBox294_2">'Бланк заказа'!$X$500:$X$500</definedName>
    <definedName name="SalesRoundBox294_3">'Бланк заказа'!$Z$500:$Z$500</definedName>
    <definedName name="SalesRoundBox294_4">'Бланк заказа'!$AB$500:$AB$500</definedName>
    <definedName name="SalesRoundBox295_1">'Бланк заказа'!$V$501:$V$501</definedName>
    <definedName name="SalesRoundBox295_2">'Бланк заказа'!$X$501:$X$501</definedName>
    <definedName name="SalesRoundBox295_3">'Бланк заказа'!$Z$501:$Z$501</definedName>
    <definedName name="SalesRoundBox295_4">'Бланк заказа'!$AB$501:$AB$501</definedName>
    <definedName name="SalesRoundBox296_1">'Бланк заказа'!$V$502:$V$502</definedName>
    <definedName name="SalesRoundBox296_2">'Бланк заказа'!$X$502:$X$502</definedName>
    <definedName name="SalesRoundBox296_3">'Бланк заказа'!$Z$502:$Z$502</definedName>
    <definedName name="SalesRoundBox296_4">'Бланк заказа'!$AB$502:$AB$502</definedName>
    <definedName name="SalesRoundBox297_1">'Бланк заказа'!$V$503:$V$503</definedName>
    <definedName name="SalesRoundBox297_2">'Бланк заказа'!$X$503:$X$503</definedName>
    <definedName name="SalesRoundBox297_3">'Бланк заказа'!$Z$503:$Z$503</definedName>
    <definedName name="SalesRoundBox297_4">'Бланк заказа'!$AB$503:$AB$503</definedName>
    <definedName name="SalesRoundBox298_1">'Бланк заказа'!$V$504:$V$504</definedName>
    <definedName name="SalesRoundBox298_2">'Бланк заказа'!$X$504:$X$504</definedName>
    <definedName name="SalesRoundBox298_3">'Бланк заказа'!$Z$504:$Z$504</definedName>
    <definedName name="SalesRoundBox298_4">'Бланк заказа'!$AB$504:$AB$504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заказа'!$V$62:$V$62</definedName>
    <definedName name="SalesRoundBox30_2">'Бланк заказа'!$X$62:$X$62</definedName>
    <definedName name="SalesRoundBox30_3">'Бланк заказа'!$Z$62:$Z$62</definedName>
    <definedName name="SalesRoundBox30_4">'Бланк заказа'!$AB$62:$AB$62</definedName>
    <definedName name="SalesRoundBox31_1">'Бланк заказа'!$V$63:$V$63</definedName>
    <definedName name="SalesRoundBox31_2">'Бланк заказа'!$X$63:$X$63</definedName>
    <definedName name="SalesRoundBox31_3">'Бланк заказа'!$Z$63:$Z$63</definedName>
    <definedName name="SalesRoundBox31_4">'Бланк заказа'!$AB$63:$AB$63</definedName>
    <definedName name="SalesRoundBox32_1">'Бланк заказа'!$V$64:$V$64</definedName>
    <definedName name="SalesRoundBox32_2">'Бланк заказа'!$X$64:$X$64</definedName>
    <definedName name="SalesRoundBox32_3">'Бланк заказа'!$Z$64:$Z$64</definedName>
    <definedName name="SalesRoundBox32_4">'Бланк заказа'!$AB$64:$AB$64</definedName>
    <definedName name="SalesRoundBox33_1">'Бланк заказа'!$V$65:$V$65</definedName>
    <definedName name="SalesRoundBox33_2">'Бланк заказа'!$X$65:$X$65</definedName>
    <definedName name="SalesRoundBox33_3">'Бланк заказа'!$Z$65:$Z$65</definedName>
    <definedName name="SalesRoundBox33_4">'Бланк заказа'!$AB$65:$AB$65</definedName>
    <definedName name="SalesRoundBox34_1">'Бланк заказа'!$V$66:$V$66</definedName>
    <definedName name="SalesRoundBox34_2">'Бланк заказа'!$X$66:$X$66</definedName>
    <definedName name="SalesRoundBox34_3">'Бланк заказа'!$Z$66:$Z$66</definedName>
    <definedName name="SalesRoundBox34_4">'Бланк заказа'!$AB$66:$AB$66</definedName>
    <definedName name="SalesRoundBox35_1">'Бланк заказа'!$V$71:$V$71</definedName>
    <definedName name="SalesRoundBox35_2">'Бланк заказа'!$X$71:$X$71</definedName>
    <definedName name="SalesRoundBox35_3">'Бланк заказа'!$Z$71:$Z$71</definedName>
    <definedName name="SalesRoundBox35_4">'Бланк заказа'!$AB$71:$AB$71</definedName>
    <definedName name="SalesRoundBox36_1">'Бланк заказа'!$V$75:$V$75</definedName>
    <definedName name="SalesRoundBox36_2">'Бланк заказа'!$X$75:$X$75</definedName>
    <definedName name="SalesRoundBox36_3">'Бланк заказа'!$Z$75:$Z$75</definedName>
    <definedName name="SalesRoundBox36_4">'Бланк заказа'!$AB$75:$AB$75</definedName>
    <definedName name="SalesRoundBox37_1">'Бланк заказа'!$V$76:$V$76</definedName>
    <definedName name="SalesRoundBox37_2">'Бланк заказа'!$X$76:$X$76</definedName>
    <definedName name="SalesRoundBox37_3">'Бланк заказа'!$Z$76:$Z$76</definedName>
    <definedName name="SalesRoundBox37_4">'Бланк заказа'!$AB$76:$AB$76</definedName>
    <definedName name="SalesRoundBox38_1">'Бланк заказа'!$V$80:$V$80</definedName>
    <definedName name="SalesRoundBox38_2">'Бланк заказа'!$X$80:$X$80</definedName>
    <definedName name="SalesRoundBox38_3">'Бланк заказа'!$Z$80:$Z$80</definedName>
    <definedName name="SalesRoundBox38_4">'Бланк заказа'!$AB$80:$AB$80</definedName>
    <definedName name="SalesRoundBox39_1">'Бланк заказа'!$V$81:$V$81</definedName>
    <definedName name="SalesRoundBox39_2">'Бланк заказа'!$X$81:$X$81</definedName>
    <definedName name="SalesRoundBox39_3">'Бланк заказа'!$Z$81:$Z$81</definedName>
    <definedName name="SalesRoundBox39_4">'Бланк заказа'!$AB$81:$AB$81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заказа'!$V$82:$V$82</definedName>
    <definedName name="SalesRoundBox40_2">'Бланк заказа'!$X$82:$X$82</definedName>
    <definedName name="SalesRoundBox40_3">'Бланк заказа'!$Z$82:$Z$82</definedName>
    <definedName name="SalesRoundBox40_4">'Бланк заказа'!$AB$82:$AB$82</definedName>
    <definedName name="SalesRoundBox41_1">'Бланк заказа'!$V$83:$V$83</definedName>
    <definedName name="SalesRoundBox41_2">'Бланк заказа'!$X$83:$X$83</definedName>
    <definedName name="SalesRoundBox41_3">'Бланк заказа'!$Z$83:$Z$83</definedName>
    <definedName name="SalesRoundBox41_4">'Бланк заказа'!$AB$83:$AB$83</definedName>
    <definedName name="SalesRoundBox42_1">'Бланк заказа'!$V$87:$V$87</definedName>
    <definedName name="SalesRoundBox42_2">'Бланк заказа'!$X$87:$X$87</definedName>
    <definedName name="SalesRoundBox42_3">'Бланк заказа'!$Z$87:$Z$87</definedName>
    <definedName name="SalesRoundBox42_4">'Бланк заказа'!$AB$87:$AB$87</definedName>
    <definedName name="SalesRoundBox43_1">'Бланк заказа'!$V$88:$V$88</definedName>
    <definedName name="SalesRoundBox43_2">'Бланк заказа'!$X$88:$X$88</definedName>
    <definedName name="SalesRoundBox43_3">'Бланк заказа'!$Z$88:$Z$88</definedName>
    <definedName name="SalesRoundBox43_4">'Бланк заказа'!$AB$88:$AB$88</definedName>
    <definedName name="SalesRoundBox44_1">'Бланк заказа'!$V$89:$V$89</definedName>
    <definedName name="SalesRoundBox44_2">'Бланк заказа'!$X$89:$X$89</definedName>
    <definedName name="SalesRoundBox44_3">'Бланк заказа'!$Z$89:$Z$89</definedName>
    <definedName name="SalesRoundBox44_4">'Бланк заказа'!$AB$89:$AB$89</definedName>
    <definedName name="SalesRoundBox45_1">'Бланк заказа'!$V$90:$V$90</definedName>
    <definedName name="SalesRoundBox45_2">'Бланк заказа'!$X$90:$X$90</definedName>
    <definedName name="SalesRoundBox45_3">'Бланк заказа'!$Z$90:$Z$90</definedName>
    <definedName name="SalesRoundBox45_4">'Бланк заказа'!$AB$90:$AB$90</definedName>
    <definedName name="SalesRoundBox46_1">'Бланк заказа'!$V$91:$V$91</definedName>
    <definedName name="SalesRoundBox46_2">'Бланк заказа'!$X$91:$X$91</definedName>
    <definedName name="SalesRoundBox46_3">'Бланк заказа'!$Z$91:$Z$91</definedName>
    <definedName name="SalesRoundBox46_4">'Бланк заказа'!$AB$91:$AB$91</definedName>
    <definedName name="SalesRoundBox47_1">'Бланк заказа'!$V$96:$V$96</definedName>
    <definedName name="SalesRoundBox47_2">'Бланк заказа'!$X$96:$X$96</definedName>
    <definedName name="SalesRoundBox47_3">'Бланк заказа'!$Z$96:$Z$96</definedName>
    <definedName name="SalesRoundBox47_4">'Бланк заказа'!$AB$96:$AB$96</definedName>
    <definedName name="SalesRoundBox48_1">'Бланк заказа'!$V$97:$V$97</definedName>
    <definedName name="SalesRoundBox48_2">'Бланк заказа'!$X$97:$X$97</definedName>
    <definedName name="SalesRoundBox48_3">'Бланк заказа'!$Z$97:$Z$97</definedName>
    <definedName name="SalesRoundBox48_4">'Бланк заказа'!$AB$97:$AB$97</definedName>
    <definedName name="SalesRoundBox49_1">'Бланк заказа'!$V$102:$V$102</definedName>
    <definedName name="SalesRoundBox49_2">'Бланк заказа'!$X$102:$X$102</definedName>
    <definedName name="SalesRoundBox49_3">'Бланк заказа'!$Z$102:$Z$102</definedName>
    <definedName name="SalesRoundBox49_4">'Бланк заказа'!$AB$102:$AB$102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заказа'!$V$103:$V$103</definedName>
    <definedName name="SalesRoundBox50_2">'Бланк заказа'!$X$103:$X$103</definedName>
    <definedName name="SalesRoundBox50_3">'Бланк заказа'!$Z$103:$Z$103</definedName>
    <definedName name="SalesRoundBox50_4">'Бланк заказа'!$AB$103:$AB$103</definedName>
    <definedName name="SalesRoundBox51_1">'Бланк заказа'!$V$104:$V$104</definedName>
    <definedName name="SalesRoundBox51_2">'Бланк заказа'!$X$104:$X$104</definedName>
    <definedName name="SalesRoundBox51_3">'Бланк заказа'!$Z$104:$Z$104</definedName>
    <definedName name="SalesRoundBox51_4">'Бланк заказа'!$AB$104:$AB$104</definedName>
    <definedName name="SalesRoundBox52_1">'Бланк заказа'!$V$105:$V$105</definedName>
    <definedName name="SalesRoundBox52_2">'Бланк заказа'!$X$105:$X$105</definedName>
    <definedName name="SalesRoundBox52_3">'Бланк заказа'!$Z$105:$Z$105</definedName>
    <definedName name="SalesRoundBox52_4">'Бланк заказа'!$AB$105:$AB$105</definedName>
    <definedName name="SalesRoundBox53_1">'Бланк заказа'!$V$106:$V$106</definedName>
    <definedName name="SalesRoundBox53_2">'Бланк заказа'!$X$106:$X$106</definedName>
    <definedName name="SalesRoundBox53_3">'Бланк заказа'!$Z$106:$Z$106</definedName>
    <definedName name="SalesRoundBox53_4">'Бланк заказа'!$AB$106:$AB$106</definedName>
    <definedName name="SalesRoundBox54_1">'Бланк заказа'!$V$107:$V$107</definedName>
    <definedName name="SalesRoundBox54_2">'Бланк заказа'!$X$107:$X$107</definedName>
    <definedName name="SalesRoundBox54_3">'Бланк заказа'!$Z$107:$Z$107</definedName>
    <definedName name="SalesRoundBox54_4">'Бланк заказа'!$AB$107:$AB$107</definedName>
    <definedName name="SalesRoundBox55_1">'Бланк заказа'!$V$108:$V$108</definedName>
    <definedName name="SalesRoundBox55_2">'Бланк заказа'!$X$108:$X$108</definedName>
    <definedName name="SalesRoundBox55_3">'Бланк заказа'!$Z$108:$Z$108</definedName>
    <definedName name="SalesRoundBox55_4">'Бланк заказа'!$AB$108:$AB$108</definedName>
    <definedName name="SalesRoundBox56_1">'Бланк заказа'!$V$113:$V$113</definedName>
    <definedName name="SalesRoundBox56_2">'Бланк заказа'!$X$113:$X$113</definedName>
    <definedName name="SalesRoundBox56_3">'Бланк заказа'!$Z$113:$Z$113</definedName>
    <definedName name="SalesRoundBox56_4">'Бланк заказа'!$AB$113:$AB$113</definedName>
    <definedName name="SalesRoundBox57_1">'Бланк заказа'!$V$114:$V$114</definedName>
    <definedName name="SalesRoundBox57_2">'Бланк заказа'!$X$114:$X$114</definedName>
    <definedName name="SalesRoundBox57_3">'Бланк заказа'!$Z$114:$Z$114</definedName>
    <definedName name="SalesRoundBox57_4">'Бланк заказа'!$AB$114:$AB$114</definedName>
    <definedName name="SalesRoundBox58_1">'Бланк заказа'!$V$115:$V$115</definedName>
    <definedName name="SalesRoundBox58_2">'Бланк заказа'!$X$115:$X$115</definedName>
    <definedName name="SalesRoundBox58_3">'Бланк заказа'!$Z$115:$Z$115</definedName>
    <definedName name="SalesRoundBox58_4">'Бланк заказа'!$AB$115:$AB$115</definedName>
    <definedName name="SalesRoundBox59_1">'Бланк заказа'!$V$116:$V$116</definedName>
    <definedName name="SalesRoundBox59_2">'Бланк заказа'!$X$116:$X$116</definedName>
    <definedName name="SalesRoundBox59_3">'Бланк заказа'!$Z$116:$Z$116</definedName>
    <definedName name="SalesRoundBox59_4">'Бланк заказа'!$AB$116:$AB$116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заказа'!$V$117:$V$117</definedName>
    <definedName name="SalesRoundBox60_2">'Бланк заказа'!$X$117:$X$117</definedName>
    <definedName name="SalesRoundBox60_3">'Бланк заказа'!$Z$117:$Z$117</definedName>
    <definedName name="SalesRoundBox60_4">'Бланк заказа'!$AB$117:$AB$117</definedName>
    <definedName name="SalesRoundBox61_1">'Бланк заказа'!$V$118:$V$118</definedName>
    <definedName name="SalesRoundBox61_2">'Бланк заказа'!$X$118:$X$118</definedName>
    <definedName name="SalesRoundBox61_3">'Бланк заказа'!$Z$118:$Z$118</definedName>
    <definedName name="SalesRoundBox61_4">'Бланк заказа'!$AB$118:$AB$118</definedName>
    <definedName name="SalesRoundBox62_1">'Бланк заказа'!$V$119:$V$119</definedName>
    <definedName name="SalesRoundBox62_2">'Бланк заказа'!$X$119:$X$119</definedName>
    <definedName name="SalesRoundBox62_3">'Бланк заказа'!$Z$119:$Z$119</definedName>
    <definedName name="SalesRoundBox62_4">'Бланк заказа'!$AB$119:$AB$119</definedName>
    <definedName name="SalesRoundBox63_1">'Бланк заказа'!$V$120:$V$120</definedName>
    <definedName name="SalesRoundBox63_2">'Бланк заказа'!$X$120:$X$120</definedName>
    <definedName name="SalesRoundBox63_3">'Бланк заказа'!$Z$120:$Z$120</definedName>
    <definedName name="SalesRoundBox63_4">'Бланк заказа'!$AB$120:$AB$120</definedName>
    <definedName name="SalesRoundBox64_1">'Бланк заказа'!$V$121:$V$121</definedName>
    <definedName name="SalesRoundBox64_2">'Бланк заказа'!$X$121:$X$121</definedName>
    <definedName name="SalesRoundBox64_3">'Бланк заказа'!$Z$121:$Z$121</definedName>
    <definedName name="SalesRoundBox64_4">'Бланк заказа'!$AB$121:$AB$121</definedName>
    <definedName name="SalesRoundBox65_1">'Бланк заказа'!$V$126:$V$126</definedName>
    <definedName name="SalesRoundBox65_2">'Бланк заказа'!$X$126:$X$126</definedName>
    <definedName name="SalesRoundBox65_3">'Бланк заказа'!$Z$126:$Z$126</definedName>
    <definedName name="SalesRoundBox65_4">'Бланк заказа'!$AB$126:$AB$126</definedName>
    <definedName name="SalesRoundBox66_1">'Бланк заказа'!$V$127:$V$127</definedName>
    <definedName name="SalesRoundBox66_2">'Бланк заказа'!$X$127:$X$127</definedName>
    <definedName name="SalesRoundBox66_3">'Бланк заказа'!$Z$127:$Z$127</definedName>
    <definedName name="SalesRoundBox66_4">'Бланк заказа'!$AB$127:$AB$127</definedName>
    <definedName name="SalesRoundBox67_1">'Бланк заказа'!$V$128:$V$128</definedName>
    <definedName name="SalesRoundBox67_2">'Бланк заказа'!$X$128:$X$128</definedName>
    <definedName name="SalesRoundBox67_3">'Бланк заказа'!$Z$128:$Z$128</definedName>
    <definedName name="SalesRoundBox67_4">'Бланк заказа'!$AB$128:$AB$128</definedName>
    <definedName name="SalesRoundBox68_1">'Бланк заказа'!$V$129:$V$129</definedName>
    <definedName name="SalesRoundBox68_2">'Бланк заказа'!$X$129:$X$129</definedName>
    <definedName name="SalesRoundBox68_3">'Бланк заказа'!$Z$129:$Z$129</definedName>
    <definedName name="SalesRoundBox68_4">'Бланк заказа'!$AB$129:$AB$129</definedName>
    <definedName name="SalesRoundBox69_1">'Бланк заказа'!$V$130:$V$130</definedName>
    <definedName name="SalesRoundBox69_2">'Бланк заказа'!$X$130:$X$130</definedName>
    <definedName name="SalesRoundBox69_3">'Бланк заказа'!$Z$130:$Z$130</definedName>
    <definedName name="SalesRoundBox69_4">'Бланк заказа'!$AB$130:$AB$130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заказа'!$V$131:$V$131</definedName>
    <definedName name="SalesRoundBox70_2">'Бланк заказа'!$X$131:$X$131</definedName>
    <definedName name="SalesRoundBox70_3">'Бланк заказа'!$Z$131:$Z$131</definedName>
    <definedName name="SalesRoundBox70_4">'Бланк заказа'!$AB$131:$AB$131</definedName>
    <definedName name="SalesRoundBox71_1">'Бланк заказа'!$V$132:$V$132</definedName>
    <definedName name="SalesRoundBox71_2">'Бланк заказа'!$X$132:$X$132</definedName>
    <definedName name="SalesRoundBox71_3">'Бланк заказа'!$Z$132:$Z$132</definedName>
    <definedName name="SalesRoundBox71_4">'Бланк заказа'!$AB$132:$AB$132</definedName>
    <definedName name="SalesRoundBox72_1">'Бланк заказа'!$V$133:$V$133</definedName>
    <definedName name="SalesRoundBox72_2">'Бланк заказа'!$X$133:$X$133</definedName>
    <definedName name="SalesRoundBox72_3">'Бланк заказа'!$Z$133:$Z$133</definedName>
    <definedName name="SalesRoundBox72_4">'Бланк заказа'!$AB$133:$AB$133</definedName>
    <definedName name="SalesRoundBox73_1">'Бланк заказа'!$V$134:$V$134</definedName>
    <definedName name="SalesRoundBox73_2">'Бланк заказа'!$X$134:$X$134</definedName>
    <definedName name="SalesRoundBox73_3">'Бланк заказа'!$Z$134:$Z$134</definedName>
    <definedName name="SalesRoundBox73_4">'Бланк заказа'!$AB$134:$AB$134</definedName>
    <definedName name="SalesRoundBox74_1">'Бланк заказа'!$V$135:$V$135</definedName>
    <definedName name="SalesRoundBox74_2">'Бланк заказа'!$X$135:$X$135</definedName>
    <definedName name="SalesRoundBox74_3">'Бланк заказа'!$Z$135:$Z$135</definedName>
    <definedName name="SalesRoundBox74_4">'Бланк заказа'!$AB$135:$AB$135</definedName>
    <definedName name="SalesRoundBox75_1">'Бланк заказа'!$V$136:$V$136</definedName>
    <definedName name="SalesRoundBox75_2">'Бланк заказа'!$X$136:$X$136</definedName>
    <definedName name="SalesRoundBox75_3">'Бланк заказа'!$Z$136:$Z$136</definedName>
    <definedName name="SalesRoundBox75_4">'Бланк заказа'!$AB$136:$AB$136</definedName>
    <definedName name="SalesRoundBox76_1">'Бланк заказа'!$V$137:$V$137</definedName>
    <definedName name="SalesRoundBox76_2">'Бланк заказа'!$X$137:$X$137</definedName>
    <definedName name="SalesRoundBox76_3">'Бланк заказа'!$Z$137:$Z$137</definedName>
    <definedName name="SalesRoundBox76_4">'Бланк заказа'!$AB$137:$AB$137</definedName>
    <definedName name="SalesRoundBox77_1">'Бланк заказа'!$V$138:$V$138</definedName>
    <definedName name="SalesRoundBox77_2">'Бланк заказа'!$X$138:$X$138</definedName>
    <definedName name="SalesRoundBox77_3">'Бланк заказа'!$Z$138:$Z$138</definedName>
    <definedName name="SalesRoundBox77_4">'Бланк заказа'!$AB$138:$AB$138</definedName>
    <definedName name="SalesRoundBox78_1">'Бланк заказа'!$V$139:$V$139</definedName>
    <definedName name="SalesRoundBox78_2">'Бланк заказа'!$X$139:$X$139</definedName>
    <definedName name="SalesRoundBox78_3">'Бланк заказа'!$Z$139:$Z$139</definedName>
    <definedName name="SalesRoundBox78_4">'Бланк заказа'!$AB$139:$AB$139</definedName>
    <definedName name="SalesRoundBox79_1">'Бланк заказа'!$V$140:$V$140</definedName>
    <definedName name="SalesRoundBox79_2">'Бланк заказа'!$X$140:$X$140</definedName>
    <definedName name="SalesRoundBox79_3">'Бланк заказа'!$Z$140:$Z$140</definedName>
    <definedName name="SalesRoundBox79_4">'Бланк заказа'!$AB$140:$AB$140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заказа'!$V$141:$V$141</definedName>
    <definedName name="SalesRoundBox80_2">'Бланк заказа'!$X$141:$X$141</definedName>
    <definedName name="SalesRoundBox80_3">'Бланк заказа'!$Z$141:$Z$141</definedName>
    <definedName name="SalesRoundBox80_4">'Бланк заказа'!$AB$141:$AB$141</definedName>
    <definedName name="SalesRoundBox81_1">'Бланк заказа'!$V$142:$V$142</definedName>
    <definedName name="SalesRoundBox81_2">'Бланк заказа'!$X$142:$X$142</definedName>
    <definedName name="SalesRoundBox81_3">'Бланк заказа'!$Z$142:$Z$142</definedName>
    <definedName name="SalesRoundBox81_4">'Бланк заказа'!$AB$142:$AB$142</definedName>
    <definedName name="SalesRoundBox82_1">'Бланк заказа'!$V$143:$V$143</definedName>
    <definedName name="SalesRoundBox82_2">'Бланк заказа'!$X$143:$X$143</definedName>
    <definedName name="SalesRoundBox82_3">'Бланк заказа'!$Z$143:$Z$143</definedName>
    <definedName name="SalesRoundBox82_4">'Бланк заказа'!$AB$143:$AB$143</definedName>
    <definedName name="SalesRoundBox83_1">'Бланк заказа'!$V$144:$V$144</definedName>
    <definedName name="SalesRoundBox83_2">'Бланк заказа'!$X$144:$X$144</definedName>
    <definedName name="SalesRoundBox83_3">'Бланк заказа'!$Z$144:$Z$144</definedName>
    <definedName name="SalesRoundBox83_4">'Бланк заказа'!$AB$144:$AB$144</definedName>
    <definedName name="SalesRoundBox84_1">'Бланк заказа'!$V$145:$V$145</definedName>
    <definedName name="SalesRoundBox84_2">'Бланк заказа'!$X$145:$X$145</definedName>
    <definedName name="SalesRoundBox84_3">'Бланк заказа'!$Z$145:$Z$145</definedName>
    <definedName name="SalesRoundBox84_4">'Бланк заказа'!$AB$145:$AB$145</definedName>
    <definedName name="SalesRoundBox85_1">'Бланк заказа'!$V$146:$V$146</definedName>
    <definedName name="SalesRoundBox85_2">'Бланк заказа'!$X$146:$X$146</definedName>
    <definedName name="SalesRoundBox85_3">'Бланк заказа'!$Z$146:$Z$146</definedName>
    <definedName name="SalesRoundBox85_4">'Бланк заказа'!$AB$146:$AB$146</definedName>
    <definedName name="SalesRoundBox86_1">'Бланк заказа'!$V$147:$V$147</definedName>
    <definedName name="SalesRoundBox86_2">'Бланк заказа'!$X$147:$X$147</definedName>
    <definedName name="SalesRoundBox86_3">'Бланк заказа'!$Z$147:$Z$147</definedName>
    <definedName name="SalesRoundBox86_4">'Бланк заказа'!$AB$147:$AB$147</definedName>
    <definedName name="SalesRoundBox87_1">'Бланк заказа'!$V$148:$V$148</definedName>
    <definedName name="SalesRoundBox87_2">'Бланк заказа'!$X$148:$X$148</definedName>
    <definedName name="SalesRoundBox87_3">'Бланк заказа'!$Z$148:$Z$148</definedName>
    <definedName name="SalesRoundBox87_4">'Бланк заказа'!$AB$148:$AB$148</definedName>
    <definedName name="SalesRoundBox88_1">'Бланк заказа'!$V$149:$V$149</definedName>
    <definedName name="SalesRoundBox88_2">'Бланк заказа'!$X$149:$X$149</definedName>
    <definedName name="SalesRoundBox88_3">'Бланк заказа'!$Z$149:$Z$149</definedName>
    <definedName name="SalesRoundBox88_4">'Бланк заказа'!$AB$149:$AB$149</definedName>
    <definedName name="SalesRoundBox89_1">'Бланк заказа'!$V$150:$V$150</definedName>
    <definedName name="SalesRoundBox89_2">'Бланк заказа'!$X$150:$X$150</definedName>
    <definedName name="SalesRoundBox89_3">'Бланк заказа'!$Z$150:$Z$150</definedName>
    <definedName name="SalesRoundBox89_4">'Бланк заказа'!$AB$150:$AB$150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заказа'!$V$151:$V$151</definedName>
    <definedName name="SalesRoundBox90_2">'Бланк заказа'!$X$151:$X$151</definedName>
    <definedName name="SalesRoundBox90_3">'Бланк заказа'!$Z$151:$Z$151</definedName>
    <definedName name="SalesRoundBox90_4">'Бланк заказа'!$AB$151:$AB$151</definedName>
    <definedName name="SalesRoundBox91_1">'Бланк заказа'!$V$152:$V$152</definedName>
    <definedName name="SalesRoundBox91_2">'Бланк заказа'!$X$152:$X$152</definedName>
    <definedName name="SalesRoundBox91_3">'Бланк заказа'!$Z$152:$Z$152</definedName>
    <definedName name="SalesRoundBox91_4">'Бланк заказа'!$AB$152:$AB$152</definedName>
    <definedName name="SalesRoundBox92_1">'Бланк заказа'!$V$153:$V$153</definedName>
    <definedName name="SalesRoundBox92_2">'Бланк заказа'!$X$153:$X$153</definedName>
    <definedName name="SalesRoundBox92_3">'Бланк заказа'!$Z$153:$Z$153</definedName>
    <definedName name="SalesRoundBox92_4">'Бланк заказа'!$AB$153:$AB$153</definedName>
    <definedName name="SalesRoundBox93_1">'Бланк заказа'!$V$154:$V$154</definedName>
    <definedName name="SalesRoundBox93_2">'Бланк заказа'!$X$154:$X$154</definedName>
    <definedName name="SalesRoundBox93_3">'Бланк заказа'!$Z$154:$Z$154</definedName>
    <definedName name="SalesRoundBox93_4">'Бланк заказа'!$AB$154:$AB$154</definedName>
    <definedName name="SalesRoundBox94_1">'Бланк заказа'!$V$155:$V$155</definedName>
    <definedName name="SalesRoundBox94_2">'Бланк заказа'!$X$155:$X$155</definedName>
    <definedName name="SalesRoundBox94_3">'Бланк заказа'!$Z$155:$Z$155</definedName>
    <definedName name="SalesRoundBox94_4">'Бланк заказа'!$AB$155:$AB$155</definedName>
    <definedName name="SalesRoundBox95_1">'Бланк заказа'!$V$156:$V$156</definedName>
    <definedName name="SalesRoundBox95_2">'Бланк заказа'!$X$156:$X$156</definedName>
    <definedName name="SalesRoundBox95_3">'Бланк заказа'!$Z$156:$Z$156</definedName>
    <definedName name="SalesRoundBox95_4">'Бланк заказа'!$AB$156:$AB$156</definedName>
    <definedName name="SalesRoundBox96_1">'Бланк заказа'!$V$161:$V$161</definedName>
    <definedName name="SalesRoundBox96_2">'Бланк заказа'!$X$161:$X$161</definedName>
    <definedName name="SalesRoundBox96_3">'Бланк заказа'!$Z$161:$Z$161</definedName>
    <definedName name="SalesRoundBox96_4">'Бланк заказа'!$AB$161:$AB$161</definedName>
    <definedName name="SalesRoundBox97_1">'Бланк заказа'!$V$162:$V$162</definedName>
    <definedName name="SalesRoundBox97_2">'Бланк заказа'!$X$162:$X$162</definedName>
    <definedName name="SalesRoundBox97_3">'Бланк заказа'!$Z$162:$Z$162</definedName>
    <definedName name="SalesRoundBox97_4">'Бланк заказа'!$AB$162:$AB$162</definedName>
    <definedName name="SalesRoundBox98_1">'Бланк заказа'!$V$163:$V$163</definedName>
    <definedName name="SalesRoundBox98_2">'Бланк заказа'!$X$163:$X$163</definedName>
    <definedName name="SalesRoundBox98_3">'Бланк заказа'!$Z$163:$Z$163</definedName>
    <definedName name="SalesRoundBox98_4">'Бланк заказа'!$AB$163:$AB$163</definedName>
    <definedName name="SalesRoundBox99_1">'Бланк заказа'!$V$164:$V$164</definedName>
    <definedName name="SalesRoundBox99_2">'Бланк заказа'!$X$164:$X$164</definedName>
    <definedName name="SalesRoundBox99_3">'Бланк заказа'!$Z$164:$Z$164</definedName>
    <definedName name="SalesRoundBox99_4">'Бланк заказа'!$AB$164:$AB$164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заказа'!$T$30:$T$30</definedName>
    <definedName name="UnitOfMeasure100">'Бланк заказа'!$T$165:$T$165</definedName>
    <definedName name="UnitOfMeasure101">'Бланк заказа'!$T$166:$T$166</definedName>
    <definedName name="UnitOfMeasure102">'Бланк заказа'!$T$167:$T$167</definedName>
    <definedName name="UnitOfMeasure103">'Бланк заказа'!$T$168:$T$168</definedName>
    <definedName name="UnitOfMeasure104">'Бланк заказа'!$T$169:$T$169</definedName>
    <definedName name="UnitOfMeasure105">'Бланк заказа'!$T$170:$T$170</definedName>
    <definedName name="UnitOfMeasure106">'Бланк заказа'!$T$171:$T$171</definedName>
    <definedName name="UnitOfMeasure107">'Бланк заказа'!$T$176:$T$176</definedName>
    <definedName name="UnitOfMeasure108">'Бланк заказа'!$T$177:$T$177</definedName>
    <definedName name="UnitOfMeasure109">'Бланк заказа'!$T$178:$T$178</definedName>
    <definedName name="UnitOfMeasure11">'Бланк заказа'!$T$31:$T$31</definedName>
    <definedName name="UnitOfMeasure110">'Бланк заказа'!$T$179:$T$179</definedName>
    <definedName name="UnitOfMeasure111">'Бланк заказа'!$T$180:$T$180</definedName>
    <definedName name="UnitOfMeasure112">'Бланк заказа'!$T$181:$T$181</definedName>
    <definedName name="UnitOfMeasure113">'Бланк заказа'!$T$182:$T$182</definedName>
    <definedName name="UnitOfMeasure114">'Бланк заказа'!$T$183:$T$183</definedName>
    <definedName name="UnitOfMeasure115">'Бланк заказа'!$T$184:$T$184</definedName>
    <definedName name="UnitOfMeasure116">'Бланк заказа'!$T$185:$T$185</definedName>
    <definedName name="UnitOfMeasure117">'Бланк заказа'!$T$186:$T$186</definedName>
    <definedName name="UnitOfMeasure118">'Бланк заказа'!$T$187:$T$187</definedName>
    <definedName name="UnitOfMeasure119">'Бланк заказа'!$T$188:$T$188</definedName>
    <definedName name="UnitOfMeasure12">'Бланк заказа'!$T$32:$T$32</definedName>
    <definedName name="UnitOfMeasure120">'Бланк заказа'!$T$189:$T$189</definedName>
    <definedName name="UnitOfMeasure121">'Бланк заказа'!$T$194:$T$194</definedName>
    <definedName name="UnitOfMeasure122">'Бланк заказа'!$T$195:$T$195</definedName>
    <definedName name="UnitOfMeasure123">'Бланк заказа'!$T$196:$T$196</definedName>
    <definedName name="UnitOfMeasure124">'Бланк заказа'!$T$197:$T$197</definedName>
    <definedName name="UnitOfMeasure125">'Бланк заказа'!$T$198:$T$198</definedName>
    <definedName name="UnitOfMeasure126">'Бланк заказа'!$T$199:$T$199</definedName>
    <definedName name="UnitOfMeasure127">'Бланк заказа'!$T$200:$T$200</definedName>
    <definedName name="UnitOfMeasure128">'Бланк заказа'!$T$201:$T$201</definedName>
    <definedName name="UnitOfMeasure129">'Бланк заказа'!$T$202:$T$202</definedName>
    <definedName name="UnitOfMeasure13">'Бланк заказа'!$T$33:$T$33</definedName>
    <definedName name="UnitOfMeasure130">'Бланк заказа'!$T$203:$T$203</definedName>
    <definedName name="UnitOfMeasure131">'Бланк заказа'!$T$204:$T$204</definedName>
    <definedName name="UnitOfMeasure132">'Бланк заказа'!$T$205:$T$205</definedName>
    <definedName name="UnitOfMeasure133">'Бланк заказа'!$T$206:$T$206</definedName>
    <definedName name="UnitOfMeasure134">'Бланк заказа'!$T$207:$T$207</definedName>
    <definedName name="UnitOfMeasure135">'Бланк заказа'!$T$212:$T$212</definedName>
    <definedName name="UnitOfMeasure136">'Бланк заказа'!$T$213:$T$213</definedName>
    <definedName name="UnitOfMeasure137">'Бланк заказа'!$T$214:$T$214</definedName>
    <definedName name="UnitOfMeasure138">'Бланк заказа'!$T$215:$T$215</definedName>
    <definedName name="UnitOfMeasure139">'Бланк заказа'!$T$216:$T$216</definedName>
    <definedName name="UnitOfMeasure14">'Бланк заказа'!$T$34:$T$34</definedName>
    <definedName name="UnitOfMeasure140">'Бланк заказа'!$T$217:$T$217</definedName>
    <definedName name="UnitOfMeasure141">'Бланк заказа'!$T$218:$T$218</definedName>
    <definedName name="UnitOfMeasure142">'Бланк заказа'!$T$219:$T$219</definedName>
    <definedName name="UnitOfMeasure143">'Бланк заказа'!$T$220:$T$220</definedName>
    <definedName name="UnitOfMeasure144">'Бланк заказа'!$T$221:$T$221</definedName>
    <definedName name="UnitOfMeasure145">'Бланк заказа'!$T$226:$T$226</definedName>
    <definedName name="UnitOfMeasure146">'Бланк заказа'!$T$227:$T$227</definedName>
    <definedName name="UnitOfMeasure147">'Бланк заказа'!$T$228:$T$228</definedName>
    <definedName name="UnitOfMeasure148">'Бланк заказа'!$T$229:$T$229</definedName>
    <definedName name="UnitOfMeasure149">'Бланк заказа'!$T$230:$T$230</definedName>
    <definedName name="UnitOfMeasure15">'Бланк заказа'!$T$35:$T$35</definedName>
    <definedName name="UnitOfMeasure150">'Бланк заказа'!$T$231:$T$231</definedName>
    <definedName name="UnitOfMeasure151">'Бланк заказа'!$T$232:$T$232</definedName>
    <definedName name="UnitOfMeasure152">'Бланк заказа'!$T$233:$T$233</definedName>
    <definedName name="UnitOfMeasure153">'Бланк заказа'!$T$234:$T$234</definedName>
    <definedName name="UnitOfMeasure154">'Бланк заказа'!$T$235:$T$235</definedName>
    <definedName name="UnitOfMeasure155">'Бланк заказа'!$T$236:$T$236</definedName>
    <definedName name="UnitOfMeasure156">'Бланк заказа'!$T$237:$T$237</definedName>
    <definedName name="UnitOfMeasure157">'Бланк заказа'!$T$238:$T$238</definedName>
    <definedName name="UnitOfMeasure158">'Бланк заказа'!$T$243:$T$243</definedName>
    <definedName name="UnitOfMeasure159">'Бланк заказа'!$T$244:$T$244</definedName>
    <definedName name="UnitOfMeasure16">'Бланк заказа'!$T$36:$T$36</definedName>
    <definedName name="UnitOfMeasure160">'Бланк заказа'!$T$245:$T$245</definedName>
    <definedName name="UnitOfMeasure161">'Бланк заказа'!$T$250:$T$250</definedName>
    <definedName name="UnitOfMeasure162">'Бланк заказа'!$T$251:$T$251</definedName>
    <definedName name="UnitOfMeasure163">'Бланк заказа'!$T$252:$T$252</definedName>
    <definedName name="UnitOfMeasure164">'Бланк заказа'!$T$253:$T$253</definedName>
    <definedName name="UnitOfMeasure165">'Бланк заказа'!$T$258:$T$258</definedName>
    <definedName name="UnitOfMeasure166">'Бланк заказа'!$T$259:$T$259</definedName>
    <definedName name="UnitOfMeasure167">'Бланк заказа'!$T$260:$T$260</definedName>
    <definedName name="UnitOfMeasure168">'Бланк заказа'!$T$266:$T$266</definedName>
    <definedName name="UnitOfMeasure169">'Бланк заказа'!$T$267:$T$267</definedName>
    <definedName name="UnitOfMeasure17">'Бланк заказа'!$T$41:$T$41</definedName>
    <definedName name="UnitOfMeasure170">'Бланк заказа'!$T$271:$T$271</definedName>
    <definedName name="UnitOfMeasure171">'Бланк заказа'!$T$272:$T$272</definedName>
    <definedName name="UnitOfMeasure172">'Бланк заказа'!$T$276:$T$276</definedName>
    <definedName name="UnitOfMeasure173">'Бланк заказа'!$T$277:$T$277</definedName>
    <definedName name="UnitOfMeasure174">'Бланк заказа'!$T$278:$T$278</definedName>
    <definedName name="UnitOfMeasure175">'Бланк заказа'!$T$279:$T$279</definedName>
    <definedName name="UnitOfMeasure176">'Бланк заказа'!$T$280:$T$280</definedName>
    <definedName name="UnitOfMeasure177">'Бланк заказа'!$T$281:$T$281</definedName>
    <definedName name="UnitOfMeasure178">'Бланк заказа'!$T$282:$T$282</definedName>
    <definedName name="UnitOfMeasure179">'Бланк заказа'!$T$283:$T$283</definedName>
    <definedName name="UnitOfMeasure18">'Бланк заказа'!$T$42:$T$42</definedName>
    <definedName name="UnitOfMeasure180">'Бланк заказа'!$T$284:$T$284</definedName>
    <definedName name="UnitOfMeasure181">'Бланк заказа'!$T$285:$T$285</definedName>
    <definedName name="UnitOfMeasure182">'Бланк заказа'!$T$286:$T$286</definedName>
    <definedName name="UnitOfMeasure183">'Бланк заказа'!$T$287:$T$287</definedName>
    <definedName name="UnitOfMeasure184">'Бланк заказа'!$T$288:$T$288</definedName>
    <definedName name="UnitOfMeasure185">'Бланк заказа'!$T$292:$T$292</definedName>
    <definedName name="UnitOfMeasure186">'Бланк заказа'!$T$297:$T$297</definedName>
    <definedName name="UnitOfMeasure187">'Бланк заказа'!$T$298:$T$298</definedName>
    <definedName name="UnitOfMeasure188">'Бланк заказа'!$T$299:$T$299</definedName>
    <definedName name="UnitOfMeasure189">'Бланк заказа'!$T$300:$T$300</definedName>
    <definedName name="UnitOfMeasure19">'Бланк заказа'!$T$47:$T$47</definedName>
    <definedName name="UnitOfMeasure190">'Бланк заказа'!$T$301:$T$301</definedName>
    <definedName name="UnitOfMeasure191">'Бланк заказа'!$T$302:$T$302</definedName>
    <definedName name="UnitOfMeasure192">'Бланк заказа'!$T$306:$T$306</definedName>
    <definedName name="UnitOfMeasure193">'Бланк заказа'!$T$312:$T$312</definedName>
    <definedName name="UnitOfMeasure194">'Бланк заказа'!$T$313:$T$313</definedName>
    <definedName name="UnitOfMeasure195">'Бланк заказа'!$T$314:$T$314</definedName>
    <definedName name="UnitOfMeasure196">'Бланк заказа'!$T$315:$T$315</definedName>
    <definedName name="UnitOfMeasure197">'Бланк заказа'!$T$316:$T$316</definedName>
    <definedName name="UnitOfMeasure198">'Бланк заказа'!$T$317:$T$317</definedName>
    <definedName name="UnitOfMeasure199">'Бланк заказа'!$T$318:$T$318</definedName>
    <definedName name="UnitOfMeasure2">'Бланк заказа'!$T$22:$T$22</definedName>
    <definedName name="UnitOfMeasure20">'Бланк заказа'!$T$48:$T$48</definedName>
    <definedName name="UnitOfMeasure200">'Бланк заказа'!$T$319:$T$319</definedName>
    <definedName name="UnitOfMeasure201">'Бланк заказа'!$T$320:$T$320</definedName>
    <definedName name="UnitOfMeasure202">'Бланк заказа'!$T$321:$T$321</definedName>
    <definedName name="UnitOfMeasure203">'Бланк заказа'!$T$322:$T$322</definedName>
    <definedName name="UnitOfMeasure204">'Бланк заказа'!$T$323:$T$323</definedName>
    <definedName name="UnitOfMeasure205">'Бланк заказа'!$T$324:$T$324</definedName>
    <definedName name="UnitOfMeasure206">'Бланк заказа'!$T$329:$T$329</definedName>
    <definedName name="UnitOfMeasure207">'Бланк заказа'!$T$334:$T$334</definedName>
    <definedName name="UnitOfMeasure208">'Бланк заказа'!$T$340:$T$340</definedName>
    <definedName name="UnitOfMeasure209">'Бланк заказа'!$T$341:$T$341</definedName>
    <definedName name="UnitOfMeasure21">'Бланк заказа'!$T$49:$T$49</definedName>
    <definedName name="UnitOfMeasure210">'Бланк заказа'!$T$346:$T$346</definedName>
    <definedName name="UnitOfMeasure211">'Бланк заказа'!$T$347:$T$347</definedName>
    <definedName name="UnitOfMeasure212">'Бланк заказа'!$T$352:$T$352</definedName>
    <definedName name="UnitOfMeasure213">'Бланк заказа'!$T$353:$T$353</definedName>
    <definedName name="UnitOfMeasure214">'Бланк заказа'!$T$354:$T$354</definedName>
    <definedName name="UnitOfMeasure215">'Бланк заказа'!$T$355:$T$355</definedName>
    <definedName name="UnitOfMeasure216">'Бланк заказа'!$T$360:$T$360</definedName>
    <definedName name="UnitOfMeasure217">'Бланк заказа'!$T$361:$T$361</definedName>
    <definedName name="UnitOfMeasure218">'Бланк заказа'!$T$362:$T$362</definedName>
    <definedName name="UnitOfMeasure219">'Бланк заказа'!$T$363:$T$363</definedName>
    <definedName name="UnitOfMeasure22">'Бланк заказа'!$T$50:$T$50</definedName>
    <definedName name="UnitOfMeasure220">'Бланк заказа'!$T$364:$T$364</definedName>
    <definedName name="UnitOfMeasure221">'Бланк заказа'!$T$369:$T$369</definedName>
    <definedName name="UnitOfMeasure222">'Бланк заказа'!$T$374:$T$374</definedName>
    <definedName name="UnitOfMeasure223">'Бланк заказа'!$T$379:$T$379</definedName>
    <definedName name="UnitOfMeasure224">'Бланк заказа'!$T$380:$T$380</definedName>
    <definedName name="UnitOfMeasure225">'Бланк заказа'!$T$381:$T$381</definedName>
    <definedName name="UnitOfMeasure226">'Бланк заказа'!$T$387:$T$387</definedName>
    <definedName name="UnitOfMeasure227">'Бланк заказа'!$T$393:$T$393</definedName>
    <definedName name="UnitOfMeasure228">'Бланк заказа'!$T$399:$T$399</definedName>
    <definedName name="UnitOfMeasure229">'Бланк заказа'!$T$400:$T$400</definedName>
    <definedName name="UnitOfMeasure23">'Бланк заказа'!$T$51:$T$51</definedName>
    <definedName name="UnitOfMeasure230">'Бланк заказа'!$T$406:$T$406</definedName>
    <definedName name="UnitOfMeasure231">'Бланк заказа'!$T$407:$T$407</definedName>
    <definedName name="UnitOfMeasure232">'Бланк заказа'!$T$411:$T$411</definedName>
    <definedName name="UnitOfMeasure233">'Бланк заказа'!$T$412:$T$412</definedName>
    <definedName name="UnitOfMeasure234">'Бланк заказа'!$T$416:$T$416</definedName>
    <definedName name="UnitOfMeasure235">'Бланк заказа'!$T$417:$T$417</definedName>
    <definedName name="UnitOfMeasure236">'Бланк заказа'!$T$418:$T$418</definedName>
    <definedName name="UnitOfMeasure237">'Бланк заказа'!$T$419:$T$419</definedName>
    <definedName name="UnitOfMeasure238">'Бланк заказа'!$T$420:$T$420</definedName>
    <definedName name="UnitOfMeasure239">'Бланк заказа'!$T$426:$T$426</definedName>
    <definedName name="UnitOfMeasure24">'Бланк заказа'!$T$52:$T$52</definedName>
    <definedName name="UnitOfMeasure240">'Бланк заказа'!$T$430:$T$430</definedName>
    <definedName name="UnitOfMeasure241">'Бланк заказа'!$T$431:$T$431</definedName>
    <definedName name="UnitOfMeasure242">'Бланк заказа'!$T$435:$T$435</definedName>
    <definedName name="UnitOfMeasure243">'Бланк заказа'!$T$436:$T$436</definedName>
    <definedName name="UnitOfMeasure244">'Бланк заказа'!$T$437:$T$437</definedName>
    <definedName name="UnitOfMeasure245">'Бланк заказа'!$T$441:$T$441</definedName>
    <definedName name="UnitOfMeasure246">'Бланк заказа'!$T$442:$T$442</definedName>
    <definedName name="UnitOfMeasure247">'Бланк заказа'!$T$443:$T$443</definedName>
    <definedName name="UnitOfMeasure248">'Бланк заказа'!$T$444:$T$444</definedName>
    <definedName name="UnitOfMeasure249">'Бланк заказа'!$T$445:$T$445</definedName>
    <definedName name="UnitOfMeasure25">'Бланк заказа'!$T$57:$T$57</definedName>
    <definedName name="UnitOfMeasure250">'Бланк заказа'!$T$446:$T$446</definedName>
    <definedName name="UnitOfMeasure251">'Бланк заказа'!$T$447:$T$447</definedName>
    <definedName name="UnitOfMeasure252">'Бланк заказа'!$T$451:$T$451</definedName>
    <definedName name="UnitOfMeasure253">'Бланк заказа'!$T$452:$T$452</definedName>
    <definedName name="UnitOfMeasure254">'Бланк заказа'!$T$453:$T$453</definedName>
    <definedName name="UnitOfMeasure255">'Бланк заказа'!$T$454:$T$454</definedName>
    <definedName name="UnitOfMeasure256">'Бланк заказа'!$T$455:$T$455</definedName>
    <definedName name="UnitOfMeasure257">'Бланк заказа'!$T$456:$T$456</definedName>
    <definedName name="UnitOfMeasure258">'Бланк заказа'!$T$457:$T$457</definedName>
    <definedName name="UnitOfMeasure259">'Бланк заказа'!$T$458:$T$458</definedName>
    <definedName name="UnitOfMeasure26">'Бланк заказа'!$T$58:$T$58</definedName>
    <definedName name="UnitOfMeasure260">'Бланк заказа'!$T$459:$T$459</definedName>
    <definedName name="UnitOfMeasure261">'Бланк заказа'!$T$460:$T$460</definedName>
    <definedName name="UnitOfMeasure262">'Бланк заказа'!$T$461:$T$461</definedName>
    <definedName name="UnitOfMeasure263">'Бланк заказа'!$T$462:$T$462</definedName>
    <definedName name="UnitOfMeasure264">'Бланк заказа'!$T$463:$T$463</definedName>
    <definedName name="UnitOfMeasure265">'Бланк заказа'!$T$464:$T$464</definedName>
    <definedName name="UnitOfMeasure266">'Бланк заказа'!$T$465:$T$465</definedName>
    <definedName name="UnitOfMeasure267">'Бланк заказа'!$T$466:$T$466</definedName>
    <definedName name="UnitOfMeasure268">'Бланк заказа'!$T$467:$T$467</definedName>
    <definedName name="UnitOfMeasure269">'Бланк заказа'!$T$468:$T$468</definedName>
    <definedName name="UnitOfMeasure27">'Бланк заказа'!$T$59:$T$59</definedName>
    <definedName name="UnitOfMeasure270">'Бланк заказа'!$T$469:$T$469</definedName>
    <definedName name="UnitOfMeasure271">'Бланк заказа'!$T$470:$T$470</definedName>
    <definedName name="UnitOfMeasure272">'Бланк заказа'!$T$471:$T$471</definedName>
    <definedName name="UnitOfMeasure273">'Бланк заказа'!$T$472:$T$472</definedName>
    <definedName name="UnitOfMeasure274">'Бланк заказа'!$T$473:$T$473</definedName>
    <definedName name="UnitOfMeasure275">'Бланк заказа'!$T$474:$T$474</definedName>
    <definedName name="UnitOfMeasure276">'Бланк заказа'!$T$475:$T$475</definedName>
    <definedName name="UnitOfMeasure277">'Бланк заказа'!$T$476:$T$476</definedName>
    <definedName name="UnitOfMeasure278">'Бланк заказа'!$T$477:$T$477</definedName>
    <definedName name="UnitOfMeasure279">'Бланк заказа'!$T$478:$T$478</definedName>
    <definedName name="UnitOfMeasure28">'Бланк заказа'!$T$60:$T$60</definedName>
    <definedName name="UnitOfMeasure280">'Бланк заказа'!$T$479:$T$479</definedName>
    <definedName name="UnitOfMeasure281">'Бланк заказа'!$T$480:$T$480</definedName>
    <definedName name="UnitOfMeasure282">'Бланк заказа'!$T$481:$T$481</definedName>
    <definedName name="UnitOfMeasure283">'Бланк заказа'!$T$482:$T$482</definedName>
    <definedName name="UnitOfMeasure284">'Бланк заказа'!$T$483:$T$483</definedName>
    <definedName name="UnitOfMeasure285">'Бланк заказа'!$T$484:$T$484</definedName>
    <definedName name="UnitOfMeasure286">'Бланк заказа'!$T$485:$T$485</definedName>
    <definedName name="UnitOfMeasure287">'Бланк заказа'!$T$486:$T$486</definedName>
    <definedName name="UnitOfMeasure288">'Бланк заказа'!$T$487:$T$487</definedName>
    <definedName name="UnitOfMeasure289">'Бланк заказа'!$T$488:$T$488</definedName>
    <definedName name="UnitOfMeasure29">'Бланк заказа'!$T$61:$T$61</definedName>
    <definedName name="UnitOfMeasure290">'Бланк заказа'!$T$489:$T$489</definedName>
    <definedName name="UnitOfMeasure291">'Бланк заказа'!$T$490:$T$490</definedName>
    <definedName name="UnitOfMeasure292">'Бланк заказа'!$T$491:$T$491</definedName>
    <definedName name="UnitOfMeasure293">'Бланк заказа'!$T$496:$T$496</definedName>
    <definedName name="UnitOfMeasure294">'Бланк заказа'!$T$500:$T$500</definedName>
    <definedName name="UnitOfMeasure295">'Бланк заказа'!$T$501:$T$501</definedName>
    <definedName name="UnitOfMeasure296">'Бланк заказа'!$T$502:$T$502</definedName>
    <definedName name="UnitOfMeasure297">'Бланк заказа'!$T$503:$T$503</definedName>
    <definedName name="UnitOfMeasure298">'Бланк заказа'!$T$504:$T$504</definedName>
    <definedName name="UnitOfMeasure3">'Бланк заказа'!$T$23:$T$23</definedName>
    <definedName name="UnitOfMeasure30">'Бланк заказа'!$T$62:$T$62</definedName>
    <definedName name="UnitOfMeasure31">'Бланк заказа'!$T$63:$T$63</definedName>
    <definedName name="UnitOfMeasure32">'Бланк заказа'!$T$64:$T$64</definedName>
    <definedName name="UnitOfMeasure33">'Бланк заказа'!$T$65:$T$65</definedName>
    <definedName name="UnitOfMeasure34">'Бланк заказа'!$T$66:$T$66</definedName>
    <definedName name="UnitOfMeasure35">'Бланк заказа'!$T$71:$T$71</definedName>
    <definedName name="UnitOfMeasure36">'Бланк заказа'!$T$75:$T$75</definedName>
    <definedName name="UnitOfMeasure37">'Бланк заказа'!$T$76:$T$76</definedName>
    <definedName name="UnitOfMeasure38">'Бланк заказа'!$T$80:$T$80</definedName>
    <definedName name="UnitOfMeasure39">'Бланк заказа'!$T$81:$T$81</definedName>
    <definedName name="UnitOfMeasure4">'Бланк заказа'!$T$24:$T$24</definedName>
    <definedName name="UnitOfMeasure40">'Бланк заказа'!$T$82:$T$82</definedName>
    <definedName name="UnitOfMeasure41">'Бланк заказа'!$T$83:$T$83</definedName>
    <definedName name="UnitOfMeasure42">'Бланк заказа'!$T$87:$T$87</definedName>
    <definedName name="UnitOfMeasure43">'Бланк заказа'!$T$88:$T$88</definedName>
    <definedName name="UnitOfMeasure44">'Бланк заказа'!$T$89:$T$89</definedName>
    <definedName name="UnitOfMeasure45">'Бланк заказа'!$T$90:$T$90</definedName>
    <definedName name="UnitOfMeasure46">'Бланк заказа'!$T$91:$T$91</definedName>
    <definedName name="UnitOfMeasure47">'Бланк заказа'!$T$96:$T$96</definedName>
    <definedName name="UnitOfMeasure48">'Бланк заказа'!$T$97:$T$97</definedName>
    <definedName name="UnitOfMeasure49">'Бланк заказа'!$T$102:$T$102</definedName>
    <definedName name="UnitOfMeasure5">'Бланк заказа'!$T$25:$T$25</definedName>
    <definedName name="UnitOfMeasure50">'Бланк заказа'!$T$103:$T$103</definedName>
    <definedName name="UnitOfMeasure51">'Бланк заказа'!$T$104:$T$104</definedName>
    <definedName name="UnitOfMeasure52">'Бланк заказа'!$T$105:$T$105</definedName>
    <definedName name="UnitOfMeasure53">'Бланк заказа'!$T$106:$T$106</definedName>
    <definedName name="UnitOfMeasure54">'Бланк заказа'!$T$107:$T$107</definedName>
    <definedName name="UnitOfMeasure55">'Бланк заказа'!$T$108:$T$108</definedName>
    <definedName name="UnitOfMeasure56">'Бланк заказа'!$T$113:$T$113</definedName>
    <definedName name="UnitOfMeasure57">'Бланк заказа'!$T$114:$T$114</definedName>
    <definedName name="UnitOfMeasure58">'Бланк заказа'!$T$115:$T$115</definedName>
    <definedName name="UnitOfMeasure59">'Бланк заказа'!$T$116:$T$116</definedName>
    <definedName name="UnitOfMeasure6">'Бланк заказа'!$T$26:$T$26</definedName>
    <definedName name="UnitOfMeasure60">'Бланк заказа'!$T$117:$T$117</definedName>
    <definedName name="UnitOfMeasure61">'Бланк заказа'!$T$118:$T$118</definedName>
    <definedName name="UnitOfMeasure62">'Бланк заказа'!$T$119:$T$119</definedName>
    <definedName name="UnitOfMeasure63">'Бланк заказа'!$T$120:$T$120</definedName>
    <definedName name="UnitOfMeasure64">'Бланк заказа'!$T$121:$T$121</definedName>
    <definedName name="UnitOfMeasure65">'Бланк заказа'!$T$126:$T$126</definedName>
    <definedName name="UnitOfMeasure66">'Бланк заказа'!$T$127:$T$127</definedName>
    <definedName name="UnitOfMeasure67">'Бланк заказа'!$T$128:$T$128</definedName>
    <definedName name="UnitOfMeasure68">'Бланк заказа'!$T$129:$T$129</definedName>
    <definedName name="UnitOfMeasure69">'Бланк заказа'!$T$130:$T$130</definedName>
    <definedName name="UnitOfMeasure7">'Бланк заказа'!$T$27:$T$27</definedName>
    <definedName name="UnitOfMeasure70">'Бланк заказа'!$T$131:$T$131</definedName>
    <definedName name="UnitOfMeasure71">'Бланк заказа'!$T$132:$T$132</definedName>
    <definedName name="UnitOfMeasure72">'Бланк заказа'!$T$133:$T$133</definedName>
    <definedName name="UnitOfMeasure73">'Бланк заказа'!$T$134:$T$134</definedName>
    <definedName name="UnitOfMeasure74">'Бланк заказа'!$T$135:$T$135</definedName>
    <definedName name="UnitOfMeasure75">'Бланк заказа'!$T$136:$T$136</definedName>
    <definedName name="UnitOfMeasure76">'Бланк заказа'!$T$137:$T$137</definedName>
    <definedName name="UnitOfMeasure77">'Бланк заказа'!$T$138:$T$138</definedName>
    <definedName name="UnitOfMeasure78">'Бланк заказа'!$T$139:$T$139</definedName>
    <definedName name="UnitOfMeasure79">'Бланк заказа'!$T$140:$T$140</definedName>
    <definedName name="UnitOfMeasure8">'Бланк заказа'!$T$28:$T$28</definedName>
    <definedName name="UnitOfMeasure80">'Бланк заказа'!$T$141:$T$141</definedName>
    <definedName name="UnitOfMeasure81">'Бланк заказа'!$T$142:$T$142</definedName>
    <definedName name="UnitOfMeasure82">'Бланк заказа'!$T$143:$T$143</definedName>
    <definedName name="UnitOfMeasure83">'Бланк заказа'!$T$144:$T$144</definedName>
    <definedName name="UnitOfMeasure84">'Бланк заказа'!$T$145:$T$145</definedName>
    <definedName name="UnitOfMeasure85">'Бланк заказа'!$T$146:$T$146</definedName>
    <definedName name="UnitOfMeasure86">'Бланк заказа'!$T$147:$T$147</definedName>
    <definedName name="UnitOfMeasure87">'Бланк заказа'!$T$148:$T$148</definedName>
    <definedName name="UnitOfMeasure88">'Бланк заказа'!$T$149:$T$149</definedName>
    <definedName name="UnitOfMeasure89">'Бланк заказа'!$T$150:$T$150</definedName>
    <definedName name="UnitOfMeasure9">'Бланк заказа'!$T$29:$T$29</definedName>
    <definedName name="UnitOfMeasure90">'Бланк заказа'!$T$151:$T$151</definedName>
    <definedName name="UnitOfMeasure91">'Бланк заказа'!$T$152:$T$152</definedName>
    <definedName name="UnitOfMeasure92">'Бланк заказа'!$T$153:$T$153</definedName>
    <definedName name="UnitOfMeasure93">'Бланк заказа'!$T$154:$T$154</definedName>
    <definedName name="UnitOfMeasure94">'Бланк заказа'!$T$155:$T$155</definedName>
    <definedName name="UnitOfMeasure95">'Бланк заказа'!$T$156:$T$156</definedName>
    <definedName name="UnitOfMeasure96">'Бланк заказа'!$T$161:$T$161</definedName>
    <definedName name="UnitOfMeasure97">'Бланк заказа'!$T$162:$T$162</definedName>
    <definedName name="UnitOfMeasure98">'Бланк заказа'!$T$163:$T$163</definedName>
    <definedName name="UnitOfMeasure99">'Бланк заказа'!$T$164:$T$164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L517" i="2" l="1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K517" i="2"/>
  <c r="I517" i="2"/>
  <c r="H517" i="2"/>
  <c r="G517" i="2"/>
  <c r="F517" i="2"/>
  <c r="E517" i="2"/>
  <c r="D517" i="2"/>
  <c r="C517" i="2"/>
  <c r="B517" i="2"/>
  <c r="AA506" i="2"/>
  <c r="Y506" i="2"/>
  <c r="W506" i="2"/>
  <c r="V506" i="2"/>
  <c r="U506" i="2"/>
  <c r="AA505" i="2"/>
  <c r="Y505" i="2"/>
  <c r="W505" i="2"/>
  <c r="U505" i="2"/>
  <c r="CD504" i="2"/>
  <c r="CC504" i="2"/>
  <c r="CB504" i="2"/>
  <c r="CA504" i="2"/>
  <c r="BY504" i="2"/>
  <c r="BW504" i="2"/>
  <c r="BU504" i="2"/>
  <c r="BS504" i="2"/>
  <c r="BR504" i="2"/>
  <c r="BQ504" i="2"/>
  <c r="BP504" i="2"/>
  <c r="BO504" i="2"/>
  <c r="AC504" i="2"/>
  <c r="AB504" i="2"/>
  <c r="Z504" i="2"/>
  <c r="BZ504" i="2" s="1"/>
  <c r="X504" i="2"/>
  <c r="BV504" i="2" s="1"/>
  <c r="V504" i="2"/>
  <c r="CC503" i="2"/>
  <c r="CA503" i="2"/>
  <c r="BZ503" i="2"/>
  <c r="BY503" i="2"/>
  <c r="BW503" i="2"/>
  <c r="BU503" i="2"/>
  <c r="BS503" i="2"/>
  <c r="BQ503" i="2"/>
  <c r="BP503" i="2"/>
  <c r="BO503" i="2"/>
  <c r="AC503" i="2"/>
  <c r="AB503" i="2"/>
  <c r="Z503" i="2"/>
  <c r="BX503" i="2" s="1"/>
  <c r="X503" i="2"/>
  <c r="BV503" i="2" s="1"/>
  <c r="V503" i="2"/>
  <c r="BR503" i="2" s="1"/>
  <c r="CD502" i="2"/>
  <c r="CC502" i="2"/>
  <c r="CB502" i="2"/>
  <c r="CA502" i="2"/>
  <c r="BY502" i="2"/>
  <c r="BW502" i="2"/>
  <c r="BV502" i="2"/>
  <c r="BU502" i="2"/>
  <c r="BS502" i="2"/>
  <c r="BQ502" i="2"/>
  <c r="BO502" i="2"/>
  <c r="AC502" i="2"/>
  <c r="AB502" i="2"/>
  <c r="Z502" i="2"/>
  <c r="BZ502" i="2" s="1"/>
  <c r="X502" i="2"/>
  <c r="BT502" i="2" s="1"/>
  <c r="V502" i="2"/>
  <c r="CC501" i="2"/>
  <c r="CA501" i="2"/>
  <c r="BZ501" i="2"/>
  <c r="BY501" i="2"/>
  <c r="BW501" i="2"/>
  <c r="BV501" i="2"/>
  <c r="BU501" i="2"/>
  <c r="BT501" i="2"/>
  <c r="BS501" i="2"/>
  <c r="BQ501" i="2"/>
  <c r="BO501" i="2"/>
  <c r="AC501" i="2"/>
  <c r="AB501" i="2"/>
  <c r="CD501" i="2" s="1"/>
  <c r="Z501" i="2"/>
  <c r="BX501" i="2" s="1"/>
  <c r="X501" i="2"/>
  <c r="V501" i="2"/>
  <c r="BR501" i="2" s="1"/>
  <c r="CD500" i="2"/>
  <c r="CC500" i="2"/>
  <c r="CB500" i="2"/>
  <c r="CA500" i="2"/>
  <c r="BZ500" i="2"/>
  <c r="BY500" i="2"/>
  <c r="BW500" i="2"/>
  <c r="BV500" i="2"/>
  <c r="BU500" i="2"/>
  <c r="BS500" i="2"/>
  <c r="BR500" i="2"/>
  <c r="BQ500" i="2"/>
  <c r="BP500" i="2"/>
  <c r="BO500" i="2"/>
  <c r="AC500" i="2"/>
  <c r="AC505" i="2" s="1"/>
  <c r="AB500" i="2"/>
  <c r="AB505" i="2" s="1"/>
  <c r="Z500" i="2"/>
  <c r="X500" i="2"/>
  <c r="V500" i="2"/>
  <c r="V505" i="2" s="1"/>
  <c r="AA498" i="2"/>
  <c r="Y498" i="2"/>
  <c r="X498" i="2"/>
  <c r="W498" i="2"/>
  <c r="V498" i="2"/>
  <c r="U498" i="2"/>
  <c r="AA497" i="2"/>
  <c r="Y497" i="2"/>
  <c r="X497" i="2"/>
  <c r="W497" i="2"/>
  <c r="V497" i="2"/>
  <c r="U497" i="2"/>
  <c r="CD496" i="2"/>
  <c r="CC496" i="2"/>
  <c r="CB496" i="2"/>
  <c r="CA496" i="2"/>
  <c r="BY496" i="2"/>
  <c r="BW496" i="2"/>
  <c r="BV496" i="2"/>
  <c r="BU496" i="2"/>
  <c r="BT496" i="2"/>
  <c r="BS496" i="2"/>
  <c r="BR496" i="2"/>
  <c r="BQ496" i="2"/>
  <c r="BP496" i="2"/>
  <c r="BO496" i="2"/>
  <c r="AC496" i="2"/>
  <c r="AC497" i="2" s="1"/>
  <c r="AB496" i="2"/>
  <c r="AB497" i="2" s="1"/>
  <c r="Z496" i="2"/>
  <c r="BZ496" i="2" s="1"/>
  <c r="X496" i="2"/>
  <c r="V496" i="2"/>
  <c r="AA493" i="2"/>
  <c r="Y493" i="2"/>
  <c r="W493" i="2"/>
  <c r="U493" i="2"/>
  <c r="AA492" i="2"/>
  <c r="Y492" i="2"/>
  <c r="W492" i="2"/>
  <c r="U492" i="2"/>
  <c r="CD491" i="2"/>
  <c r="CC491" i="2"/>
  <c r="CB491" i="2"/>
  <c r="CA491" i="2"/>
  <c r="BZ491" i="2"/>
  <c r="BY491" i="2"/>
  <c r="BW491" i="2"/>
  <c r="BV491" i="2"/>
  <c r="BU491" i="2"/>
  <c r="BT491" i="2"/>
  <c r="BS491" i="2"/>
  <c r="BQ491" i="2"/>
  <c r="BO491" i="2"/>
  <c r="AC491" i="2"/>
  <c r="AB491" i="2"/>
  <c r="Z491" i="2"/>
  <c r="BX491" i="2" s="1"/>
  <c r="X491" i="2"/>
  <c r="V491" i="2"/>
  <c r="CD490" i="2"/>
  <c r="CC490" i="2"/>
  <c r="CA490" i="2"/>
  <c r="BY490" i="2"/>
  <c r="BW490" i="2"/>
  <c r="BU490" i="2"/>
  <c r="BS490" i="2"/>
  <c r="BR490" i="2"/>
  <c r="BQ490" i="2"/>
  <c r="BP490" i="2"/>
  <c r="BO490" i="2"/>
  <c r="AC490" i="2"/>
  <c r="AB490" i="2"/>
  <c r="CB490" i="2" s="1"/>
  <c r="Z490" i="2"/>
  <c r="BZ490" i="2" s="1"/>
  <c r="X490" i="2"/>
  <c r="BV490" i="2" s="1"/>
  <c r="V490" i="2"/>
  <c r="CC489" i="2"/>
  <c r="CB489" i="2"/>
  <c r="CA489" i="2"/>
  <c r="BZ489" i="2"/>
  <c r="BY489" i="2"/>
  <c r="BW489" i="2"/>
  <c r="BV489" i="2"/>
  <c r="BU489" i="2"/>
  <c r="BT489" i="2"/>
  <c r="BS489" i="2"/>
  <c r="BQ489" i="2"/>
  <c r="BP489" i="2"/>
  <c r="BO489" i="2"/>
  <c r="AC489" i="2"/>
  <c r="AB489" i="2"/>
  <c r="CD489" i="2" s="1"/>
  <c r="Z489" i="2"/>
  <c r="BX489" i="2" s="1"/>
  <c r="X489" i="2"/>
  <c r="V489" i="2"/>
  <c r="BR489" i="2" s="1"/>
  <c r="CC488" i="2"/>
  <c r="CA488" i="2"/>
  <c r="BY488" i="2"/>
  <c r="BX488" i="2"/>
  <c r="BW488" i="2"/>
  <c r="BU488" i="2"/>
  <c r="BS488" i="2"/>
  <c r="BR488" i="2"/>
  <c r="BQ488" i="2"/>
  <c r="BO488" i="2"/>
  <c r="AC488" i="2"/>
  <c r="AB488" i="2"/>
  <c r="Z488" i="2"/>
  <c r="BZ488" i="2" s="1"/>
  <c r="X488" i="2"/>
  <c r="V488" i="2"/>
  <c r="BP488" i="2" s="1"/>
  <c r="CD487" i="2"/>
  <c r="CC487" i="2"/>
  <c r="CB487" i="2"/>
  <c r="CA487" i="2"/>
  <c r="BZ487" i="2"/>
  <c r="BY487" i="2"/>
  <c r="BW487" i="2"/>
  <c r="BV487" i="2"/>
  <c r="BU487" i="2"/>
  <c r="BT487" i="2"/>
  <c r="BS487" i="2"/>
  <c r="BQ487" i="2"/>
  <c r="BO487" i="2"/>
  <c r="AC487" i="2"/>
  <c r="AB487" i="2"/>
  <c r="Z487" i="2"/>
  <c r="BX487" i="2" s="1"/>
  <c r="X487" i="2"/>
  <c r="V487" i="2"/>
  <c r="CD486" i="2"/>
  <c r="CC486" i="2"/>
  <c r="CA486" i="2"/>
  <c r="BY486" i="2"/>
  <c r="BW486" i="2"/>
  <c r="BU486" i="2"/>
  <c r="BS486" i="2"/>
  <c r="BR486" i="2"/>
  <c r="BQ486" i="2"/>
  <c r="BP486" i="2"/>
  <c r="BO486" i="2"/>
  <c r="AC486" i="2"/>
  <c r="AB486" i="2"/>
  <c r="CB486" i="2" s="1"/>
  <c r="Z486" i="2"/>
  <c r="BZ486" i="2" s="1"/>
  <c r="X486" i="2"/>
  <c r="BV486" i="2" s="1"/>
  <c r="V486" i="2"/>
  <c r="CC485" i="2"/>
  <c r="CB485" i="2"/>
  <c r="CA485" i="2"/>
  <c r="BZ485" i="2"/>
  <c r="BY485" i="2"/>
  <c r="BW485" i="2"/>
  <c r="BV485" i="2"/>
  <c r="BU485" i="2"/>
  <c r="BT485" i="2"/>
  <c r="BS485" i="2"/>
  <c r="BQ485" i="2"/>
  <c r="BP485" i="2"/>
  <c r="BO485" i="2"/>
  <c r="AC485" i="2"/>
  <c r="AB485" i="2"/>
  <c r="CD485" i="2" s="1"/>
  <c r="Z485" i="2"/>
  <c r="BX485" i="2" s="1"/>
  <c r="X485" i="2"/>
  <c r="V485" i="2"/>
  <c r="BR485" i="2" s="1"/>
  <c r="CC484" i="2"/>
  <c r="CA484" i="2"/>
  <c r="BY484" i="2"/>
  <c r="BX484" i="2"/>
  <c r="BW484" i="2"/>
  <c r="BU484" i="2"/>
  <c r="BS484" i="2"/>
  <c r="BR484" i="2"/>
  <c r="BQ484" i="2"/>
  <c r="BO484" i="2"/>
  <c r="AC484" i="2"/>
  <c r="AB484" i="2"/>
  <c r="Z484" i="2"/>
  <c r="BZ484" i="2" s="1"/>
  <c r="X484" i="2"/>
  <c r="V484" i="2"/>
  <c r="BP484" i="2" s="1"/>
  <c r="CD483" i="2"/>
  <c r="CC483" i="2"/>
  <c r="CB483" i="2"/>
  <c r="CA483" i="2"/>
  <c r="BZ483" i="2"/>
  <c r="BY483" i="2"/>
  <c r="BW483" i="2"/>
  <c r="BV483" i="2"/>
  <c r="BU483" i="2"/>
  <c r="BT483" i="2"/>
  <c r="BS483" i="2"/>
  <c r="BQ483" i="2"/>
  <c r="BO483" i="2"/>
  <c r="AC483" i="2"/>
  <c r="AB483" i="2"/>
  <c r="Z483" i="2"/>
  <c r="BX483" i="2" s="1"/>
  <c r="X483" i="2"/>
  <c r="V483" i="2"/>
  <c r="CD482" i="2"/>
  <c r="CC482" i="2"/>
  <c r="CA482" i="2"/>
  <c r="BY482" i="2"/>
  <c r="BW482" i="2"/>
  <c r="BU482" i="2"/>
  <c r="BS482" i="2"/>
  <c r="BR482" i="2"/>
  <c r="BQ482" i="2"/>
  <c r="BP482" i="2"/>
  <c r="BO482" i="2"/>
  <c r="AC482" i="2"/>
  <c r="AB482" i="2"/>
  <c r="CB482" i="2" s="1"/>
  <c r="Z482" i="2"/>
  <c r="BZ482" i="2" s="1"/>
  <c r="X482" i="2"/>
  <c r="BV482" i="2" s="1"/>
  <c r="V482" i="2"/>
  <c r="CC481" i="2"/>
  <c r="CB481" i="2"/>
  <c r="CA481" i="2"/>
  <c r="BZ481" i="2"/>
  <c r="BY481" i="2"/>
  <c r="BW481" i="2"/>
  <c r="BV481" i="2"/>
  <c r="BU481" i="2"/>
  <c r="BT481" i="2"/>
  <c r="BS481" i="2"/>
  <c r="BQ481" i="2"/>
  <c r="BP481" i="2"/>
  <c r="BO481" i="2"/>
  <c r="AC481" i="2"/>
  <c r="AB481" i="2"/>
  <c r="CD481" i="2" s="1"/>
  <c r="Z481" i="2"/>
  <c r="BX481" i="2" s="1"/>
  <c r="X481" i="2"/>
  <c r="V481" i="2"/>
  <c r="BR481" i="2" s="1"/>
  <c r="CC480" i="2"/>
  <c r="CA480" i="2"/>
  <c r="BY480" i="2"/>
  <c r="BX480" i="2"/>
  <c r="BW480" i="2"/>
  <c r="BU480" i="2"/>
  <c r="BS480" i="2"/>
  <c r="BR480" i="2"/>
  <c r="BQ480" i="2"/>
  <c r="BO480" i="2"/>
  <c r="AC480" i="2"/>
  <c r="AB480" i="2"/>
  <c r="Z480" i="2"/>
  <c r="BZ480" i="2" s="1"/>
  <c r="X480" i="2"/>
  <c r="V480" i="2"/>
  <c r="BP480" i="2" s="1"/>
  <c r="CD479" i="2"/>
  <c r="CC479" i="2"/>
  <c r="CB479" i="2"/>
  <c r="CA479" i="2"/>
  <c r="BZ479" i="2"/>
  <c r="BY479" i="2"/>
  <c r="BW479" i="2"/>
  <c r="BV479" i="2"/>
  <c r="BU479" i="2"/>
  <c r="BT479" i="2"/>
  <c r="BS479" i="2"/>
  <c r="BQ479" i="2"/>
  <c r="BO479" i="2"/>
  <c r="AC479" i="2"/>
  <c r="AB479" i="2"/>
  <c r="Z479" i="2"/>
  <c r="BX479" i="2" s="1"/>
  <c r="X479" i="2"/>
  <c r="V479" i="2"/>
  <c r="CD478" i="2"/>
  <c r="CC478" i="2"/>
  <c r="CA478" i="2"/>
  <c r="BY478" i="2"/>
  <c r="BW478" i="2"/>
  <c r="BU478" i="2"/>
  <c r="BS478" i="2"/>
  <c r="BR478" i="2"/>
  <c r="BQ478" i="2"/>
  <c r="BP478" i="2"/>
  <c r="BO478" i="2"/>
  <c r="AC478" i="2"/>
  <c r="AB478" i="2"/>
  <c r="CB478" i="2" s="1"/>
  <c r="Z478" i="2"/>
  <c r="BZ478" i="2" s="1"/>
  <c r="X478" i="2"/>
  <c r="BV478" i="2" s="1"/>
  <c r="V478" i="2"/>
  <c r="CC477" i="2"/>
  <c r="CB477" i="2"/>
  <c r="CA477" i="2"/>
  <c r="BZ477" i="2"/>
  <c r="BY477" i="2"/>
  <c r="BW477" i="2"/>
  <c r="BV477" i="2"/>
  <c r="BU477" i="2"/>
  <c r="BT477" i="2"/>
  <c r="BS477" i="2"/>
  <c r="BQ477" i="2"/>
  <c r="BP477" i="2"/>
  <c r="BO477" i="2"/>
  <c r="AC477" i="2"/>
  <c r="AB477" i="2"/>
  <c r="CD477" i="2" s="1"/>
  <c r="Z477" i="2"/>
  <c r="BX477" i="2" s="1"/>
  <c r="X477" i="2"/>
  <c r="V477" i="2"/>
  <c r="BR477" i="2" s="1"/>
  <c r="CC476" i="2"/>
  <c r="CA476" i="2"/>
  <c r="BY476" i="2"/>
  <c r="BW476" i="2"/>
  <c r="BU476" i="2"/>
  <c r="BS476" i="2"/>
  <c r="BR476" i="2"/>
  <c r="BQ476" i="2"/>
  <c r="BO476" i="2"/>
  <c r="AC476" i="2"/>
  <c r="AB476" i="2"/>
  <c r="Z476" i="2"/>
  <c r="X476" i="2"/>
  <c r="V476" i="2"/>
  <c r="BP476" i="2" s="1"/>
  <c r="CD475" i="2"/>
  <c r="CC475" i="2"/>
  <c r="CB475" i="2"/>
  <c r="CA475" i="2"/>
  <c r="BZ475" i="2"/>
  <c r="BY475" i="2"/>
  <c r="BW475" i="2"/>
  <c r="BV475" i="2"/>
  <c r="BU475" i="2"/>
  <c r="BT475" i="2"/>
  <c r="BS475" i="2"/>
  <c r="BQ475" i="2"/>
  <c r="BO475" i="2"/>
  <c r="AC475" i="2"/>
  <c r="AB475" i="2"/>
  <c r="Z475" i="2"/>
  <c r="BX475" i="2" s="1"/>
  <c r="X475" i="2"/>
  <c r="V475" i="2"/>
  <c r="BP475" i="2" s="1"/>
  <c r="CD474" i="2"/>
  <c r="CC474" i="2"/>
  <c r="CA474" i="2"/>
  <c r="BY474" i="2"/>
  <c r="BW474" i="2"/>
  <c r="BU474" i="2"/>
  <c r="BS474" i="2"/>
  <c r="BR474" i="2"/>
  <c r="BQ474" i="2"/>
  <c r="BP474" i="2"/>
  <c r="BO474" i="2"/>
  <c r="AC474" i="2"/>
  <c r="AB474" i="2"/>
  <c r="CB474" i="2" s="1"/>
  <c r="Z474" i="2"/>
  <c r="BZ474" i="2" s="1"/>
  <c r="X474" i="2"/>
  <c r="BV474" i="2" s="1"/>
  <c r="V474" i="2"/>
  <c r="CC473" i="2"/>
  <c r="CB473" i="2"/>
  <c r="CA473" i="2"/>
  <c r="BZ473" i="2"/>
  <c r="BY473" i="2"/>
  <c r="BX473" i="2"/>
  <c r="BW473" i="2"/>
  <c r="BV473" i="2"/>
  <c r="BU473" i="2"/>
  <c r="BT473" i="2"/>
  <c r="BS473" i="2"/>
  <c r="BQ473" i="2"/>
  <c r="BP473" i="2"/>
  <c r="BO473" i="2"/>
  <c r="AC473" i="2"/>
  <c r="AB473" i="2"/>
  <c r="CD473" i="2" s="1"/>
  <c r="Z473" i="2"/>
  <c r="X473" i="2"/>
  <c r="V473" i="2"/>
  <c r="BR473" i="2" s="1"/>
  <c r="CC472" i="2"/>
  <c r="CA472" i="2"/>
  <c r="BY472" i="2"/>
  <c r="BX472" i="2"/>
  <c r="BW472" i="2"/>
  <c r="BU472" i="2"/>
  <c r="BS472" i="2"/>
  <c r="BR472" i="2"/>
  <c r="BQ472" i="2"/>
  <c r="BO472" i="2"/>
  <c r="AC472" i="2"/>
  <c r="AB472" i="2"/>
  <c r="Z472" i="2"/>
  <c r="BZ472" i="2" s="1"/>
  <c r="X472" i="2"/>
  <c r="V472" i="2"/>
  <c r="BP472" i="2" s="1"/>
  <c r="CD471" i="2"/>
  <c r="CC471" i="2"/>
  <c r="CB471" i="2"/>
  <c r="CA471" i="2"/>
  <c r="BZ471" i="2"/>
  <c r="BY471" i="2"/>
  <c r="BW471" i="2"/>
  <c r="BV471" i="2"/>
  <c r="BU471" i="2"/>
  <c r="BT471" i="2"/>
  <c r="BS471" i="2"/>
  <c r="BR471" i="2"/>
  <c r="BQ471" i="2"/>
  <c r="BO471" i="2"/>
  <c r="AC471" i="2"/>
  <c r="AB471" i="2"/>
  <c r="Z471" i="2"/>
  <c r="BX471" i="2" s="1"/>
  <c r="X471" i="2"/>
  <c r="V471" i="2"/>
  <c r="BP471" i="2" s="1"/>
  <c r="O471" i="2"/>
  <c r="CD470" i="2"/>
  <c r="CC470" i="2"/>
  <c r="CB470" i="2"/>
  <c r="CA470" i="2"/>
  <c r="BY470" i="2"/>
  <c r="BW470" i="2"/>
  <c r="BU470" i="2"/>
  <c r="BT470" i="2"/>
  <c r="BS470" i="2"/>
  <c r="BR470" i="2"/>
  <c r="BQ470" i="2"/>
  <c r="BP470" i="2"/>
  <c r="BO470" i="2"/>
  <c r="AC470" i="2"/>
  <c r="AB470" i="2"/>
  <c r="Z470" i="2"/>
  <c r="BZ470" i="2" s="1"/>
  <c r="X470" i="2"/>
  <c r="BV470" i="2" s="1"/>
  <c r="V470" i="2"/>
  <c r="CC469" i="2"/>
  <c r="CA469" i="2"/>
  <c r="BY469" i="2"/>
  <c r="BW469" i="2"/>
  <c r="BU469" i="2"/>
  <c r="BS469" i="2"/>
  <c r="BQ469" i="2"/>
  <c r="BP469" i="2"/>
  <c r="BO469" i="2"/>
  <c r="AC469" i="2"/>
  <c r="AB469" i="2"/>
  <c r="Z469" i="2"/>
  <c r="BZ469" i="2" s="1"/>
  <c r="X469" i="2"/>
  <c r="BV469" i="2" s="1"/>
  <c r="V469" i="2"/>
  <c r="BR469" i="2" s="1"/>
  <c r="CC468" i="2"/>
  <c r="CA468" i="2"/>
  <c r="BY468" i="2"/>
  <c r="BX468" i="2"/>
  <c r="BW468" i="2"/>
  <c r="BV468" i="2"/>
  <c r="BU468" i="2"/>
  <c r="BT468" i="2"/>
  <c r="BS468" i="2"/>
  <c r="BQ468" i="2"/>
  <c r="BO468" i="2"/>
  <c r="AC468" i="2"/>
  <c r="AB468" i="2"/>
  <c r="Z468" i="2"/>
  <c r="BZ468" i="2" s="1"/>
  <c r="X468" i="2"/>
  <c r="V468" i="2"/>
  <c r="CD467" i="2"/>
  <c r="CC467" i="2"/>
  <c r="CB467" i="2"/>
  <c r="CA467" i="2"/>
  <c r="BY467" i="2"/>
  <c r="BW467" i="2"/>
  <c r="BU467" i="2"/>
  <c r="BS467" i="2"/>
  <c r="BQ467" i="2"/>
  <c r="BO467" i="2"/>
  <c r="AC467" i="2"/>
  <c r="AB467" i="2"/>
  <c r="Z467" i="2"/>
  <c r="BZ467" i="2" s="1"/>
  <c r="X467" i="2"/>
  <c r="V467" i="2"/>
  <c r="CD466" i="2"/>
  <c r="CC466" i="2"/>
  <c r="CB466" i="2"/>
  <c r="CA466" i="2"/>
  <c r="BY466" i="2"/>
  <c r="BW466" i="2"/>
  <c r="BU466" i="2"/>
  <c r="BT466" i="2"/>
  <c r="BS466" i="2"/>
  <c r="BR466" i="2"/>
  <c r="BQ466" i="2"/>
  <c r="BP466" i="2"/>
  <c r="BO466" i="2"/>
  <c r="AC466" i="2"/>
  <c r="AB466" i="2"/>
  <c r="Z466" i="2"/>
  <c r="BZ466" i="2" s="1"/>
  <c r="X466" i="2"/>
  <c r="BV466" i="2" s="1"/>
  <c r="V466" i="2"/>
  <c r="CC465" i="2"/>
  <c r="CB465" i="2"/>
  <c r="CA465" i="2"/>
  <c r="BY465" i="2"/>
  <c r="BW465" i="2"/>
  <c r="BU465" i="2"/>
  <c r="BS465" i="2"/>
  <c r="BQ465" i="2"/>
  <c r="BP465" i="2"/>
  <c r="BO465" i="2"/>
  <c r="AC465" i="2"/>
  <c r="AB465" i="2"/>
  <c r="CD465" i="2" s="1"/>
  <c r="Z465" i="2"/>
  <c r="BZ465" i="2" s="1"/>
  <c r="X465" i="2"/>
  <c r="BV465" i="2" s="1"/>
  <c r="V465" i="2"/>
  <c r="BR465" i="2" s="1"/>
  <c r="CC464" i="2"/>
  <c r="CA464" i="2"/>
  <c r="BZ464" i="2"/>
  <c r="BY464" i="2"/>
  <c r="BW464" i="2"/>
  <c r="BV464" i="2"/>
  <c r="BU464" i="2"/>
  <c r="BT464" i="2"/>
  <c r="BS464" i="2"/>
  <c r="BQ464" i="2"/>
  <c r="BO464" i="2"/>
  <c r="AC464" i="2"/>
  <c r="AB464" i="2"/>
  <c r="Z464" i="2"/>
  <c r="BX464" i="2" s="1"/>
  <c r="X464" i="2"/>
  <c r="V464" i="2"/>
  <c r="CD463" i="2"/>
  <c r="CC463" i="2"/>
  <c r="CB463" i="2"/>
  <c r="CA463" i="2"/>
  <c r="BY463" i="2"/>
  <c r="BW463" i="2"/>
  <c r="BV463" i="2"/>
  <c r="BU463" i="2"/>
  <c r="BS463" i="2"/>
  <c r="BQ463" i="2"/>
  <c r="BO463" i="2"/>
  <c r="AC463" i="2"/>
  <c r="AB463" i="2"/>
  <c r="Z463" i="2"/>
  <c r="BZ463" i="2" s="1"/>
  <c r="X463" i="2"/>
  <c r="BT463" i="2" s="1"/>
  <c r="V463" i="2"/>
  <c r="CD462" i="2"/>
  <c r="CC462" i="2"/>
  <c r="CB462" i="2"/>
  <c r="CA462" i="2"/>
  <c r="BY462" i="2"/>
  <c r="BX462" i="2"/>
  <c r="BW462" i="2"/>
  <c r="BU462" i="2"/>
  <c r="BT462" i="2"/>
  <c r="BS462" i="2"/>
  <c r="BR462" i="2"/>
  <c r="BQ462" i="2"/>
  <c r="BP462" i="2"/>
  <c r="BO462" i="2"/>
  <c r="AC462" i="2"/>
  <c r="AB462" i="2"/>
  <c r="Z462" i="2"/>
  <c r="BZ462" i="2" s="1"/>
  <c r="X462" i="2"/>
  <c r="BV462" i="2" s="1"/>
  <c r="V462" i="2"/>
  <c r="CC461" i="2"/>
  <c r="CB461" i="2"/>
  <c r="CA461" i="2"/>
  <c r="BY461" i="2"/>
  <c r="BW461" i="2"/>
  <c r="BU461" i="2"/>
  <c r="BS461" i="2"/>
  <c r="BQ461" i="2"/>
  <c r="BP461" i="2"/>
  <c r="BO461" i="2"/>
  <c r="AC461" i="2"/>
  <c r="AB461" i="2"/>
  <c r="CD461" i="2" s="1"/>
  <c r="Z461" i="2"/>
  <c r="BZ461" i="2" s="1"/>
  <c r="X461" i="2"/>
  <c r="BV461" i="2" s="1"/>
  <c r="V461" i="2"/>
  <c r="BR461" i="2" s="1"/>
  <c r="CC460" i="2"/>
  <c r="CA460" i="2"/>
  <c r="BY460" i="2"/>
  <c r="BX460" i="2"/>
  <c r="BW460" i="2"/>
  <c r="BV460" i="2"/>
  <c r="BU460" i="2"/>
  <c r="BT460" i="2"/>
  <c r="BS460" i="2"/>
  <c r="BQ460" i="2"/>
  <c r="BO460" i="2"/>
  <c r="AC460" i="2"/>
  <c r="AB460" i="2"/>
  <c r="CB460" i="2" s="1"/>
  <c r="Z460" i="2"/>
  <c r="BZ460" i="2" s="1"/>
  <c r="X460" i="2"/>
  <c r="V460" i="2"/>
  <c r="CD459" i="2"/>
  <c r="CC459" i="2"/>
  <c r="CB459" i="2"/>
  <c r="CA459" i="2"/>
  <c r="BY459" i="2"/>
  <c r="BW459" i="2"/>
  <c r="BV459" i="2"/>
  <c r="BU459" i="2"/>
  <c r="BS459" i="2"/>
  <c r="BQ459" i="2"/>
  <c r="BO459" i="2"/>
  <c r="AC459" i="2"/>
  <c r="AB459" i="2"/>
  <c r="Z459" i="2"/>
  <c r="BZ459" i="2" s="1"/>
  <c r="X459" i="2"/>
  <c r="BT459" i="2" s="1"/>
  <c r="V459" i="2"/>
  <c r="CD458" i="2"/>
  <c r="CC458" i="2"/>
  <c r="CB458" i="2"/>
  <c r="CA458" i="2"/>
  <c r="BY458" i="2"/>
  <c r="BX458" i="2"/>
  <c r="BW458" i="2"/>
  <c r="BU458" i="2"/>
  <c r="BT458" i="2"/>
  <c r="BS458" i="2"/>
  <c r="BR458" i="2"/>
  <c r="BQ458" i="2"/>
  <c r="BP458" i="2"/>
  <c r="BO458" i="2"/>
  <c r="AC458" i="2"/>
  <c r="AB458" i="2"/>
  <c r="Z458" i="2"/>
  <c r="BZ458" i="2" s="1"/>
  <c r="X458" i="2"/>
  <c r="BV458" i="2" s="1"/>
  <c r="V458" i="2"/>
  <c r="CC457" i="2"/>
  <c r="CA457" i="2"/>
  <c r="BY457" i="2"/>
  <c r="BW457" i="2"/>
  <c r="BU457" i="2"/>
  <c r="BS457" i="2"/>
  <c r="BQ457" i="2"/>
  <c r="BP457" i="2"/>
  <c r="BO457" i="2"/>
  <c r="AC457" i="2"/>
  <c r="AB457" i="2"/>
  <c r="CD457" i="2" s="1"/>
  <c r="Z457" i="2"/>
  <c r="BZ457" i="2" s="1"/>
  <c r="X457" i="2"/>
  <c r="BV457" i="2" s="1"/>
  <c r="V457" i="2"/>
  <c r="BR457" i="2" s="1"/>
  <c r="CD456" i="2"/>
  <c r="CC456" i="2"/>
  <c r="CA456" i="2"/>
  <c r="BY456" i="2"/>
  <c r="BX456" i="2"/>
  <c r="BW456" i="2"/>
  <c r="BV456" i="2"/>
  <c r="BU456" i="2"/>
  <c r="BT456" i="2"/>
  <c r="BS456" i="2"/>
  <c r="BQ456" i="2"/>
  <c r="BO456" i="2"/>
  <c r="AC456" i="2"/>
  <c r="AB456" i="2"/>
  <c r="CB456" i="2" s="1"/>
  <c r="Z456" i="2"/>
  <c r="BZ456" i="2" s="1"/>
  <c r="X456" i="2"/>
  <c r="V456" i="2"/>
  <c r="BP456" i="2" s="1"/>
  <c r="CD455" i="2"/>
  <c r="CC455" i="2"/>
  <c r="CB455" i="2"/>
  <c r="CA455" i="2"/>
  <c r="BY455" i="2"/>
  <c r="BW455" i="2"/>
  <c r="BU455" i="2"/>
  <c r="BS455" i="2"/>
  <c r="BQ455" i="2"/>
  <c r="BO455" i="2"/>
  <c r="AC455" i="2"/>
  <c r="AB455" i="2"/>
  <c r="Z455" i="2"/>
  <c r="BZ455" i="2" s="1"/>
  <c r="X455" i="2"/>
  <c r="V455" i="2"/>
  <c r="CD454" i="2"/>
  <c r="CC454" i="2"/>
  <c r="CB454" i="2"/>
  <c r="CA454" i="2"/>
  <c r="BY454" i="2"/>
  <c r="BX454" i="2"/>
  <c r="BW454" i="2"/>
  <c r="BU454" i="2"/>
  <c r="BT454" i="2"/>
  <c r="BS454" i="2"/>
  <c r="BR454" i="2"/>
  <c r="BQ454" i="2"/>
  <c r="BP454" i="2"/>
  <c r="BO454" i="2"/>
  <c r="AC454" i="2"/>
  <c r="AB454" i="2"/>
  <c r="Z454" i="2"/>
  <c r="BZ454" i="2" s="1"/>
  <c r="X454" i="2"/>
  <c r="BV454" i="2" s="1"/>
  <c r="V454" i="2"/>
  <c r="CC453" i="2"/>
  <c r="CB453" i="2"/>
  <c r="CA453" i="2"/>
  <c r="BY453" i="2"/>
  <c r="BW453" i="2"/>
  <c r="BU453" i="2"/>
  <c r="BS453" i="2"/>
  <c r="BQ453" i="2"/>
  <c r="BP453" i="2"/>
  <c r="BO453" i="2"/>
  <c r="AC453" i="2"/>
  <c r="AB453" i="2"/>
  <c r="CD453" i="2" s="1"/>
  <c r="Z453" i="2"/>
  <c r="BZ453" i="2" s="1"/>
  <c r="X453" i="2"/>
  <c r="BV453" i="2" s="1"/>
  <c r="V453" i="2"/>
  <c r="BR453" i="2" s="1"/>
  <c r="CD452" i="2"/>
  <c r="CC452" i="2"/>
  <c r="CA452" i="2"/>
  <c r="BY452" i="2"/>
  <c r="BW452" i="2"/>
  <c r="BV452" i="2"/>
  <c r="BU452" i="2"/>
  <c r="BT452" i="2"/>
  <c r="BS452" i="2"/>
  <c r="BR452" i="2"/>
  <c r="BQ452" i="2"/>
  <c r="BO452" i="2"/>
  <c r="AC452" i="2"/>
  <c r="AB452" i="2"/>
  <c r="Z452" i="2"/>
  <c r="BZ452" i="2" s="1"/>
  <c r="X452" i="2"/>
  <c r="V452" i="2"/>
  <c r="BP452" i="2" s="1"/>
  <c r="CD451" i="2"/>
  <c r="CC451" i="2"/>
  <c r="CB451" i="2"/>
  <c r="CA451" i="2"/>
  <c r="BY451" i="2"/>
  <c r="BW451" i="2"/>
  <c r="BV451" i="2"/>
  <c r="BU451" i="2"/>
  <c r="BS451" i="2"/>
  <c r="BQ451" i="2"/>
  <c r="BO451" i="2"/>
  <c r="AC451" i="2"/>
  <c r="AB451" i="2"/>
  <c r="Z451" i="2"/>
  <c r="BZ451" i="2" s="1"/>
  <c r="X451" i="2"/>
  <c r="V451" i="2"/>
  <c r="AB449" i="2"/>
  <c r="AA449" i="2"/>
  <c r="Z449" i="2"/>
  <c r="Y449" i="2"/>
  <c r="W449" i="2"/>
  <c r="U449" i="2"/>
  <c r="AA448" i="2"/>
  <c r="Y448" i="2"/>
  <c r="W448" i="2"/>
  <c r="U448" i="2"/>
  <c r="CC447" i="2"/>
  <c r="CA447" i="2"/>
  <c r="BY447" i="2"/>
  <c r="BW447" i="2"/>
  <c r="BU447" i="2"/>
  <c r="BS447" i="2"/>
  <c r="BR447" i="2"/>
  <c r="BQ447" i="2"/>
  <c r="BO447" i="2"/>
  <c r="AC447" i="2"/>
  <c r="AB447" i="2"/>
  <c r="Z447" i="2"/>
  <c r="X447" i="2"/>
  <c r="V447" i="2"/>
  <c r="BP447" i="2" s="1"/>
  <c r="O447" i="2"/>
  <c r="CD446" i="2"/>
  <c r="CC446" i="2"/>
  <c r="CB446" i="2"/>
  <c r="CA446" i="2"/>
  <c r="BY446" i="2"/>
  <c r="BW446" i="2"/>
  <c r="BV446" i="2"/>
  <c r="BU446" i="2"/>
  <c r="BS446" i="2"/>
  <c r="BQ446" i="2"/>
  <c r="BO446" i="2"/>
  <c r="AC446" i="2"/>
  <c r="AB446" i="2"/>
  <c r="Z446" i="2"/>
  <c r="BZ446" i="2" s="1"/>
  <c r="X446" i="2"/>
  <c r="BT446" i="2" s="1"/>
  <c r="V446" i="2"/>
  <c r="O446" i="2"/>
  <c r="CC445" i="2"/>
  <c r="CA445" i="2"/>
  <c r="BZ445" i="2"/>
  <c r="BY445" i="2"/>
  <c r="BW445" i="2"/>
  <c r="BV445" i="2"/>
  <c r="BU445" i="2"/>
  <c r="BT445" i="2"/>
  <c r="BS445" i="2"/>
  <c r="BQ445" i="2"/>
  <c r="BO445" i="2"/>
  <c r="AC445" i="2"/>
  <c r="AB445" i="2"/>
  <c r="Z445" i="2"/>
  <c r="BX445" i="2" s="1"/>
  <c r="X445" i="2"/>
  <c r="V445" i="2"/>
  <c r="BR445" i="2" s="1"/>
  <c r="CD444" i="2"/>
  <c r="CC444" i="2"/>
  <c r="CB444" i="2"/>
  <c r="CA444" i="2"/>
  <c r="BZ444" i="2"/>
  <c r="BY444" i="2"/>
  <c r="BW444" i="2"/>
  <c r="BV444" i="2"/>
  <c r="BU444" i="2"/>
  <c r="BS444" i="2"/>
  <c r="BR444" i="2"/>
  <c r="BQ444" i="2"/>
  <c r="BP444" i="2"/>
  <c r="BO444" i="2"/>
  <c r="AC444" i="2"/>
  <c r="AB444" i="2"/>
  <c r="Z444" i="2"/>
  <c r="BX444" i="2" s="1"/>
  <c r="X444" i="2"/>
  <c r="BT444" i="2" s="1"/>
  <c r="V444" i="2"/>
  <c r="CC443" i="2"/>
  <c r="CA443" i="2"/>
  <c r="BZ443" i="2"/>
  <c r="BY443" i="2"/>
  <c r="BW443" i="2"/>
  <c r="BU443" i="2"/>
  <c r="BS443" i="2"/>
  <c r="BQ443" i="2"/>
  <c r="BP443" i="2"/>
  <c r="BO443" i="2"/>
  <c r="AC443" i="2"/>
  <c r="AB443" i="2"/>
  <c r="Z443" i="2"/>
  <c r="BX443" i="2" s="1"/>
  <c r="X443" i="2"/>
  <c r="V443" i="2"/>
  <c r="BR443" i="2" s="1"/>
  <c r="O443" i="2"/>
  <c r="CC442" i="2"/>
  <c r="CA442" i="2"/>
  <c r="BY442" i="2"/>
  <c r="BW442" i="2"/>
  <c r="BU442" i="2"/>
  <c r="BS442" i="2"/>
  <c r="BR442" i="2"/>
  <c r="BQ442" i="2"/>
  <c r="BO442" i="2"/>
  <c r="AC442" i="2"/>
  <c r="AB442" i="2"/>
  <c r="Z442" i="2"/>
  <c r="X442" i="2"/>
  <c r="V442" i="2"/>
  <c r="BP442" i="2" s="1"/>
  <c r="CD441" i="2"/>
  <c r="CC441" i="2"/>
  <c r="CB441" i="2"/>
  <c r="CA441" i="2"/>
  <c r="BZ441" i="2"/>
  <c r="BY441" i="2"/>
  <c r="BW441" i="2"/>
  <c r="BV441" i="2"/>
  <c r="BU441" i="2"/>
  <c r="BT441" i="2"/>
  <c r="BS441" i="2"/>
  <c r="BQ441" i="2"/>
  <c r="BO441" i="2"/>
  <c r="AC441" i="2"/>
  <c r="AC448" i="2" s="1"/>
  <c r="AB441" i="2"/>
  <c r="Z441" i="2"/>
  <c r="BX441" i="2" s="1"/>
  <c r="X441" i="2"/>
  <c r="V441" i="2"/>
  <c r="V448" i="2" s="1"/>
  <c r="AB439" i="2"/>
  <c r="AA439" i="2"/>
  <c r="Y439" i="2"/>
  <c r="W439" i="2"/>
  <c r="U439" i="2"/>
  <c r="AA438" i="2"/>
  <c r="Y438" i="2"/>
  <c r="X438" i="2"/>
  <c r="W438" i="2"/>
  <c r="V438" i="2"/>
  <c r="U438" i="2"/>
  <c r="CD437" i="2"/>
  <c r="CC437" i="2"/>
  <c r="CB437" i="2"/>
  <c r="CA437" i="2"/>
  <c r="BY437" i="2"/>
  <c r="BW437" i="2"/>
  <c r="BV437" i="2"/>
  <c r="BU437" i="2"/>
  <c r="BT437" i="2"/>
  <c r="BS437" i="2"/>
  <c r="BR437" i="2"/>
  <c r="BQ437" i="2"/>
  <c r="BP437" i="2"/>
  <c r="BO437" i="2"/>
  <c r="AC437" i="2"/>
  <c r="AB437" i="2"/>
  <c r="Z437" i="2"/>
  <c r="BZ437" i="2" s="1"/>
  <c r="X437" i="2"/>
  <c r="V437" i="2"/>
  <c r="CC436" i="2"/>
  <c r="CA436" i="2"/>
  <c r="BZ436" i="2"/>
  <c r="BY436" i="2"/>
  <c r="BW436" i="2"/>
  <c r="BV436" i="2"/>
  <c r="BU436" i="2"/>
  <c r="BT436" i="2"/>
  <c r="BS436" i="2"/>
  <c r="BQ436" i="2"/>
  <c r="BO436" i="2"/>
  <c r="AC436" i="2"/>
  <c r="AB436" i="2"/>
  <c r="Z436" i="2"/>
  <c r="BX436" i="2" s="1"/>
  <c r="X436" i="2"/>
  <c r="V436" i="2"/>
  <c r="BR436" i="2" s="1"/>
  <c r="CD435" i="2"/>
  <c r="CC435" i="2"/>
  <c r="CB435" i="2"/>
  <c r="CA435" i="2"/>
  <c r="BY435" i="2"/>
  <c r="BW435" i="2"/>
  <c r="BV435" i="2"/>
  <c r="BU435" i="2"/>
  <c r="BS435" i="2"/>
  <c r="BR435" i="2"/>
  <c r="BQ435" i="2"/>
  <c r="BP435" i="2"/>
  <c r="BO435" i="2"/>
  <c r="AC435" i="2"/>
  <c r="AC438" i="2" s="1"/>
  <c r="AB435" i="2"/>
  <c r="Z435" i="2"/>
  <c r="Z439" i="2" s="1"/>
  <c r="X435" i="2"/>
  <c r="V435" i="2"/>
  <c r="V439" i="2" s="1"/>
  <c r="AA433" i="2"/>
  <c r="Y433" i="2"/>
  <c r="X433" i="2"/>
  <c r="W433" i="2"/>
  <c r="U433" i="2"/>
  <c r="AB432" i="2"/>
  <c r="AA432" i="2"/>
  <c r="Y432" i="2"/>
  <c r="W432" i="2"/>
  <c r="U432" i="2"/>
  <c r="CC431" i="2"/>
  <c r="CA431" i="2"/>
  <c r="BY431" i="2"/>
  <c r="BX431" i="2"/>
  <c r="BW431" i="2"/>
  <c r="BU431" i="2"/>
  <c r="BT431" i="2"/>
  <c r="BS431" i="2"/>
  <c r="BR431" i="2"/>
  <c r="BQ431" i="2"/>
  <c r="BP431" i="2"/>
  <c r="BO431" i="2"/>
  <c r="AC431" i="2"/>
  <c r="AB431" i="2"/>
  <c r="Z431" i="2"/>
  <c r="X431" i="2"/>
  <c r="BV431" i="2" s="1"/>
  <c r="V431" i="2"/>
  <c r="CC430" i="2"/>
  <c r="CB430" i="2"/>
  <c r="CA430" i="2"/>
  <c r="BY430" i="2"/>
  <c r="BW430" i="2"/>
  <c r="BV430" i="2"/>
  <c r="BU430" i="2"/>
  <c r="BS430" i="2"/>
  <c r="BQ430" i="2"/>
  <c r="BP430" i="2"/>
  <c r="BO430" i="2"/>
  <c r="AC430" i="2"/>
  <c r="AB430" i="2"/>
  <c r="Z430" i="2"/>
  <c r="BZ430" i="2" s="1"/>
  <c r="X430" i="2"/>
  <c r="V430" i="2"/>
  <c r="AA428" i="2"/>
  <c r="Y428" i="2"/>
  <c r="W428" i="2"/>
  <c r="V428" i="2"/>
  <c r="U428" i="2"/>
  <c r="AC427" i="2"/>
  <c r="AA427" i="2"/>
  <c r="Y427" i="2"/>
  <c r="W427" i="2"/>
  <c r="V427" i="2"/>
  <c r="U427" i="2"/>
  <c r="CC426" i="2"/>
  <c r="CA426" i="2"/>
  <c r="BY426" i="2"/>
  <c r="BW426" i="2"/>
  <c r="BU426" i="2"/>
  <c r="BS426" i="2"/>
  <c r="BR426" i="2"/>
  <c r="BQ426" i="2"/>
  <c r="BP426" i="2"/>
  <c r="BO426" i="2"/>
  <c r="AC426" i="2"/>
  <c r="AB426" i="2"/>
  <c r="Z426" i="2"/>
  <c r="BX426" i="2" s="1"/>
  <c r="X426" i="2"/>
  <c r="V426" i="2"/>
  <c r="AA422" i="2"/>
  <c r="Y422" i="2"/>
  <c r="W422" i="2"/>
  <c r="U422" i="2"/>
  <c r="AC421" i="2"/>
  <c r="AA421" i="2"/>
  <c r="Y421" i="2"/>
  <c r="W421" i="2"/>
  <c r="V421" i="2"/>
  <c r="U421" i="2"/>
  <c r="CC420" i="2"/>
  <c r="CA420" i="2"/>
  <c r="BZ420" i="2"/>
  <c r="BY420" i="2"/>
  <c r="BW420" i="2"/>
  <c r="BV420" i="2"/>
  <c r="BU420" i="2"/>
  <c r="BT420" i="2"/>
  <c r="BS420" i="2"/>
  <c r="BQ420" i="2"/>
  <c r="BO420" i="2"/>
  <c r="AC420" i="2"/>
  <c r="AB420" i="2"/>
  <c r="Z420" i="2"/>
  <c r="BX420" i="2" s="1"/>
  <c r="X420" i="2"/>
  <c r="V420" i="2"/>
  <c r="BR420" i="2" s="1"/>
  <c r="O420" i="2"/>
  <c r="CC419" i="2"/>
  <c r="CA419" i="2"/>
  <c r="BY419" i="2"/>
  <c r="BX419" i="2"/>
  <c r="BW419" i="2"/>
  <c r="BU419" i="2"/>
  <c r="BS419" i="2"/>
  <c r="BR419" i="2"/>
  <c r="BQ419" i="2"/>
  <c r="BP419" i="2"/>
  <c r="BO419" i="2"/>
  <c r="AC419" i="2"/>
  <c r="AB419" i="2"/>
  <c r="CB419" i="2" s="1"/>
  <c r="Z419" i="2"/>
  <c r="BZ419" i="2" s="1"/>
  <c r="X419" i="2"/>
  <c r="V419" i="2"/>
  <c r="O419" i="2"/>
  <c r="CC418" i="2"/>
  <c r="CB418" i="2"/>
  <c r="CA418" i="2"/>
  <c r="BY418" i="2"/>
  <c r="BW418" i="2"/>
  <c r="BV418" i="2"/>
  <c r="BU418" i="2"/>
  <c r="BS418" i="2"/>
  <c r="BQ418" i="2"/>
  <c r="BP418" i="2"/>
  <c r="BO418" i="2"/>
  <c r="AC418" i="2"/>
  <c r="AB418" i="2"/>
  <c r="CD418" i="2" s="1"/>
  <c r="Z418" i="2"/>
  <c r="BZ418" i="2" s="1"/>
  <c r="X418" i="2"/>
  <c r="BT418" i="2" s="1"/>
  <c r="V418" i="2"/>
  <c r="BR418" i="2" s="1"/>
  <c r="O418" i="2"/>
  <c r="CC417" i="2"/>
  <c r="CA417" i="2"/>
  <c r="BZ417" i="2"/>
  <c r="BY417" i="2"/>
  <c r="BW417" i="2"/>
  <c r="BU417" i="2"/>
  <c r="BS417" i="2"/>
  <c r="BQ417" i="2"/>
  <c r="BP417" i="2"/>
  <c r="BO417" i="2"/>
  <c r="AC417" i="2"/>
  <c r="AB417" i="2"/>
  <c r="Z417" i="2"/>
  <c r="BX417" i="2" s="1"/>
  <c r="X417" i="2"/>
  <c r="BV417" i="2" s="1"/>
  <c r="V417" i="2"/>
  <c r="BR417" i="2" s="1"/>
  <c r="O417" i="2"/>
  <c r="CD416" i="2"/>
  <c r="CC416" i="2"/>
  <c r="CA416" i="2"/>
  <c r="BY416" i="2"/>
  <c r="BW416" i="2"/>
  <c r="BU416" i="2"/>
  <c r="BS416" i="2"/>
  <c r="BR416" i="2"/>
  <c r="BQ416" i="2"/>
  <c r="BO416" i="2"/>
  <c r="AC416" i="2"/>
  <c r="AB416" i="2"/>
  <c r="Z416" i="2"/>
  <c r="Z422" i="2" s="1"/>
  <c r="X416" i="2"/>
  <c r="X422" i="2" s="1"/>
  <c r="V416" i="2"/>
  <c r="BP416" i="2" s="1"/>
  <c r="AA414" i="2"/>
  <c r="Y414" i="2"/>
  <c r="W414" i="2"/>
  <c r="V414" i="2"/>
  <c r="U414" i="2"/>
  <c r="AC413" i="2"/>
  <c r="AA413" i="2"/>
  <c r="Y413" i="2"/>
  <c r="W413" i="2"/>
  <c r="V413" i="2"/>
  <c r="U413" i="2"/>
  <c r="CC412" i="2"/>
  <c r="CA412" i="2"/>
  <c r="BZ412" i="2"/>
  <c r="BY412" i="2"/>
  <c r="BW412" i="2"/>
  <c r="BU412" i="2"/>
  <c r="BS412" i="2"/>
  <c r="BQ412" i="2"/>
  <c r="BP412" i="2"/>
  <c r="BO412" i="2"/>
  <c r="AC412" i="2"/>
  <c r="AB412" i="2"/>
  <c r="Z412" i="2"/>
  <c r="BX412" i="2" s="1"/>
  <c r="X412" i="2"/>
  <c r="BV412" i="2" s="1"/>
  <c r="V412" i="2"/>
  <c r="BR412" i="2" s="1"/>
  <c r="O412" i="2"/>
  <c r="CC411" i="2"/>
  <c r="CA411" i="2"/>
  <c r="BY411" i="2"/>
  <c r="BW411" i="2"/>
  <c r="BU411" i="2"/>
  <c r="BS411" i="2"/>
  <c r="BR411" i="2"/>
  <c r="BQ411" i="2"/>
  <c r="BO411" i="2"/>
  <c r="AC411" i="2"/>
  <c r="AB411" i="2"/>
  <c r="CD411" i="2" s="1"/>
  <c r="Z411" i="2"/>
  <c r="BX411" i="2" s="1"/>
  <c r="X411" i="2"/>
  <c r="V411" i="2"/>
  <c r="BP411" i="2" s="1"/>
  <c r="O411" i="2"/>
  <c r="AA409" i="2"/>
  <c r="Y409" i="2"/>
  <c r="W409" i="2"/>
  <c r="U409" i="2"/>
  <c r="AB408" i="2"/>
  <c r="AA408" i="2"/>
  <c r="Y408" i="2"/>
  <c r="X408" i="2"/>
  <c r="W408" i="2"/>
  <c r="U408" i="2"/>
  <c r="CD407" i="2"/>
  <c r="CC407" i="2"/>
  <c r="CB407" i="2"/>
  <c r="CA407" i="2"/>
  <c r="BY407" i="2"/>
  <c r="BW407" i="2"/>
  <c r="BV407" i="2"/>
  <c r="BU407" i="2"/>
  <c r="BT407" i="2"/>
  <c r="BS407" i="2"/>
  <c r="BQ407" i="2"/>
  <c r="BP407" i="2"/>
  <c r="BO407" i="2"/>
  <c r="AC407" i="2"/>
  <c r="AC408" i="2" s="1"/>
  <c r="AB407" i="2"/>
  <c r="Z407" i="2"/>
  <c r="X407" i="2"/>
  <c r="V407" i="2"/>
  <c r="BR407" i="2" s="1"/>
  <c r="O407" i="2"/>
  <c r="CC406" i="2"/>
  <c r="CA406" i="2"/>
  <c r="BY406" i="2"/>
  <c r="BX406" i="2"/>
  <c r="BW406" i="2"/>
  <c r="BV406" i="2"/>
  <c r="BU406" i="2"/>
  <c r="BT406" i="2"/>
  <c r="BS406" i="2"/>
  <c r="BQ406" i="2"/>
  <c r="BO406" i="2"/>
  <c r="AC406" i="2"/>
  <c r="AB406" i="2"/>
  <c r="Z406" i="2"/>
  <c r="X406" i="2"/>
  <c r="X409" i="2" s="1"/>
  <c r="V406" i="2"/>
  <c r="O406" i="2"/>
  <c r="AB402" i="2"/>
  <c r="AA402" i="2"/>
  <c r="Z402" i="2"/>
  <c r="Y402" i="2"/>
  <c r="W402" i="2"/>
  <c r="V402" i="2"/>
  <c r="U402" i="2"/>
  <c r="AC401" i="2"/>
  <c r="AA401" i="2"/>
  <c r="Y401" i="2"/>
  <c r="X401" i="2"/>
  <c r="W401" i="2"/>
  <c r="U401" i="2"/>
  <c r="CC400" i="2"/>
  <c r="CA400" i="2"/>
  <c r="BY400" i="2"/>
  <c r="BW400" i="2"/>
  <c r="BU400" i="2"/>
  <c r="BS400" i="2"/>
  <c r="BQ400" i="2"/>
  <c r="BP400" i="2"/>
  <c r="BO400" i="2"/>
  <c r="AC400" i="2"/>
  <c r="AB400" i="2"/>
  <c r="CD400" i="2" s="1"/>
  <c r="Z400" i="2"/>
  <c r="BZ400" i="2" s="1"/>
  <c r="X400" i="2"/>
  <c r="BT400" i="2" s="1"/>
  <c r="V400" i="2"/>
  <c r="BR400" i="2" s="1"/>
  <c r="O400" i="2"/>
  <c r="CC399" i="2"/>
  <c r="CA399" i="2"/>
  <c r="BZ399" i="2"/>
  <c r="BY399" i="2"/>
  <c r="BW399" i="2"/>
  <c r="BU399" i="2"/>
  <c r="BT399" i="2"/>
  <c r="BS399" i="2"/>
  <c r="BQ399" i="2"/>
  <c r="BO399" i="2"/>
  <c r="AC399" i="2"/>
  <c r="AB399" i="2"/>
  <c r="Z399" i="2"/>
  <c r="BX399" i="2" s="1"/>
  <c r="X399" i="2"/>
  <c r="V399" i="2"/>
  <c r="V401" i="2" s="1"/>
  <c r="O399" i="2"/>
  <c r="AB395" i="2"/>
  <c r="AA395" i="2"/>
  <c r="Y395" i="2"/>
  <c r="W395" i="2"/>
  <c r="U395" i="2"/>
  <c r="AB394" i="2"/>
  <c r="AA394" i="2"/>
  <c r="Y394" i="2"/>
  <c r="X394" i="2"/>
  <c r="W394" i="2"/>
  <c r="U394" i="2"/>
  <c r="CD393" i="2"/>
  <c r="CC393" i="2"/>
  <c r="CB393" i="2"/>
  <c r="CA393" i="2"/>
  <c r="BZ393" i="2"/>
  <c r="BY393" i="2"/>
  <c r="BX393" i="2"/>
  <c r="BW393" i="2"/>
  <c r="BV393" i="2"/>
  <c r="BU393" i="2"/>
  <c r="BS393" i="2"/>
  <c r="BR393" i="2"/>
  <c r="BQ393" i="2"/>
  <c r="BP393" i="2"/>
  <c r="BO393" i="2"/>
  <c r="AC393" i="2"/>
  <c r="AC394" i="2" s="1"/>
  <c r="AB393" i="2"/>
  <c r="Z393" i="2"/>
  <c r="Z395" i="2" s="1"/>
  <c r="X393" i="2"/>
  <c r="V393" i="2"/>
  <c r="V394" i="2" s="1"/>
  <c r="AA389" i="2"/>
  <c r="Y389" i="2"/>
  <c r="X389" i="2"/>
  <c r="W389" i="2"/>
  <c r="U389" i="2"/>
  <c r="AB388" i="2"/>
  <c r="AA388" i="2"/>
  <c r="Y388" i="2"/>
  <c r="X388" i="2"/>
  <c r="W388" i="2"/>
  <c r="V388" i="2"/>
  <c r="U388" i="2"/>
  <c r="CC387" i="2"/>
  <c r="CB387" i="2"/>
  <c r="CA387" i="2"/>
  <c r="BZ387" i="2"/>
  <c r="BY387" i="2"/>
  <c r="BW387" i="2"/>
  <c r="BV387" i="2"/>
  <c r="BU387" i="2"/>
  <c r="BT387" i="2"/>
  <c r="BS387" i="2"/>
  <c r="BR387" i="2"/>
  <c r="BQ387" i="2"/>
  <c r="BP387" i="2"/>
  <c r="BO387" i="2"/>
  <c r="AC387" i="2"/>
  <c r="AC388" i="2" s="1"/>
  <c r="AB387" i="2"/>
  <c r="AB389" i="2" s="1"/>
  <c r="Z387" i="2"/>
  <c r="Z389" i="2" s="1"/>
  <c r="X387" i="2"/>
  <c r="V387" i="2"/>
  <c r="V389" i="2" s="1"/>
  <c r="O387" i="2"/>
  <c r="AA383" i="2"/>
  <c r="Y383" i="2"/>
  <c r="W383" i="2"/>
  <c r="V383" i="2"/>
  <c r="U383" i="2"/>
  <c r="AA382" i="2"/>
  <c r="Y382" i="2"/>
  <c r="W382" i="2"/>
  <c r="U382" i="2"/>
  <c r="CC381" i="2"/>
  <c r="CB381" i="2"/>
  <c r="CA381" i="2"/>
  <c r="BY381" i="2"/>
  <c r="BW381" i="2"/>
  <c r="BU381" i="2"/>
  <c r="BS381" i="2"/>
  <c r="BQ381" i="2"/>
  <c r="BO381" i="2"/>
  <c r="AC381" i="2"/>
  <c r="AB381" i="2"/>
  <c r="CD381" i="2" s="1"/>
  <c r="Z381" i="2"/>
  <c r="BZ381" i="2" s="1"/>
  <c r="X381" i="2"/>
  <c r="X383" i="2" s="1"/>
  <c r="V381" i="2"/>
  <c r="CD380" i="2"/>
  <c r="CC380" i="2"/>
  <c r="CA380" i="2"/>
  <c r="BY380" i="2"/>
  <c r="BW380" i="2"/>
  <c r="BV380" i="2"/>
  <c r="BU380" i="2"/>
  <c r="BT380" i="2"/>
  <c r="BS380" i="2"/>
  <c r="BR380" i="2"/>
  <c r="BQ380" i="2"/>
  <c r="BP380" i="2"/>
  <c r="BO380" i="2"/>
  <c r="AC380" i="2"/>
  <c r="AB380" i="2"/>
  <c r="CB380" i="2" s="1"/>
  <c r="Z380" i="2"/>
  <c r="BZ380" i="2" s="1"/>
  <c r="X380" i="2"/>
  <c r="V380" i="2"/>
  <c r="O380" i="2"/>
  <c r="CD379" i="2"/>
  <c r="CC379" i="2"/>
  <c r="CB379" i="2"/>
  <c r="CA379" i="2"/>
  <c r="BY379" i="2"/>
  <c r="BW379" i="2"/>
  <c r="BU379" i="2"/>
  <c r="BS379" i="2"/>
  <c r="BR379" i="2"/>
  <c r="BQ379" i="2"/>
  <c r="BP379" i="2"/>
  <c r="BO379" i="2"/>
  <c r="AC379" i="2"/>
  <c r="AC382" i="2" s="1"/>
  <c r="AB379" i="2"/>
  <c r="Z379" i="2"/>
  <c r="Z382" i="2" s="1"/>
  <c r="X379" i="2"/>
  <c r="BT379" i="2" s="1"/>
  <c r="V379" i="2"/>
  <c r="AA376" i="2"/>
  <c r="Y376" i="2"/>
  <c r="X376" i="2"/>
  <c r="W376" i="2"/>
  <c r="U376" i="2"/>
  <c r="AA375" i="2"/>
  <c r="Y375" i="2"/>
  <c r="X375" i="2"/>
  <c r="W375" i="2"/>
  <c r="V375" i="2"/>
  <c r="U375" i="2"/>
  <c r="CC374" i="2"/>
  <c r="CA374" i="2"/>
  <c r="BZ374" i="2"/>
  <c r="BY374" i="2"/>
  <c r="BW374" i="2"/>
  <c r="BV374" i="2"/>
  <c r="BU374" i="2"/>
  <c r="BT374" i="2"/>
  <c r="BS374" i="2"/>
  <c r="BR374" i="2"/>
  <c r="BQ374" i="2"/>
  <c r="BP374" i="2"/>
  <c r="BO374" i="2"/>
  <c r="AC374" i="2"/>
  <c r="AC375" i="2" s="1"/>
  <c r="AB374" i="2"/>
  <c r="Z374" i="2"/>
  <c r="Z376" i="2" s="1"/>
  <c r="X374" i="2"/>
  <c r="V374" i="2"/>
  <c r="V376" i="2" s="1"/>
  <c r="O374" i="2"/>
  <c r="AB371" i="2"/>
  <c r="AA371" i="2"/>
  <c r="Z371" i="2"/>
  <c r="Y371" i="2"/>
  <c r="W371" i="2"/>
  <c r="V371" i="2"/>
  <c r="U371" i="2"/>
  <c r="AC370" i="2"/>
  <c r="AA370" i="2"/>
  <c r="Y370" i="2"/>
  <c r="W370" i="2"/>
  <c r="U370" i="2"/>
  <c r="CC369" i="2"/>
  <c r="CB369" i="2"/>
  <c r="CA369" i="2"/>
  <c r="BY369" i="2"/>
  <c r="BW369" i="2"/>
  <c r="BV369" i="2"/>
  <c r="BU369" i="2"/>
  <c r="BS369" i="2"/>
  <c r="BQ369" i="2"/>
  <c r="BO369" i="2"/>
  <c r="AC369" i="2"/>
  <c r="AB369" i="2"/>
  <c r="CD369" i="2" s="1"/>
  <c r="Z369" i="2"/>
  <c r="BZ369" i="2" s="1"/>
  <c r="X369" i="2"/>
  <c r="BT369" i="2" s="1"/>
  <c r="V369" i="2"/>
  <c r="O369" i="2"/>
  <c r="AA366" i="2"/>
  <c r="Y366" i="2"/>
  <c r="W366" i="2"/>
  <c r="U366" i="2"/>
  <c r="AA365" i="2"/>
  <c r="Y365" i="2"/>
  <c r="X365" i="2"/>
  <c r="W365" i="2"/>
  <c r="V365" i="2"/>
  <c r="U365" i="2"/>
  <c r="CD364" i="2"/>
  <c r="CC364" i="2"/>
  <c r="CA364" i="2"/>
  <c r="BY364" i="2"/>
  <c r="BW364" i="2"/>
  <c r="BV364" i="2"/>
  <c r="BU364" i="2"/>
  <c r="BT364" i="2"/>
  <c r="BS364" i="2"/>
  <c r="BR364" i="2"/>
  <c r="BQ364" i="2"/>
  <c r="BO364" i="2"/>
  <c r="AC364" i="2"/>
  <c r="AB364" i="2"/>
  <c r="CB364" i="2" s="1"/>
  <c r="Z364" i="2"/>
  <c r="BZ364" i="2" s="1"/>
  <c r="X364" i="2"/>
  <c r="V364" i="2"/>
  <c r="BP364" i="2" s="1"/>
  <c r="O364" i="2"/>
  <c r="CD363" i="2"/>
  <c r="CC363" i="2"/>
  <c r="CB363" i="2"/>
  <c r="CA363" i="2"/>
  <c r="BY363" i="2"/>
  <c r="BW363" i="2"/>
  <c r="BU363" i="2"/>
  <c r="BS363" i="2"/>
  <c r="BR363" i="2"/>
  <c r="BQ363" i="2"/>
  <c r="BP363" i="2"/>
  <c r="BO363" i="2"/>
  <c r="AC363" i="2"/>
  <c r="AB363" i="2"/>
  <c r="Z363" i="2"/>
  <c r="BZ363" i="2" s="1"/>
  <c r="X363" i="2"/>
  <c r="BV363" i="2" s="1"/>
  <c r="V363" i="2"/>
  <c r="O363" i="2"/>
  <c r="CD362" i="2"/>
  <c r="CC362" i="2"/>
  <c r="CB362" i="2"/>
  <c r="CA362" i="2"/>
  <c r="BZ362" i="2"/>
  <c r="BY362" i="2"/>
  <c r="BW362" i="2"/>
  <c r="BV362" i="2"/>
  <c r="BU362" i="2"/>
  <c r="BT362" i="2"/>
  <c r="BS362" i="2"/>
  <c r="BQ362" i="2"/>
  <c r="BO362" i="2"/>
  <c r="AC362" i="2"/>
  <c r="AB362" i="2"/>
  <c r="Z362" i="2"/>
  <c r="BX362" i="2" s="1"/>
  <c r="X362" i="2"/>
  <c r="V362" i="2"/>
  <c r="BR362" i="2" s="1"/>
  <c r="O362" i="2"/>
  <c r="CD361" i="2"/>
  <c r="CC361" i="2"/>
  <c r="CA361" i="2"/>
  <c r="BY361" i="2"/>
  <c r="BW361" i="2"/>
  <c r="BV361" i="2"/>
  <c r="BU361" i="2"/>
  <c r="BT361" i="2"/>
  <c r="BS361" i="2"/>
  <c r="BR361" i="2"/>
  <c r="BQ361" i="2"/>
  <c r="BP361" i="2"/>
  <c r="BO361" i="2"/>
  <c r="AC361" i="2"/>
  <c r="AB361" i="2"/>
  <c r="AB365" i="2" s="1"/>
  <c r="Z361" i="2"/>
  <c r="Z365" i="2" s="1"/>
  <c r="X361" i="2"/>
  <c r="V361" i="2"/>
  <c r="O361" i="2"/>
  <c r="CD360" i="2"/>
  <c r="CC360" i="2"/>
  <c r="CB360" i="2"/>
  <c r="CA360" i="2"/>
  <c r="BZ360" i="2"/>
  <c r="BY360" i="2"/>
  <c r="BX360" i="2"/>
  <c r="BW360" i="2"/>
  <c r="BV360" i="2"/>
  <c r="BU360" i="2"/>
  <c r="BS360" i="2"/>
  <c r="BR360" i="2"/>
  <c r="BQ360" i="2"/>
  <c r="BO360" i="2"/>
  <c r="AC360" i="2"/>
  <c r="AB360" i="2"/>
  <c r="Z360" i="2"/>
  <c r="X360" i="2"/>
  <c r="BT360" i="2" s="1"/>
  <c r="V360" i="2"/>
  <c r="O360" i="2"/>
  <c r="AA357" i="2"/>
  <c r="Z357" i="2"/>
  <c r="Y357" i="2"/>
  <c r="W357" i="2"/>
  <c r="U357" i="2"/>
  <c r="AA356" i="2"/>
  <c r="Y356" i="2"/>
  <c r="W356" i="2"/>
  <c r="V356" i="2"/>
  <c r="U356" i="2"/>
  <c r="CC355" i="2"/>
  <c r="CA355" i="2"/>
  <c r="BZ355" i="2"/>
  <c r="BY355" i="2"/>
  <c r="BW355" i="2"/>
  <c r="BU355" i="2"/>
  <c r="BT355" i="2"/>
  <c r="BS355" i="2"/>
  <c r="BQ355" i="2"/>
  <c r="BP355" i="2"/>
  <c r="BO355" i="2"/>
  <c r="AC355" i="2"/>
  <c r="AB355" i="2"/>
  <c r="Z355" i="2"/>
  <c r="BX355" i="2" s="1"/>
  <c r="X355" i="2"/>
  <c r="BV355" i="2" s="1"/>
  <c r="V355" i="2"/>
  <c r="BR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C354" i="2"/>
  <c r="AB354" i="2"/>
  <c r="CB354" i="2" s="1"/>
  <c r="Z354" i="2"/>
  <c r="BZ354" i="2" s="1"/>
  <c r="X354" i="2"/>
  <c r="V354" i="2"/>
  <c r="BP354" i="2" s="1"/>
  <c r="O354" i="2"/>
  <c r="CC353" i="2"/>
  <c r="CB353" i="2"/>
  <c r="CA353" i="2"/>
  <c r="BY353" i="2"/>
  <c r="BW353" i="2"/>
  <c r="BU353" i="2"/>
  <c r="BS353" i="2"/>
  <c r="BQ353" i="2"/>
  <c r="BO353" i="2"/>
  <c r="AC353" i="2"/>
  <c r="AB353" i="2"/>
  <c r="CD353" i="2" s="1"/>
  <c r="Z353" i="2"/>
  <c r="BZ353" i="2" s="1"/>
  <c r="X353" i="2"/>
  <c r="V353" i="2"/>
  <c r="BR353" i="2" s="1"/>
  <c r="O353" i="2"/>
  <c r="CC352" i="2"/>
  <c r="CA352" i="2"/>
  <c r="BZ352" i="2"/>
  <c r="BY352" i="2"/>
  <c r="BW352" i="2"/>
  <c r="BU352" i="2"/>
  <c r="BT352" i="2"/>
  <c r="BS352" i="2"/>
  <c r="BQ352" i="2"/>
  <c r="BO352" i="2"/>
  <c r="AC352" i="2"/>
  <c r="AB352" i="2"/>
  <c r="AB356" i="2" s="1"/>
  <c r="Z352" i="2"/>
  <c r="BX352" i="2" s="1"/>
  <c r="X352" i="2"/>
  <c r="V352" i="2"/>
  <c r="BR352" i="2" s="1"/>
  <c r="O352" i="2"/>
  <c r="AA349" i="2"/>
  <c r="Y349" i="2"/>
  <c r="W349" i="2"/>
  <c r="V349" i="2"/>
  <c r="U349" i="2"/>
  <c r="AB348" i="2"/>
  <c r="AA348" i="2"/>
  <c r="Y348" i="2"/>
  <c r="W348" i="2"/>
  <c r="U348" i="2"/>
  <c r="CD347" i="2"/>
  <c r="CC347" i="2"/>
  <c r="CB347" i="2"/>
  <c r="CA347" i="2"/>
  <c r="BZ347" i="2"/>
  <c r="BY347" i="2"/>
  <c r="BW347" i="2"/>
  <c r="BV347" i="2"/>
  <c r="BU347" i="2"/>
  <c r="BT347" i="2"/>
  <c r="BS347" i="2"/>
  <c r="BR347" i="2"/>
  <c r="BQ347" i="2"/>
  <c r="BP347" i="2"/>
  <c r="BO347" i="2"/>
  <c r="AC347" i="2"/>
  <c r="AB347" i="2"/>
  <c r="AB349" i="2" s="1"/>
  <c r="Z347" i="2"/>
  <c r="BX347" i="2" s="1"/>
  <c r="X347" i="2"/>
  <c r="V347" i="2"/>
  <c r="O347" i="2"/>
  <c r="CD346" i="2"/>
  <c r="CC346" i="2"/>
  <c r="CB346" i="2"/>
  <c r="CA346" i="2"/>
  <c r="BZ346" i="2"/>
  <c r="BY346" i="2"/>
  <c r="BW346" i="2"/>
  <c r="BV346" i="2"/>
  <c r="BU346" i="2"/>
  <c r="BS346" i="2"/>
  <c r="BQ346" i="2"/>
  <c r="BP346" i="2"/>
  <c r="BO346" i="2"/>
  <c r="AC346" i="2"/>
  <c r="AC348" i="2" s="1"/>
  <c r="AB346" i="2"/>
  <c r="Z346" i="2"/>
  <c r="Z349" i="2" s="1"/>
  <c r="X346" i="2"/>
  <c r="X349" i="2" s="1"/>
  <c r="V346" i="2"/>
  <c r="V348" i="2" s="1"/>
  <c r="O346" i="2"/>
  <c r="AA343" i="2"/>
  <c r="Y343" i="2"/>
  <c r="W343" i="2"/>
  <c r="V343" i="2"/>
  <c r="U343" i="2"/>
  <c r="AC342" i="2"/>
  <c r="AA342" i="2"/>
  <c r="Y342" i="2"/>
  <c r="W342" i="2"/>
  <c r="U342" i="2"/>
  <c r="CC341" i="2"/>
  <c r="CA341" i="2"/>
  <c r="BZ341" i="2"/>
  <c r="BY341" i="2"/>
  <c r="BW341" i="2"/>
  <c r="BU341" i="2"/>
  <c r="BS341" i="2"/>
  <c r="BR341" i="2"/>
  <c r="BQ341" i="2"/>
  <c r="BO341" i="2"/>
  <c r="AC341" i="2"/>
  <c r="AB341" i="2"/>
  <c r="CB341" i="2" s="1"/>
  <c r="Z341" i="2"/>
  <c r="BX341" i="2" s="1"/>
  <c r="X341" i="2"/>
  <c r="V341" i="2"/>
  <c r="BP341" i="2" s="1"/>
  <c r="O341" i="2"/>
  <c r="CC340" i="2"/>
  <c r="CA340" i="2"/>
  <c r="BY340" i="2"/>
  <c r="BW340" i="2"/>
  <c r="BU340" i="2"/>
  <c r="BS340" i="2"/>
  <c r="BQ340" i="2"/>
  <c r="BP340" i="2"/>
  <c r="BO340" i="2"/>
  <c r="AC340" i="2"/>
  <c r="AB340" i="2"/>
  <c r="CD340" i="2" s="1"/>
  <c r="Z340" i="2"/>
  <c r="BZ340" i="2" s="1"/>
  <c r="X340" i="2"/>
  <c r="BV340" i="2" s="1"/>
  <c r="V340" i="2"/>
  <c r="O340" i="2"/>
  <c r="AA336" i="2"/>
  <c r="Y336" i="2"/>
  <c r="X336" i="2"/>
  <c r="W336" i="2"/>
  <c r="U336" i="2"/>
  <c r="AC335" i="2"/>
  <c r="AA335" i="2"/>
  <c r="Y335" i="2"/>
  <c r="X335" i="2"/>
  <c r="W335" i="2"/>
  <c r="V335" i="2"/>
  <c r="U335" i="2"/>
  <c r="CD334" i="2"/>
  <c r="CC334" i="2"/>
  <c r="CB334" i="2"/>
  <c r="CA334" i="2"/>
  <c r="BZ334" i="2"/>
  <c r="BY334" i="2"/>
  <c r="BW334" i="2"/>
  <c r="BV334" i="2"/>
  <c r="BU334" i="2"/>
  <c r="BT334" i="2"/>
  <c r="BS334" i="2"/>
  <c r="BR334" i="2"/>
  <c r="BQ334" i="2"/>
  <c r="BP334" i="2"/>
  <c r="BO334" i="2"/>
  <c r="AC334" i="2"/>
  <c r="AB334" i="2"/>
  <c r="AB336" i="2" s="1"/>
  <c r="Z334" i="2"/>
  <c r="Z336" i="2" s="1"/>
  <c r="X334" i="2"/>
  <c r="V334" i="2"/>
  <c r="V336" i="2" s="1"/>
  <c r="O334" i="2"/>
  <c r="AA331" i="2"/>
  <c r="Z331" i="2"/>
  <c r="Y331" i="2"/>
  <c r="X331" i="2"/>
  <c r="W331" i="2"/>
  <c r="U331" i="2"/>
  <c r="AA330" i="2"/>
  <c r="Y330" i="2"/>
  <c r="W330" i="2"/>
  <c r="U330" i="2"/>
  <c r="CC329" i="2"/>
  <c r="CB329" i="2"/>
  <c r="CA329" i="2"/>
  <c r="BY329" i="2"/>
  <c r="BW329" i="2"/>
  <c r="BU329" i="2"/>
  <c r="BS329" i="2"/>
  <c r="BQ329" i="2"/>
  <c r="BP329" i="2"/>
  <c r="BO329" i="2"/>
  <c r="AC329" i="2"/>
  <c r="AC330" i="2" s="1"/>
  <c r="AB329" i="2"/>
  <c r="Z329" i="2"/>
  <c r="BZ329" i="2" s="1"/>
  <c r="X329" i="2"/>
  <c r="BT329" i="2" s="1"/>
  <c r="V329" i="2"/>
  <c r="V330" i="2" s="1"/>
  <c r="O329" i="2"/>
  <c r="AA326" i="2"/>
  <c r="Y326" i="2"/>
  <c r="W326" i="2"/>
  <c r="U326" i="2"/>
  <c r="AA325" i="2"/>
  <c r="Y325" i="2"/>
  <c r="W325" i="2"/>
  <c r="U325" i="2"/>
  <c r="CD324" i="2"/>
  <c r="CC324" i="2"/>
  <c r="CB324" i="2"/>
  <c r="CA324" i="2"/>
  <c r="BZ324" i="2"/>
  <c r="BY324" i="2"/>
  <c r="BW324" i="2"/>
  <c r="BV324" i="2"/>
  <c r="BU324" i="2"/>
  <c r="BT324" i="2"/>
  <c r="BS324" i="2"/>
  <c r="BR324" i="2"/>
  <c r="BQ324" i="2"/>
  <c r="BP324" i="2"/>
  <c r="BO324" i="2"/>
  <c r="AC324" i="2"/>
  <c r="AB324" i="2"/>
  <c r="Z324" i="2"/>
  <c r="BX324" i="2" s="1"/>
  <c r="X324" i="2"/>
  <c r="V324" i="2"/>
  <c r="O324" i="2"/>
  <c r="CC323" i="2"/>
  <c r="CA323" i="2"/>
  <c r="BZ323" i="2"/>
  <c r="BY323" i="2"/>
  <c r="BW323" i="2"/>
  <c r="BV323" i="2"/>
  <c r="BU323" i="2"/>
  <c r="BS323" i="2"/>
  <c r="BQ323" i="2"/>
  <c r="BP323" i="2"/>
  <c r="BO323" i="2"/>
  <c r="AC323" i="2"/>
  <c r="AB323" i="2"/>
  <c r="Z323" i="2"/>
  <c r="BX323" i="2" s="1"/>
  <c r="X323" i="2"/>
  <c r="BT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X322" i="2"/>
  <c r="V322" i="2"/>
  <c r="BR322" i="2" s="1"/>
  <c r="O322" i="2"/>
  <c r="CD321" i="2"/>
  <c r="CC321" i="2"/>
  <c r="CA321" i="2"/>
  <c r="BY321" i="2"/>
  <c r="BW321" i="2"/>
  <c r="BV321" i="2"/>
  <c r="BU321" i="2"/>
  <c r="BS321" i="2"/>
  <c r="BQ321" i="2"/>
  <c r="BO321" i="2"/>
  <c r="AC321" i="2"/>
  <c r="AB321" i="2"/>
  <c r="CB321" i="2" s="1"/>
  <c r="Z321" i="2"/>
  <c r="BZ321" i="2" s="1"/>
  <c r="X321" i="2"/>
  <c r="BT321" i="2" s="1"/>
  <c r="V321" i="2"/>
  <c r="O321" i="2"/>
  <c r="CD320" i="2"/>
  <c r="CC320" i="2"/>
  <c r="CB320" i="2"/>
  <c r="CA320" i="2"/>
  <c r="BY320" i="2"/>
  <c r="BW320" i="2"/>
  <c r="BV320" i="2"/>
  <c r="BU320" i="2"/>
  <c r="BT320" i="2"/>
  <c r="BS320" i="2"/>
  <c r="BQ320" i="2"/>
  <c r="BO320" i="2"/>
  <c r="AC320" i="2"/>
  <c r="AB320" i="2"/>
  <c r="Z320" i="2"/>
  <c r="BZ320" i="2" s="1"/>
  <c r="X320" i="2"/>
  <c r="V320" i="2"/>
  <c r="BR320" i="2" s="1"/>
  <c r="O320" i="2"/>
  <c r="CD319" i="2"/>
  <c r="CC319" i="2"/>
  <c r="CB319" i="2"/>
  <c r="CA319" i="2"/>
  <c r="BZ319" i="2"/>
  <c r="BY319" i="2"/>
  <c r="BW319" i="2"/>
  <c r="BV319" i="2"/>
  <c r="BU319" i="2"/>
  <c r="BT319" i="2"/>
  <c r="BS319" i="2"/>
  <c r="BR319" i="2"/>
  <c r="BQ319" i="2"/>
  <c r="BP319" i="2"/>
  <c r="BO319" i="2"/>
  <c r="AC319" i="2"/>
  <c r="AB319" i="2"/>
  <c r="Z319" i="2"/>
  <c r="BX319" i="2" s="1"/>
  <c r="X319" i="2"/>
  <c r="V319" i="2"/>
  <c r="O319" i="2"/>
  <c r="CD318" i="2"/>
  <c r="CC318" i="2"/>
  <c r="CB318" i="2"/>
  <c r="CA318" i="2"/>
  <c r="BZ318" i="2"/>
  <c r="BY318" i="2"/>
  <c r="BW318" i="2"/>
  <c r="BU318" i="2"/>
  <c r="BS318" i="2"/>
  <c r="BR318" i="2"/>
  <c r="BQ318" i="2"/>
  <c r="BP318" i="2"/>
  <c r="BO318" i="2"/>
  <c r="AC318" i="2"/>
  <c r="AB318" i="2"/>
  <c r="Z318" i="2"/>
  <c r="BX318" i="2" s="1"/>
  <c r="X318" i="2"/>
  <c r="BV318" i="2" s="1"/>
  <c r="V318" i="2"/>
  <c r="O318" i="2"/>
  <c r="CC317" i="2"/>
  <c r="CA317" i="2"/>
  <c r="BZ317" i="2"/>
  <c r="BY317" i="2"/>
  <c r="BW317" i="2"/>
  <c r="BV317" i="2"/>
  <c r="BU317" i="2"/>
  <c r="BS317" i="2"/>
  <c r="BQ317" i="2"/>
  <c r="BP317" i="2"/>
  <c r="BO317" i="2"/>
  <c r="AC317" i="2"/>
  <c r="AC325" i="2" s="1"/>
  <c r="AB317" i="2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D315" i="2"/>
  <c r="CC315" i="2"/>
  <c r="CA315" i="2"/>
  <c r="BY315" i="2"/>
  <c r="BW315" i="2"/>
  <c r="BV315" i="2"/>
  <c r="BU315" i="2"/>
  <c r="BS315" i="2"/>
  <c r="BQ315" i="2"/>
  <c r="BO315" i="2"/>
  <c r="AC315" i="2"/>
  <c r="AB315" i="2"/>
  <c r="CB315" i="2" s="1"/>
  <c r="Z315" i="2"/>
  <c r="BZ315" i="2" s="1"/>
  <c r="X315" i="2"/>
  <c r="BT315" i="2" s="1"/>
  <c r="V315" i="2"/>
  <c r="O315" i="2"/>
  <c r="CD314" i="2"/>
  <c r="CC314" i="2"/>
  <c r="CB314" i="2"/>
  <c r="CA314" i="2"/>
  <c r="BY314" i="2"/>
  <c r="BW314" i="2"/>
  <c r="BV314" i="2"/>
  <c r="BU314" i="2"/>
  <c r="BT314" i="2"/>
  <c r="BS314" i="2"/>
  <c r="BQ314" i="2"/>
  <c r="BO314" i="2"/>
  <c r="AC314" i="2"/>
  <c r="AB314" i="2"/>
  <c r="Z314" i="2"/>
  <c r="BZ314" i="2" s="1"/>
  <c r="X314" i="2"/>
  <c r="V314" i="2"/>
  <c r="BR314" i="2" s="1"/>
  <c r="O314" i="2"/>
  <c r="CD313" i="2"/>
  <c r="CC313" i="2"/>
  <c r="CB313" i="2"/>
  <c r="CA313" i="2"/>
  <c r="BZ313" i="2"/>
  <c r="BY313" i="2"/>
  <c r="BW313" i="2"/>
  <c r="BU313" i="2"/>
  <c r="BT313" i="2"/>
  <c r="BS313" i="2"/>
  <c r="BR313" i="2"/>
  <c r="BQ313" i="2"/>
  <c r="BP313" i="2"/>
  <c r="BO313" i="2"/>
  <c r="AC313" i="2"/>
  <c r="AB313" i="2"/>
  <c r="Z313" i="2"/>
  <c r="BX313" i="2" s="1"/>
  <c r="X313" i="2"/>
  <c r="BV313" i="2" s="1"/>
  <c r="V313" i="2"/>
  <c r="O313" i="2"/>
  <c r="CD312" i="2"/>
  <c r="CC312" i="2"/>
  <c r="CB312" i="2"/>
  <c r="CA312" i="2"/>
  <c r="BZ312" i="2"/>
  <c r="BY312" i="2"/>
  <c r="BW312" i="2"/>
  <c r="BU312" i="2"/>
  <c r="BS312" i="2"/>
  <c r="BR312" i="2"/>
  <c r="BQ312" i="2"/>
  <c r="BP312" i="2"/>
  <c r="BO312" i="2"/>
  <c r="AC312" i="2"/>
  <c r="AB312" i="2"/>
  <c r="Z312" i="2"/>
  <c r="X312" i="2"/>
  <c r="V312" i="2"/>
  <c r="V325" i="2" s="1"/>
  <c r="O312" i="2"/>
  <c r="AA308" i="2"/>
  <c r="Z308" i="2"/>
  <c r="Y308" i="2"/>
  <c r="X308" i="2"/>
  <c r="W308" i="2"/>
  <c r="V308" i="2"/>
  <c r="U308" i="2"/>
  <c r="AC307" i="2"/>
  <c r="AB307" i="2"/>
  <c r="AA307" i="2"/>
  <c r="Y307" i="2"/>
  <c r="X307" i="2"/>
  <c r="W307" i="2"/>
  <c r="V307" i="2"/>
  <c r="U307" i="2"/>
  <c r="CD306" i="2"/>
  <c r="CC306" i="2"/>
  <c r="CB306" i="2"/>
  <c r="CA306" i="2"/>
  <c r="BZ306" i="2"/>
  <c r="BY306" i="2"/>
  <c r="BW306" i="2"/>
  <c r="BV306" i="2"/>
  <c r="BU306" i="2"/>
  <c r="BT306" i="2"/>
  <c r="BS306" i="2"/>
  <c r="BR306" i="2"/>
  <c r="BQ306" i="2"/>
  <c r="BP306" i="2"/>
  <c r="BO306" i="2"/>
  <c r="AC306" i="2"/>
  <c r="AB306" i="2"/>
  <c r="AB308" i="2" s="1"/>
  <c r="Z306" i="2"/>
  <c r="Z307" i="2" s="1"/>
  <c r="X306" i="2"/>
  <c r="V306" i="2"/>
  <c r="O306" i="2"/>
  <c r="AA304" i="2"/>
  <c r="Y304" i="2"/>
  <c r="W304" i="2"/>
  <c r="U304" i="2"/>
  <c r="AA303" i="2"/>
  <c r="Y303" i="2"/>
  <c r="X303" i="2"/>
  <c r="W303" i="2"/>
  <c r="U303" i="2"/>
  <c r="CD302" i="2"/>
  <c r="CC302" i="2"/>
  <c r="CA302" i="2"/>
  <c r="BY302" i="2"/>
  <c r="BW302" i="2"/>
  <c r="BV302" i="2"/>
  <c r="BU302" i="2"/>
  <c r="BS302" i="2"/>
  <c r="BQ302" i="2"/>
  <c r="BO302" i="2"/>
  <c r="AC302" i="2"/>
  <c r="AB302" i="2"/>
  <c r="CB302" i="2" s="1"/>
  <c r="Z302" i="2"/>
  <c r="BZ302" i="2" s="1"/>
  <c r="X302" i="2"/>
  <c r="BT302" i="2" s="1"/>
  <c r="V302" i="2"/>
  <c r="CD301" i="2"/>
  <c r="CC301" i="2"/>
  <c r="CB301" i="2"/>
  <c r="CA301" i="2"/>
  <c r="BZ301" i="2"/>
  <c r="BY301" i="2"/>
  <c r="BW301" i="2"/>
  <c r="BV301" i="2"/>
  <c r="BU301" i="2"/>
  <c r="BT301" i="2"/>
  <c r="BS301" i="2"/>
  <c r="BR301" i="2"/>
  <c r="BQ301" i="2"/>
  <c r="BP301" i="2"/>
  <c r="BO301" i="2"/>
  <c r="AC301" i="2"/>
  <c r="AB301" i="2"/>
  <c r="Z301" i="2"/>
  <c r="BX301" i="2" s="1"/>
  <c r="X301" i="2"/>
  <c r="V301" i="2"/>
  <c r="O301" i="2"/>
  <c r="CD300" i="2"/>
  <c r="CC300" i="2"/>
  <c r="CB300" i="2"/>
  <c r="CA300" i="2"/>
  <c r="BZ300" i="2"/>
  <c r="BY300" i="2"/>
  <c r="BW300" i="2"/>
  <c r="BU300" i="2"/>
  <c r="BT300" i="2"/>
  <c r="BS300" i="2"/>
  <c r="BR300" i="2"/>
  <c r="BQ300" i="2"/>
  <c r="BP300" i="2"/>
  <c r="BO300" i="2"/>
  <c r="AC300" i="2"/>
  <c r="AB300" i="2"/>
  <c r="Z300" i="2"/>
  <c r="BX300" i="2" s="1"/>
  <c r="X300" i="2"/>
  <c r="BV300" i="2" s="1"/>
  <c r="V300" i="2"/>
  <c r="CC299" i="2"/>
  <c r="CA299" i="2"/>
  <c r="BZ299" i="2"/>
  <c r="BY299" i="2"/>
  <c r="BW299" i="2"/>
  <c r="BV299" i="2"/>
  <c r="BU299" i="2"/>
  <c r="BS299" i="2"/>
  <c r="BQ299" i="2"/>
  <c r="BP299" i="2"/>
  <c r="BO299" i="2"/>
  <c r="AC299" i="2"/>
  <c r="AB299" i="2"/>
  <c r="Z299" i="2"/>
  <c r="BX299" i="2" s="1"/>
  <c r="X299" i="2"/>
  <c r="BT299" i="2" s="1"/>
  <c r="V299" i="2"/>
  <c r="BR299" i="2" s="1"/>
  <c r="CC298" i="2"/>
  <c r="CA298" i="2"/>
  <c r="BY298" i="2"/>
  <c r="BW298" i="2"/>
  <c r="BV298" i="2"/>
  <c r="BU298" i="2"/>
  <c r="BS298" i="2"/>
  <c r="BQ298" i="2"/>
  <c r="BO298" i="2"/>
  <c r="AC298" i="2"/>
  <c r="AB298" i="2"/>
  <c r="CD298" i="2" s="1"/>
  <c r="Z298" i="2"/>
  <c r="X298" i="2"/>
  <c r="V298" i="2"/>
  <c r="CD297" i="2"/>
  <c r="CC297" i="2"/>
  <c r="CB297" i="2"/>
  <c r="CA297" i="2"/>
  <c r="BY297" i="2"/>
  <c r="BW297" i="2"/>
  <c r="BV297" i="2"/>
  <c r="BU297" i="2"/>
  <c r="BT297" i="2"/>
  <c r="BS297" i="2"/>
  <c r="BQ297" i="2"/>
  <c r="BO297" i="2"/>
  <c r="AC297" i="2"/>
  <c r="AC303" i="2" s="1"/>
  <c r="AB297" i="2"/>
  <c r="Z297" i="2"/>
  <c r="BZ297" i="2" s="1"/>
  <c r="X297" i="2"/>
  <c r="V297" i="2"/>
  <c r="AB294" i="2"/>
  <c r="AA294" i="2"/>
  <c r="Z294" i="2"/>
  <c r="Y294" i="2"/>
  <c r="W294" i="2"/>
  <c r="U294" i="2"/>
  <c r="AA293" i="2"/>
  <c r="Y293" i="2"/>
  <c r="W293" i="2"/>
  <c r="U293" i="2"/>
  <c r="CD292" i="2"/>
  <c r="CC292" i="2"/>
  <c r="CA292" i="2"/>
  <c r="BY292" i="2"/>
  <c r="BW292" i="2"/>
  <c r="BV292" i="2"/>
  <c r="BU292" i="2"/>
  <c r="BS292" i="2"/>
  <c r="BQ292" i="2"/>
  <c r="BO292" i="2"/>
  <c r="AC292" i="2"/>
  <c r="AC293" i="2" s="1"/>
  <c r="AB292" i="2"/>
  <c r="CB292" i="2" s="1"/>
  <c r="Z292" i="2"/>
  <c r="BZ292" i="2" s="1"/>
  <c r="X292" i="2"/>
  <c r="V292" i="2"/>
  <c r="O292" i="2"/>
  <c r="AA290" i="2"/>
  <c r="Y290" i="2"/>
  <c r="W290" i="2"/>
  <c r="U290" i="2"/>
  <c r="AB289" i="2"/>
  <c r="AA289" i="2"/>
  <c r="Y289" i="2"/>
  <c r="W289" i="2"/>
  <c r="U289" i="2"/>
  <c r="CC288" i="2"/>
  <c r="CA288" i="2"/>
  <c r="BZ288" i="2"/>
  <c r="BY288" i="2"/>
  <c r="BW288" i="2"/>
  <c r="BU288" i="2"/>
  <c r="BS288" i="2"/>
  <c r="BQ288" i="2"/>
  <c r="BO288" i="2"/>
  <c r="AC288" i="2"/>
  <c r="AB288" i="2"/>
  <c r="Z288" i="2"/>
  <c r="BX288" i="2" s="1"/>
  <c r="X288" i="2"/>
  <c r="BV288" i="2" s="1"/>
  <c r="V288" i="2"/>
  <c r="BR288" i="2" s="1"/>
  <c r="CD287" i="2"/>
  <c r="CC287" i="2"/>
  <c r="CA287" i="2"/>
  <c r="BY287" i="2"/>
  <c r="BW287" i="2"/>
  <c r="BV287" i="2"/>
  <c r="BU287" i="2"/>
  <c r="BS287" i="2"/>
  <c r="BQ287" i="2"/>
  <c r="BO287" i="2"/>
  <c r="AC287" i="2"/>
  <c r="AB287" i="2"/>
  <c r="CB287" i="2" s="1"/>
  <c r="Z287" i="2"/>
  <c r="BZ287" i="2" s="1"/>
  <c r="X287" i="2"/>
  <c r="BT287" i="2" s="1"/>
  <c r="V287" i="2"/>
  <c r="O287" i="2"/>
  <c r="CD286" i="2"/>
  <c r="CC286" i="2"/>
  <c r="CB286" i="2"/>
  <c r="CA286" i="2"/>
  <c r="BY286" i="2"/>
  <c r="BW286" i="2"/>
  <c r="BV286" i="2"/>
  <c r="BU286" i="2"/>
  <c r="BT286" i="2"/>
  <c r="BS286" i="2"/>
  <c r="BQ286" i="2"/>
  <c r="BO286" i="2"/>
  <c r="AC286" i="2"/>
  <c r="AB286" i="2"/>
  <c r="Z286" i="2"/>
  <c r="BZ286" i="2" s="1"/>
  <c r="X286" i="2"/>
  <c r="V286" i="2"/>
  <c r="BR286" i="2" s="1"/>
  <c r="O286" i="2"/>
  <c r="CD285" i="2"/>
  <c r="CC285" i="2"/>
  <c r="CB285" i="2"/>
  <c r="CA285" i="2"/>
  <c r="BZ285" i="2"/>
  <c r="BY285" i="2"/>
  <c r="BW285" i="2"/>
  <c r="BU285" i="2"/>
  <c r="BT285" i="2"/>
  <c r="BS285" i="2"/>
  <c r="BR285" i="2"/>
  <c r="BQ285" i="2"/>
  <c r="BP285" i="2"/>
  <c r="BO285" i="2"/>
  <c r="AC285" i="2"/>
  <c r="AB285" i="2"/>
  <c r="Z285" i="2"/>
  <c r="BX285" i="2" s="1"/>
  <c r="X285" i="2"/>
  <c r="BV285" i="2" s="1"/>
  <c r="V285" i="2"/>
  <c r="O285" i="2"/>
  <c r="CD284" i="2"/>
  <c r="CC284" i="2"/>
  <c r="CB284" i="2"/>
  <c r="CA284" i="2"/>
  <c r="BZ284" i="2"/>
  <c r="BY284" i="2"/>
  <c r="BW284" i="2"/>
  <c r="BU284" i="2"/>
  <c r="BS284" i="2"/>
  <c r="BR284" i="2"/>
  <c r="BQ284" i="2"/>
  <c r="BP284" i="2"/>
  <c r="BO284" i="2"/>
  <c r="AC284" i="2"/>
  <c r="AB284" i="2"/>
  <c r="Z284" i="2"/>
  <c r="BX284" i="2" s="1"/>
  <c r="X284" i="2"/>
  <c r="BV284" i="2" s="1"/>
  <c r="V284" i="2"/>
  <c r="O284" i="2"/>
  <c r="CC283" i="2"/>
  <c r="CA283" i="2"/>
  <c r="BZ283" i="2"/>
  <c r="BY283" i="2"/>
  <c r="BW283" i="2"/>
  <c r="BV283" i="2"/>
  <c r="BU283" i="2"/>
  <c r="BS283" i="2"/>
  <c r="BQ283" i="2"/>
  <c r="BP283" i="2"/>
  <c r="BO283" i="2"/>
  <c r="AC283" i="2"/>
  <c r="AB283" i="2"/>
  <c r="Z283" i="2"/>
  <c r="BX283" i="2" s="1"/>
  <c r="X283" i="2"/>
  <c r="BT283" i="2" s="1"/>
  <c r="V283" i="2"/>
  <c r="BR283" i="2" s="1"/>
  <c r="O283" i="2"/>
  <c r="CC282" i="2"/>
  <c r="CA282" i="2"/>
  <c r="BY282" i="2"/>
  <c r="BX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CD281" i="2"/>
  <c r="CC281" i="2"/>
  <c r="CB281" i="2"/>
  <c r="CA281" i="2"/>
  <c r="BY281" i="2"/>
  <c r="BW281" i="2"/>
  <c r="BV281" i="2"/>
  <c r="BU281" i="2"/>
  <c r="BT281" i="2"/>
  <c r="BS281" i="2"/>
  <c r="BQ281" i="2"/>
  <c r="BO281" i="2"/>
  <c r="AC281" i="2"/>
  <c r="AB281" i="2"/>
  <c r="Z281" i="2"/>
  <c r="BZ281" i="2" s="1"/>
  <c r="X281" i="2"/>
  <c r="V281" i="2"/>
  <c r="O281" i="2"/>
  <c r="CD280" i="2"/>
  <c r="CC280" i="2"/>
  <c r="CB280" i="2"/>
  <c r="CA280" i="2"/>
  <c r="BZ280" i="2"/>
  <c r="BY280" i="2"/>
  <c r="BW280" i="2"/>
  <c r="BV280" i="2"/>
  <c r="BU280" i="2"/>
  <c r="BT280" i="2"/>
  <c r="BS280" i="2"/>
  <c r="BR280" i="2"/>
  <c r="BQ280" i="2"/>
  <c r="BP280" i="2"/>
  <c r="BO280" i="2"/>
  <c r="AC280" i="2"/>
  <c r="AB280" i="2"/>
  <c r="Z280" i="2"/>
  <c r="BX280" i="2" s="1"/>
  <c r="X280" i="2"/>
  <c r="V280" i="2"/>
  <c r="O280" i="2"/>
  <c r="CD279" i="2"/>
  <c r="CC279" i="2"/>
  <c r="CB279" i="2"/>
  <c r="CA279" i="2"/>
  <c r="BY279" i="2"/>
  <c r="BW279" i="2"/>
  <c r="BU279" i="2"/>
  <c r="BT279" i="2"/>
  <c r="BS279" i="2"/>
  <c r="BR279" i="2"/>
  <c r="BQ279" i="2"/>
  <c r="BP279" i="2"/>
  <c r="BO279" i="2"/>
  <c r="AC279" i="2"/>
  <c r="AB279" i="2"/>
  <c r="Z279" i="2"/>
  <c r="BZ279" i="2" s="1"/>
  <c r="X279" i="2"/>
  <c r="BV279" i="2" s="1"/>
  <c r="V279" i="2"/>
  <c r="O279" i="2"/>
  <c r="CC278" i="2"/>
  <c r="CB278" i="2"/>
  <c r="CA278" i="2"/>
  <c r="BZ278" i="2"/>
  <c r="BY278" i="2"/>
  <c r="BW278" i="2"/>
  <c r="BV278" i="2"/>
  <c r="BU278" i="2"/>
  <c r="BS278" i="2"/>
  <c r="BQ278" i="2"/>
  <c r="BO278" i="2"/>
  <c r="AC278" i="2"/>
  <c r="AB278" i="2"/>
  <c r="CD278" i="2" s="1"/>
  <c r="Z278" i="2"/>
  <c r="BX278" i="2" s="1"/>
  <c r="X278" i="2"/>
  <c r="BT278" i="2" s="1"/>
  <c r="V278" i="2"/>
  <c r="O278" i="2"/>
  <c r="CC277" i="2"/>
  <c r="CA277" i="2"/>
  <c r="BZ277" i="2"/>
  <c r="BY277" i="2"/>
  <c r="BX277" i="2"/>
  <c r="BW277" i="2"/>
  <c r="BU277" i="2"/>
  <c r="BT277" i="2"/>
  <c r="BS277" i="2"/>
  <c r="BQ277" i="2"/>
  <c r="BO277" i="2"/>
  <c r="AC277" i="2"/>
  <c r="AB277" i="2"/>
  <c r="Z277" i="2"/>
  <c r="X277" i="2"/>
  <c r="BV277" i="2" s="1"/>
  <c r="V277" i="2"/>
  <c r="BR277" i="2" s="1"/>
  <c r="O277" i="2"/>
  <c r="CD276" i="2"/>
  <c r="CC276" i="2"/>
  <c r="CA276" i="2"/>
  <c r="BY276" i="2"/>
  <c r="BX276" i="2"/>
  <c r="BW276" i="2"/>
  <c r="BV276" i="2"/>
  <c r="BU276" i="2"/>
  <c r="BS276" i="2"/>
  <c r="BR276" i="2"/>
  <c r="BQ276" i="2"/>
  <c r="BO276" i="2"/>
  <c r="AC276" i="2"/>
  <c r="AB276" i="2"/>
  <c r="AB290" i="2" s="1"/>
  <c r="Z276" i="2"/>
  <c r="X276" i="2"/>
  <c r="V276" i="2"/>
  <c r="O276" i="2"/>
  <c r="AA274" i="2"/>
  <c r="Y274" i="2"/>
  <c r="W274" i="2"/>
  <c r="U274" i="2"/>
  <c r="AC273" i="2"/>
  <c r="AA273" i="2"/>
  <c r="Y273" i="2"/>
  <c r="W273" i="2"/>
  <c r="U273" i="2"/>
  <c r="CC272" i="2"/>
  <c r="CA272" i="2"/>
  <c r="BZ272" i="2"/>
  <c r="BY272" i="2"/>
  <c r="BW272" i="2"/>
  <c r="BV272" i="2"/>
  <c r="BU272" i="2"/>
  <c r="BS272" i="2"/>
  <c r="BQ272" i="2"/>
  <c r="BP272" i="2"/>
  <c r="BO272" i="2"/>
  <c r="AC272" i="2"/>
  <c r="AB272" i="2"/>
  <c r="Z272" i="2"/>
  <c r="BX272" i="2" s="1"/>
  <c r="X272" i="2"/>
  <c r="BT272" i="2" s="1"/>
  <c r="V272" i="2"/>
  <c r="BR272" i="2" s="1"/>
  <c r="O272" i="2"/>
  <c r="CC271" i="2"/>
  <c r="CA271" i="2"/>
  <c r="BY271" i="2"/>
  <c r="BW271" i="2"/>
  <c r="BU271" i="2"/>
  <c r="BS271" i="2"/>
  <c r="BQ271" i="2"/>
  <c r="BO271" i="2"/>
  <c r="AC271" i="2"/>
  <c r="AB271" i="2"/>
  <c r="Z271" i="2"/>
  <c r="BX271" i="2" s="1"/>
  <c r="X271" i="2"/>
  <c r="V271" i="2"/>
  <c r="V273" i="2" s="1"/>
  <c r="O271" i="2"/>
  <c r="AA269" i="2"/>
  <c r="Y269" i="2"/>
  <c r="W269" i="2"/>
  <c r="U269" i="2"/>
  <c r="AC268" i="2"/>
  <c r="AB268" i="2"/>
  <c r="AA268" i="2"/>
  <c r="Y268" i="2"/>
  <c r="X268" i="2"/>
  <c r="W268" i="2"/>
  <c r="U268" i="2"/>
  <c r="CC267" i="2"/>
  <c r="CB267" i="2"/>
  <c r="CA267" i="2"/>
  <c r="BZ267" i="2"/>
  <c r="BY267" i="2"/>
  <c r="BW267" i="2"/>
  <c r="BV267" i="2"/>
  <c r="BU267" i="2"/>
  <c r="BS267" i="2"/>
  <c r="BQ267" i="2"/>
  <c r="BO267" i="2"/>
  <c r="AC267" i="2"/>
  <c r="AB267" i="2"/>
  <c r="CD267" i="2" s="1"/>
  <c r="Z267" i="2"/>
  <c r="BX267" i="2" s="1"/>
  <c r="X267" i="2"/>
  <c r="BT267" i="2" s="1"/>
  <c r="V267" i="2"/>
  <c r="O267" i="2"/>
  <c r="CC266" i="2"/>
  <c r="CA266" i="2"/>
  <c r="BY266" i="2"/>
  <c r="BX266" i="2"/>
  <c r="BW266" i="2"/>
  <c r="BU266" i="2"/>
  <c r="BT266" i="2"/>
  <c r="BS266" i="2"/>
  <c r="BQ266" i="2"/>
  <c r="BO266" i="2"/>
  <c r="AC266" i="2"/>
  <c r="AB266" i="2"/>
  <c r="Z266" i="2"/>
  <c r="BZ266" i="2" s="1"/>
  <c r="X266" i="2"/>
  <c r="BV266" i="2" s="1"/>
  <c r="V266" i="2"/>
  <c r="V268" i="2" s="1"/>
  <c r="O266" i="2"/>
  <c r="AA262" i="2"/>
  <c r="Y262" i="2"/>
  <c r="W262" i="2"/>
  <c r="U262" i="2"/>
  <c r="AA261" i="2"/>
  <c r="Y261" i="2"/>
  <c r="W261" i="2"/>
  <c r="U261" i="2"/>
  <c r="CD260" i="2"/>
  <c r="CC260" i="2"/>
  <c r="CB260" i="2"/>
  <c r="CA260" i="2"/>
  <c r="BZ260" i="2"/>
  <c r="BY260" i="2"/>
  <c r="BW260" i="2"/>
  <c r="BU260" i="2"/>
  <c r="BS260" i="2"/>
  <c r="BR260" i="2"/>
  <c r="BQ260" i="2"/>
  <c r="BP260" i="2"/>
  <c r="BO260" i="2"/>
  <c r="AC260" i="2"/>
  <c r="AB260" i="2"/>
  <c r="Z260" i="2"/>
  <c r="BX260" i="2" s="1"/>
  <c r="X260" i="2"/>
  <c r="V260" i="2"/>
  <c r="O260" i="2"/>
  <c r="CC259" i="2"/>
  <c r="CB259" i="2"/>
  <c r="CA259" i="2"/>
  <c r="BY259" i="2"/>
  <c r="BX259" i="2"/>
  <c r="BW259" i="2"/>
  <c r="BV259" i="2"/>
  <c r="BU259" i="2"/>
  <c r="BS259" i="2"/>
  <c r="BQ259" i="2"/>
  <c r="BP259" i="2"/>
  <c r="BO259" i="2"/>
  <c r="AC259" i="2"/>
  <c r="AC261" i="2" s="1"/>
  <c r="AB259" i="2"/>
  <c r="CD259" i="2" s="1"/>
  <c r="Z259" i="2"/>
  <c r="BZ259" i="2" s="1"/>
  <c r="X259" i="2"/>
  <c r="BT259" i="2" s="1"/>
  <c r="V259" i="2"/>
  <c r="BR259" i="2" s="1"/>
  <c r="O259" i="2"/>
  <c r="CC258" i="2"/>
  <c r="CA258" i="2"/>
  <c r="BY258" i="2"/>
  <c r="BW258" i="2"/>
  <c r="BV258" i="2"/>
  <c r="BU258" i="2"/>
  <c r="BS258" i="2"/>
  <c r="BQ258" i="2"/>
  <c r="BO258" i="2"/>
  <c r="AC258" i="2"/>
  <c r="AB258" i="2"/>
  <c r="Z258" i="2"/>
  <c r="BZ258" i="2" s="1"/>
  <c r="X258" i="2"/>
  <c r="V258" i="2"/>
  <c r="O258" i="2"/>
  <c r="AA255" i="2"/>
  <c r="Y255" i="2"/>
  <c r="W255" i="2"/>
  <c r="U255" i="2"/>
  <c r="AA254" i="2"/>
  <c r="Y254" i="2"/>
  <c r="W254" i="2"/>
  <c r="U254" i="2"/>
  <c r="CC253" i="2"/>
  <c r="CA253" i="2"/>
  <c r="BZ253" i="2"/>
  <c r="BY253" i="2"/>
  <c r="BW253" i="2"/>
  <c r="BV253" i="2"/>
  <c r="BU253" i="2"/>
  <c r="BS253" i="2"/>
  <c r="BQ253" i="2"/>
  <c r="BP253" i="2"/>
  <c r="BO253" i="2"/>
  <c r="AC253" i="2"/>
  <c r="AB253" i="2"/>
  <c r="CD253" i="2" s="1"/>
  <c r="Z253" i="2"/>
  <c r="BX253" i="2" s="1"/>
  <c r="X253" i="2"/>
  <c r="BT253" i="2" s="1"/>
  <c r="V253" i="2"/>
  <c r="BR253" i="2" s="1"/>
  <c r="O253" i="2"/>
  <c r="CC252" i="2"/>
  <c r="CA252" i="2"/>
  <c r="BY252" i="2"/>
  <c r="BX252" i="2"/>
  <c r="BW252" i="2"/>
  <c r="BU252" i="2"/>
  <c r="BT252" i="2"/>
  <c r="BS252" i="2"/>
  <c r="BQ252" i="2"/>
  <c r="BO252" i="2"/>
  <c r="AC252" i="2"/>
  <c r="AB252" i="2"/>
  <c r="Z252" i="2"/>
  <c r="BZ252" i="2" s="1"/>
  <c r="X252" i="2"/>
  <c r="BV252" i="2" s="1"/>
  <c r="V252" i="2"/>
  <c r="BR252" i="2" s="1"/>
  <c r="O252" i="2"/>
  <c r="CC251" i="2"/>
  <c r="CA251" i="2"/>
  <c r="BY251" i="2"/>
  <c r="BW251" i="2"/>
  <c r="BU251" i="2"/>
  <c r="BS251" i="2"/>
  <c r="BR251" i="2"/>
  <c r="BQ251" i="2"/>
  <c r="BO251" i="2"/>
  <c r="AC251" i="2"/>
  <c r="AB251" i="2"/>
  <c r="Z251" i="2"/>
  <c r="X251" i="2"/>
  <c r="BT251" i="2" s="1"/>
  <c r="V251" i="2"/>
  <c r="BP251" i="2" s="1"/>
  <c r="O251" i="2"/>
  <c r="CD250" i="2"/>
  <c r="CC250" i="2"/>
  <c r="CB250" i="2"/>
  <c r="CA250" i="2"/>
  <c r="BY250" i="2"/>
  <c r="BW250" i="2"/>
  <c r="BV250" i="2"/>
  <c r="BU250" i="2"/>
  <c r="BT250" i="2"/>
  <c r="BS250" i="2"/>
  <c r="BQ250" i="2"/>
  <c r="BO250" i="2"/>
  <c r="AC250" i="2"/>
  <c r="AB250" i="2"/>
  <c r="Z250" i="2"/>
  <c r="X250" i="2"/>
  <c r="V250" i="2"/>
  <c r="O250" i="2"/>
  <c r="AB247" i="2"/>
  <c r="AA247" i="2"/>
  <c r="Y247" i="2"/>
  <c r="W247" i="2"/>
  <c r="U247" i="2"/>
  <c r="AB246" i="2"/>
  <c r="AA246" i="2"/>
  <c r="Y246" i="2"/>
  <c r="W246" i="2"/>
  <c r="U246" i="2"/>
  <c r="CC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CD244" i="2"/>
  <c r="CC244" i="2"/>
  <c r="CA244" i="2"/>
  <c r="BY244" i="2"/>
  <c r="BX244" i="2"/>
  <c r="BW244" i="2"/>
  <c r="BU244" i="2"/>
  <c r="BS244" i="2"/>
  <c r="BQ244" i="2"/>
  <c r="BO244" i="2"/>
  <c r="AC244" i="2"/>
  <c r="AB244" i="2"/>
  <c r="CB244" i="2" s="1"/>
  <c r="Z244" i="2"/>
  <c r="X244" i="2"/>
  <c r="V244" i="2"/>
  <c r="V246" i="2" s="1"/>
  <c r="O244" i="2"/>
  <c r="CD243" i="2"/>
  <c r="CC243" i="2"/>
  <c r="CB243" i="2"/>
  <c r="CA243" i="2"/>
  <c r="BZ243" i="2"/>
  <c r="BY243" i="2"/>
  <c r="BW243" i="2"/>
  <c r="BV243" i="2"/>
  <c r="BU243" i="2"/>
  <c r="BT243" i="2"/>
  <c r="BS243" i="2"/>
  <c r="BQ243" i="2"/>
  <c r="BO243" i="2"/>
  <c r="AC243" i="2"/>
  <c r="AC246" i="2" s="1"/>
  <c r="AB243" i="2"/>
  <c r="Z243" i="2"/>
  <c r="BX243" i="2" s="1"/>
  <c r="X243" i="2"/>
  <c r="V243" i="2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X238" i="2"/>
  <c r="BW238" i="2"/>
  <c r="BU238" i="2"/>
  <c r="BT238" i="2"/>
  <c r="BS238" i="2"/>
  <c r="BR238" i="2"/>
  <c r="BQ238" i="2"/>
  <c r="BO238" i="2"/>
  <c r="AC238" i="2"/>
  <c r="AB238" i="2"/>
  <c r="CB238" i="2" s="1"/>
  <c r="Z238" i="2"/>
  <c r="BZ238" i="2" s="1"/>
  <c r="X238" i="2"/>
  <c r="BV238" i="2" s="1"/>
  <c r="V238" i="2"/>
  <c r="BP238" i="2" s="1"/>
  <c r="O238" i="2"/>
  <c r="CD237" i="2"/>
  <c r="CC237" i="2"/>
  <c r="CB237" i="2"/>
  <c r="CA237" i="2"/>
  <c r="BY237" i="2"/>
  <c r="BW237" i="2"/>
  <c r="BU237" i="2"/>
  <c r="BT237" i="2"/>
  <c r="BS237" i="2"/>
  <c r="BR237" i="2"/>
  <c r="BQ237" i="2"/>
  <c r="BP237" i="2"/>
  <c r="BO237" i="2"/>
  <c r="AC237" i="2"/>
  <c r="AB237" i="2"/>
  <c r="Z237" i="2"/>
  <c r="BZ237" i="2" s="1"/>
  <c r="X237" i="2"/>
  <c r="BV237" i="2" s="1"/>
  <c r="V237" i="2"/>
  <c r="O237" i="2"/>
  <c r="CD236" i="2"/>
  <c r="CC236" i="2"/>
  <c r="CB236" i="2"/>
  <c r="CA236" i="2"/>
  <c r="BZ236" i="2"/>
  <c r="BY236" i="2"/>
  <c r="BW236" i="2"/>
  <c r="BV236" i="2"/>
  <c r="BU236" i="2"/>
  <c r="BT236" i="2"/>
  <c r="BS236" i="2"/>
  <c r="BR236" i="2"/>
  <c r="BQ236" i="2"/>
  <c r="BP236" i="2"/>
  <c r="BO236" i="2"/>
  <c r="AC236" i="2"/>
  <c r="AB236" i="2"/>
  <c r="Z236" i="2"/>
  <c r="BX236" i="2" s="1"/>
  <c r="X236" i="2"/>
  <c r="V236" i="2"/>
  <c r="O236" i="2"/>
  <c r="CC235" i="2"/>
  <c r="CB235" i="2"/>
  <c r="CA235" i="2"/>
  <c r="BY235" i="2"/>
  <c r="BW235" i="2"/>
  <c r="BU235" i="2"/>
  <c r="BS235" i="2"/>
  <c r="BR235" i="2"/>
  <c r="BQ235" i="2"/>
  <c r="BP235" i="2"/>
  <c r="BO235" i="2"/>
  <c r="AC235" i="2"/>
  <c r="AB235" i="2"/>
  <c r="CD235" i="2" s="1"/>
  <c r="Z235" i="2"/>
  <c r="BZ235" i="2" s="1"/>
  <c r="X235" i="2"/>
  <c r="BV235" i="2" s="1"/>
  <c r="V235" i="2"/>
  <c r="O235" i="2"/>
  <c r="CC234" i="2"/>
  <c r="CA234" i="2"/>
  <c r="BZ234" i="2"/>
  <c r="BY234" i="2"/>
  <c r="BW234" i="2"/>
  <c r="BV234" i="2"/>
  <c r="BU234" i="2"/>
  <c r="BS234" i="2"/>
  <c r="BQ234" i="2"/>
  <c r="BP234" i="2"/>
  <c r="BO234" i="2"/>
  <c r="AC234" i="2"/>
  <c r="AB234" i="2"/>
  <c r="Z234" i="2"/>
  <c r="BX234" i="2" s="1"/>
  <c r="X234" i="2"/>
  <c r="BT234" i="2" s="1"/>
  <c r="V234" i="2"/>
  <c r="BR234" i="2" s="1"/>
  <c r="O234" i="2"/>
  <c r="CC233" i="2"/>
  <c r="CA233" i="2"/>
  <c r="BY233" i="2"/>
  <c r="BW233" i="2"/>
  <c r="BU233" i="2"/>
  <c r="BT233" i="2"/>
  <c r="BS233" i="2"/>
  <c r="BQ233" i="2"/>
  <c r="BO233" i="2"/>
  <c r="AC233" i="2"/>
  <c r="AB233" i="2"/>
  <c r="Z233" i="2"/>
  <c r="BZ233" i="2" s="1"/>
  <c r="X233" i="2"/>
  <c r="BV233" i="2" s="1"/>
  <c r="V233" i="2"/>
  <c r="O233" i="2"/>
  <c r="CC232" i="2"/>
  <c r="CA232" i="2"/>
  <c r="BY232" i="2"/>
  <c r="BW232" i="2"/>
  <c r="BU232" i="2"/>
  <c r="BT232" i="2"/>
  <c r="BS232" i="2"/>
  <c r="BQ232" i="2"/>
  <c r="BO232" i="2"/>
  <c r="AC232" i="2"/>
  <c r="AB232" i="2"/>
  <c r="Z232" i="2"/>
  <c r="BZ232" i="2" s="1"/>
  <c r="X232" i="2"/>
  <c r="BV232" i="2" s="1"/>
  <c r="V232" i="2"/>
  <c r="BP232" i="2" s="1"/>
  <c r="O232" i="2"/>
  <c r="CD231" i="2"/>
  <c r="CC231" i="2"/>
  <c r="CB231" i="2"/>
  <c r="CA231" i="2"/>
  <c r="BY231" i="2"/>
  <c r="BW231" i="2"/>
  <c r="BV231" i="2"/>
  <c r="BU231" i="2"/>
  <c r="BS231" i="2"/>
  <c r="BQ231" i="2"/>
  <c r="BO231" i="2"/>
  <c r="AC231" i="2"/>
  <c r="AB231" i="2"/>
  <c r="Z231" i="2"/>
  <c r="BZ231" i="2" s="1"/>
  <c r="X231" i="2"/>
  <c r="BT231" i="2" s="1"/>
  <c r="V231" i="2"/>
  <c r="O231" i="2"/>
  <c r="CD230" i="2"/>
  <c r="CC230" i="2"/>
  <c r="CB230" i="2"/>
  <c r="CA230" i="2"/>
  <c r="BZ230" i="2"/>
  <c r="BY230" i="2"/>
  <c r="BW230" i="2"/>
  <c r="BU230" i="2"/>
  <c r="BT230" i="2"/>
  <c r="BS230" i="2"/>
  <c r="BR230" i="2"/>
  <c r="BQ230" i="2"/>
  <c r="BP230" i="2"/>
  <c r="BO230" i="2"/>
  <c r="AC230" i="2"/>
  <c r="AB230" i="2"/>
  <c r="Z230" i="2"/>
  <c r="BX230" i="2" s="1"/>
  <c r="X230" i="2"/>
  <c r="BV230" i="2" s="1"/>
  <c r="V230" i="2"/>
  <c r="O230" i="2"/>
  <c r="CC229" i="2"/>
  <c r="CA229" i="2"/>
  <c r="BY229" i="2"/>
  <c r="BX229" i="2"/>
  <c r="BW229" i="2"/>
  <c r="BU229" i="2"/>
  <c r="BS229" i="2"/>
  <c r="BR229" i="2"/>
  <c r="BQ229" i="2"/>
  <c r="BP229" i="2"/>
  <c r="BO229" i="2"/>
  <c r="AC229" i="2"/>
  <c r="AB229" i="2"/>
  <c r="CD229" i="2" s="1"/>
  <c r="Z229" i="2"/>
  <c r="BZ229" i="2" s="1"/>
  <c r="X229" i="2"/>
  <c r="BV229" i="2" s="1"/>
  <c r="V229" i="2"/>
  <c r="O229" i="2"/>
  <c r="CC228" i="2"/>
  <c r="CB228" i="2"/>
  <c r="CA228" i="2"/>
  <c r="BY228" i="2"/>
  <c r="BX228" i="2"/>
  <c r="BW228" i="2"/>
  <c r="BV228" i="2"/>
  <c r="BU228" i="2"/>
  <c r="BS228" i="2"/>
  <c r="BQ228" i="2"/>
  <c r="BO228" i="2"/>
  <c r="AC228" i="2"/>
  <c r="AB228" i="2"/>
  <c r="CD228" i="2" s="1"/>
  <c r="Z228" i="2"/>
  <c r="BZ228" i="2" s="1"/>
  <c r="X228" i="2"/>
  <c r="BT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Z227" i="2"/>
  <c r="BZ227" i="2" s="1"/>
  <c r="X227" i="2"/>
  <c r="X240" i="2" s="1"/>
  <c r="V227" i="2"/>
  <c r="O227" i="2"/>
  <c r="CD226" i="2"/>
  <c r="CC226" i="2"/>
  <c r="CA226" i="2"/>
  <c r="BY226" i="2"/>
  <c r="BW226" i="2"/>
  <c r="BV226" i="2"/>
  <c r="BU226" i="2"/>
  <c r="BS226" i="2"/>
  <c r="BQ226" i="2"/>
  <c r="BO226" i="2"/>
  <c r="AC226" i="2"/>
  <c r="AB226" i="2"/>
  <c r="Z226" i="2"/>
  <c r="BZ226" i="2" s="1"/>
  <c r="X226" i="2"/>
  <c r="BT226" i="2" s="1"/>
  <c r="V226" i="2"/>
  <c r="V239" i="2" s="1"/>
  <c r="O226" i="2"/>
  <c r="AA223" i="2"/>
  <c r="Y223" i="2"/>
  <c r="W223" i="2"/>
  <c r="U223" i="2"/>
  <c r="AA222" i="2"/>
  <c r="Y222" i="2"/>
  <c r="X222" i="2"/>
  <c r="W222" i="2"/>
  <c r="U222" i="2"/>
  <c r="CC221" i="2"/>
  <c r="CA221" i="2"/>
  <c r="BY221" i="2"/>
  <c r="BW221" i="2"/>
  <c r="BU221" i="2"/>
  <c r="BS221" i="2"/>
  <c r="BQ221" i="2"/>
  <c r="BP221" i="2"/>
  <c r="BO221" i="2"/>
  <c r="AC221" i="2"/>
  <c r="AB221" i="2"/>
  <c r="CD221" i="2" s="1"/>
  <c r="Z221" i="2"/>
  <c r="BZ221" i="2" s="1"/>
  <c r="X221" i="2"/>
  <c r="BT221" i="2" s="1"/>
  <c r="V221" i="2"/>
  <c r="BR221" i="2" s="1"/>
  <c r="O221" i="2"/>
  <c r="CC220" i="2"/>
  <c r="CA220" i="2"/>
  <c r="BZ220" i="2"/>
  <c r="BY220" i="2"/>
  <c r="BW220" i="2"/>
  <c r="BU220" i="2"/>
  <c r="BT220" i="2"/>
  <c r="BS220" i="2"/>
  <c r="BQ220" i="2"/>
  <c r="BO220" i="2"/>
  <c r="AC220" i="2"/>
  <c r="AB220" i="2"/>
  <c r="Z220" i="2"/>
  <c r="BX220" i="2" s="1"/>
  <c r="X220" i="2"/>
  <c r="BV220" i="2" s="1"/>
  <c r="V220" i="2"/>
  <c r="O220" i="2"/>
  <c r="CD219" i="2"/>
  <c r="CC219" i="2"/>
  <c r="CB219" i="2"/>
  <c r="CA219" i="2"/>
  <c r="BY219" i="2"/>
  <c r="BX219" i="2"/>
  <c r="BW219" i="2"/>
  <c r="BV219" i="2"/>
  <c r="BU219" i="2"/>
  <c r="BS219" i="2"/>
  <c r="BR219" i="2"/>
  <c r="BQ219" i="2"/>
  <c r="BO219" i="2"/>
  <c r="AC219" i="2"/>
  <c r="AB219" i="2"/>
  <c r="Z219" i="2"/>
  <c r="BZ219" i="2" s="1"/>
  <c r="X219" i="2"/>
  <c r="BT219" i="2" s="1"/>
  <c r="V219" i="2"/>
  <c r="BP219" i="2" s="1"/>
  <c r="O219" i="2"/>
  <c r="CD218" i="2"/>
  <c r="CC218" i="2"/>
  <c r="CB218" i="2"/>
  <c r="CA218" i="2"/>
  <c r="BY218" i="2"/>
  <c r="BW218" i="2"/>
  <c r="BV218" i="2"/>
  <c r="BU218" i="2"/>
  <c r="BT218" i="2"/>
  <c r="BS218" i="2"/>
  <c r="BQ218" i="2"/>
  <c r="BP218" i="2"/>
  <c r="BO218" i="2"/>
  <c r="AC218" i="2"/>
  <c r="AB218" i="2"/>
  <c r="Z218" i="2"/>
  <c r="BZ218" i="2" s="1"/>
  <c r="X218" i="2"/>
  <c r="V218" i="2"/>
  <c r="BR218" i="2" s="1"/>
  <c r="O218" i="2"/>
  <c r="CC217" i="2"/>
  <c r="CA217" i="2"/>
  <c r="BZ217" i="2"/>
  <c r="BY217" i="2"/>
  <c r="BW217" i="2"/>
  <c r="BV217" i="2"/>
  <c r="BU217" i="2"/>
  <c r="BT217" i="2"/>
  <c r="BS217" i="2"/>
  <c r="BR217" i="2"/>
  <c r="BQ217" i="2"/>
  <c r="BP217" i="2"/>
  <c r="BO217" i="2"/>
  <c r="AC217" i="2"/>
  <c r="AB217" i="2"/>
  <c r="Z217" i="2"/>
  <c r="BX217" i="2" s="1"/>
  <c r="X217" i="2"/>
  <c r="V217" i="2"/>
  <c r="O217" i="2"/>
  <c r="CD216" i="2"/>
  <c r="CC216" i="2"/>
  <c r="CB216" i="2"/>
  <c r="CA216" i="2"/>
  <c r="BY216" i="2"/>
  <c r="BX216" i="2"/>
  <c r="BW216" i="2"/>
  <c r="BU216" i="2"/>
  <c r="BS216" i="2"/>
  <c r="BQ216" i="2"/>
  <c r="BO216" i="2"/>
  <c r="AC216" i="2"/>
  <c r="AB216" i="2"/>
  <c r="Z216" i="2"/>
  <c r="BZ216" i="2" s="1"/>
  <c r="X216" i="2"/>
  <c r="V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O215" i="2"/>
  <c r="CD214" i="2"/>
  <c r="CC214" i="2"/>
  <c r="CA214" i="2"/>
  <c r="BY214" i="2"/>
  <c r="BW214" i="2"/>
  <c r="BV214" i="2"/>
  <c r="BU214" i="2"/>
  <c r="BS214" i="2"/>
  <c r="BQ214" i="2"/>
  <c r="BO214" i="2"/>
  <c r="AC214" i="2"/>
  <c r="AB214" i="2"/>
  <c r="CB214" i="2" s="1"/>
  <c r="Z214" i="2"/>
  <c r="BZ214" i="2" s="1"/>
  <c r="X214" i="2"/>
  <c r="BT214" i="2" s="1"/>
  <c r="V214" i="2"/>
  <c r="O214" i="2"/>
  <c r="CD213" i="2"/>
  <c r="CC213" i="2"/>
  <c r="CB213" i="2"/>
  <c r="CA213" i="2"/>
  <c r="BY213" i="2"/>
  <c r="BW213" i="2"/>
  <c r="BU213" i="2"/>
  <c r="BT213" i="2"/>
  <c r="BS213" i="2"/>
  <c r="BR213" i="2"/>
  <c r="BQ213" i="2"/>
  <c r="BO213" i="2"/>
  <c r="AC213" i="2"/>
  <c r="AB213" i="2"/>
  <c r="Z213" i="2"/>
  <c r="BZ213" i="2" s="1"/>
  <c r="X213" i="2"/>
  <c r="BV213" i="2" s="1"/>
  <c r="V213" i="2"/>
  <c r="O213" i="2"/>
  <c r="CC212" i="2"/>
  <c r="CA212" i="2"/>
  <c r="BZ212" i="2"/>
  <c r="BY212" i="2"/>
  <c r="BW212" i="2"/>
  <c r="BU212" i="2"/>
  <c r="BT212" i="2"/>
  <c r="BS212" i="2"/>
  <c r="BR212" i="2"/>
  <c r="BQ212" i="2"/>
  <c r="BP212" i="2"/>
  <c r="BO212" i="2"/>
  <c r="AC212" i="2"/>
  <c r="AB212" i="2"/>
  <c r="Z212" i="2"/>
  <c r="BX212" i="2" s="1"/>
  <c r="X212" i="2"/>
  <c r="V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R207" i="2"/>
  <c r="BQ207" i="2"/>
  <c r="BP207" i="2"/>
  <c r="BO207" i="2"/>
  <c r="AC207" i="2"/>
  <c r="AB207" i="2"/>
  <c r="Z207" i="2"/>
  <c r="BZ207" i="2" s="1"/>
  <c r="X207" i="2"/>
  <c r="V207" i="2"/>
  <c r="O207" i="2"/>
  <c r="CD206" i="2"/>
  <c r="CC206" i="2"/>
  <c r="CB206" i="2"/>
  <c r="CA206" i="2"/>
  <c r="BZ206" i="2"/>
  <c r="BY206" i="2"/>
  <c r="BW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BV206" i="2" s="1"/>
  <c r="V206" i="2"/>
  <c r="O206" i="2"/>
  <c r="CD205" i="2"/>
  <c r="CC205" i="2"/>
  <c r="CA205" i="2"/>
  <c r="BY205" i="2"/>
  <c r="BW205" i="2"/>
  <c r="BU205" i="2"/>
  <c r="BS205" i="2"/>
  <c r="BR205" i="2"/>
  <c r="BQ205" i="2"/>
  <c r="BP205" i="2"/>
  <c r="BO205" i="2"/>
  <c r="AC205" i="2"/>
  <c r="AB205" i="2"/>
  <c r="CB205" i="2" s="1"/>
  <c r="Z205" i="2"/>
  <c r="BZ205" i="2" s="1"/>
  <c r="X205" i="2"/>
  <c r="V205" i="2"/>
  <c r="O205" i="2"/>
  <c r="CC204" i="2"/>
  <c r="CA204" i="2"/>
  <c r="BY204" i="2"/>
  <c r="BX204" i="2"/>
  <c r="BW204" i="2"/>
  <c r="BU204" i="2"/>
  <c r="BS204" i="2"/>
  <c r="BQ204" i="2"/>
  <c r="BO204" i="2"/>
  <c r="AC204" i="2"/>
  <c r="AB204" i="2"/>
  <c r="CD204" i="2" s="1"/>
  <c r="Z204" i="2"/>
  <c r="BZ204" i="2" s="1"/>
  <c r="X204" i="2"/>
  <c r="V204" i="2"/>
  <c r="O204" i="2"/>
  <c r="CC203" i="2"/>
  <c r="CA203" i="2"/>
  <c r="BY203" i="2"/>
  <c r="BW203" i="2"/>
  <c r="BU203" i="2"/>
  <c r="BS203" i="2"/>
  <c r="BR203" i="2"/>
  <c r="BQ203" i="2"/>
  <c r="BO203" i="2"/>
  <c r="AC203" i="2"/>
  <c r="AB203" i="2"/>
  <c r="Z203" i="2"/>
  <c r="BZ203" i="2" s="1"/>
  <c r="X203" i="2"/>
  <c r="BV203" i="2" s="1"/>
  <c r="V203" i="2"/>
  <c r="BP203" i="2" s="1"/>
  <c r="O203" i="2"/>
  <c r="CD202" i="2"/>
  <c r="CC202" i="2"/>
  <c r="CB202" i="2"/>
  <c r="CA202" i="2"/>
  <c r="BY202" i="2"/>
  <c r="BW202" i="2"/>
  <c r="BU202" i="2"/>
  <c r="BS202" i="2"/>
  <c r="BQ202" i="2"/>
  <c r="BP202" i="2"/>
  <c r="BO202" i="2"/>
  <c r="AC202" i="2"/>
  <c r="AB202" i="2"/>
  <c r="Z202" i="2"/>
  <c r="BZ202" i="2" s="1"/>
  <c r="X202" i="2"/>
  <c r="BV202" i="2" s="1"/>
  <c r="V202" i="2"/>
  <c r="BR202" i="2" s="1"/>
  <c r="O202" i="2"/>
  <c r="CC201" i="2"/>
  <c r="CA201" i="2"/>
  <c r="BY201" i="2"/>
  <c r="BX201" i="2"/>
  <c r="BW201" i="2"/>
  <c r="BU201" i="2"/>
  <c r="BS201" i="2"/>
  <c r="BR201" i="2"/>
  <c r="BQ201" i="2"/>
  <c r="BO201" i="2"/>
  <c r="AC201" i="2"/>
  <c r="AB201" i="2"/>
  <c r="Z201" i="2"/>
  <c r="BZ201" i="2" s="1"/>
  <c r="X201" i="2"/>
  <c r="BV201" i="2" s="1"/>
  <c r="V201" i="2"/>
  <c r="BP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D200" i="2" s="1"/>
  <c r="Z200" i="2"/>
  <c r="BZ200" i="2" s="1"/>
  <c r="X200" i="2"/>
  <c r="BT200" i="2" s="1"/>
  <c r="V200" i="2"/>
  <c r="O200" i="2"/>
  <c r="CC199" i="2"/>
  <c r="CA199" i="2"/>
  <c r="BZ199" i="2"/>
  <c r="BY199" i="2"/>
  <c r="BW199" i="2"/>
  <c r="BU199" i="2"/>
  <c r="BT199" i="2"/>
  <c r="BS199" i="2"/>
  <c r="BR199" i="2"/>
  <c r="BQ199" i="2"/>
  <c r="BO199" i="2"/>
  <c r="AC199" i="2"/>
  <c r="AB199" i="2"/>
  <c r="CD199" i="2" s="1"/>
  <c r="Z199" i="2"/>
  <c r="BX199" i="2" s="1"/>
  <c r="X199" i="2"/>
  <c r="BV199" i="2" s="1"/>
  <c r="V199" i="2"/>
  <c r="BP199" i="2" s="1"/>
  <c r="O199" i="2"/>
  <c r="CD198" i="2"/>
  <c r="CC198" i="2"/>
  <c r="CA198" i="2"/>
  <c r="BY198" i="2"/>
  <c r="BW198" i="2"/>
  <c r="BU198" i="2"/>
  <c r="BS198" i="2"/>
  <c r="BR198" i="2"/>
  <c r="BQ198" i="2"/>
  <c r="BP198" i="2"/>
  <c r="BO198" i="2"/>
  <c r="AC198" i="2"/>
  <c r="AB198" i="2"/>
  <c r="CB198" i="2" s="1"/>
  <c r="Z198" i="2"/>
  <c r="BZ198" i="2" s="1"/>
  <c r="X198" i="2"/>
  <c r="BV198" i="2" s="1"/>
  <c r="V198" i="2"/>
  <c r="O198" i="2"/>
  <c r="CC197" i="2"/>
  <c r="CB197" i="2"/>
  <c r="CA197" i="2"/>
  <c r="BY197" i="2"/>
  <c r="BW197" i="2"/>
  <c r="BU197" i="2"/>
  <c r="BS197" i="2"/>
  <c r="BQ197" i="2"/>
  <c r="BP197" i="2"/>
  <c r="BO197" i="2"/>
  <c r="AC197" i="2"/>
  <c r="AB197" i="2"/>
  <c r="CD197" i="2" s="1"/>
  <c r="Z197" i="2"/>
  <c r="BX197" i="2" s="1"/>
  <c r="X197" i="2"/>
  <c r="BV197" i="2" s="1"/>
  <c r="V197" i="2"/>
  <c r="BR197" i="2" s="1"/>
  <c r="O197" i="2"/>
  <c r="CC196" i="2"/>
  <c r="CA196" i="2"/>
  <c r="BZ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X195" i="2"/>
  <c r="BW195" i="2"/>
  <c r="BU195" i="2"/>
  <c r="BS195" i="2"/>
  <c r="BR195" i="2"/>
  <c r="BQ195" i="2"/>
  <c r="BO195" i="2"/>
  <c r="AC195" i="2"/>
  <c r="AB195" i="2"/>
  <c r="Z195" i="2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Z194" i="2"/>
  <c r="X194" i="2"/>
  <c r="V194" i="2"/>
  <c r="O194" i="2"/>
  <c r="AA191" i="2"/>
  <c r="Y191" i="2"/>
  <c r="W191" i="2"/>
  <c r="U191" i="2"/>
  <c r="AA190" i="2"/>
  <c r="Y190" i="2"/>
  <c r="W190" i="2"/>
  <c r="U190" i="2"/>
  <c r="CC189" i="2"/>
  <c r="CA189" i="2"/>
  <c r="BZ189" i="2"/>
  <c r="BY189" i="2"/>
  <c r="BW189" i="2"/>
  <c r="BV189" i="2"/>
  <c r="BU189" i="2"/>
  <c r="BT189" i="2"/>
  <c r="BS189" i="2"/>
  <c r="BQ189" i="2"/>
  <c r="BP189" i="2"/>
  <c r="BO189" i="2"/>
  <c r="AC189" i="2"/>
  <c r="AB189" i="2"/>
  <c r="Z189" i="2"/>
  <c r="BX189" i="2" s="1"/>
  <c r="X189" i="2"/>
  <c r="V189" i="2"/>
  <c r="BR189" i="2" s="1"/>
  <c r="O189" i="2"/>
  <c r="CD188" i="2"/>
  <c r="CC188" i="2"/>
  <c r="CB188" i="2"/>
  <c r="CA188" i="2"/>
  <c r="BY188" i="2"/>
  <c r="BX188" i="2"/>
  <c r="BW188" i="2"/>
  <c r="BU188" i="2"/>
  <c r="BS188" i="2"/>
  <c r="BR188" i="2"/>
  <c r="BQ188" i="2"/>
  <c r="BP188" i="2"/>
  <c r="BO188" i="2"/>
  <c r="AC188" i="2"/>
  <c r="AB188" i="2"/>
  <c r="Z188" i="2"/>
  <c r="BZ188" i="2" s="1"/>
  <c r="X188" i="2"/>
  <c r="V188" i="2"/>
  <c r="O188" i="2"/>
  <c r="CD187" i="2"/>
  <c r="CC187" i="2"/>
  <c r="CB187" i="2"/>
  <c r="CA187" i="2"/>
  <c r="BY187" i="2"/>
  <c r="BW187" i="2"/>
  <c r="BV187" i="2"/>
  <c r="BU187" i="2"/>
  <c r="BT187" i="2"/>
  <c r="BS187" i="2"/>
  <c r="BQ187" i="2"/>
  <c r="BO187" i="2"/>
  <c r="AC187" i="2"/>
  <c r="AB187" i="2"/>
  <c r="Z187" i="2"/>
  <c r="BZ187" i="2" s="1"/>
  <c r="X187" i="2"/>
  <c r="V187" i="2"/>
  <c r="O187" i="2"/>
  <c r="CC186" i="2"/>
  <c r="CB186" i="2"/>
  <c r="CA186" i="2"/>
  <c r="BZ186" i="2"/>
  <c r="BY186" i="2"/>
  <c r="BW186" i="2"/>
  <c r="BV186" i="2"/>
  <c r="BU186" i="2"/>
  <c r="BT186" i="2"/>
  <c r="BS186" i="2"/>
  <c r="BQ186" i="2"/>
  <c r="BO186" i="2"/>
  <c r="AC186" i="2"/>
  <c r="AB186" i="2"/>
  <c r="CD186" i="2" s="1"/>
  <c r="Z186" i="2"/>
  <c r="BX186" i="2" s="1"/>
  <c r="X186" i="2"/>
  <c r="V186" i="2"/>
  <c r="BR186" i="2" s="1"/>
  <c r="O186" i="2"/>
  <c r="CD185" i="2"/>
  <c r="CC185" i="2"/>
  <c r="CB185" i="2"/>
  <c r="CA185" i="2"/>
  <c r="BY185" i="2"/>
  <c r="BW185" i="2"/>
  <c r="BU185" i="2"/>
  <c r="BT185" i="2"/>
  <c r="BS185" i="2"/>
  <c r="BR185" i="2"/>
  <c r="BQ185" i="2"/>
  <c r="BO185" i="2"/>
  <c r="AC185" i="2"/>
  <c r="AB185" i="2"/>
  <c r="Z185" i="2"/>
  <c r="BZ185" i="2" s="1"/>
  <c r="X185" i="2"/>
  <c r="BV185" i="2" s="1"/>
  <c r="V185" i="2"/>
  <c r="BP185" i="2" s="1"/>
  <c r="O185" i="2"/>
  <c r="CD184" i="2"/>
  <c r="CC184" i="2"/>
  <c r="CB184" i="2"/>
  <c r="CA184" i="2"/>
  <c r="BY184" i="2"/>
  <c r="BW184" i="2"/>
  <c r="BV184" i="2"/>
  <c r="BU184" i="2"/>
  <c r="BT184" i="2"/>
  <c r="BS184" i="2"/>
  <c r="BR184" i="2"/>
  <c r="BQ184" i="2"/>
  <c r="BP184" i="2"/>
  <c r="BO184" i="2"/>
  <c r="AC184" i="2"/>
  <c r="AB184" i="2"/>
  <c r="Z184" i="2"/>
  <c r="BZ184" i="2" s="1"/>
  <c r="X184" i="2"/>
  <c r="V184" i="2"/>
  <c r="O184" i="2"/>
  <c r="CC183" i="2"/>
  <c r="CA183" i="2"/>
  <c r="BZ183" i="2"/>
  <c r="BY183" i="2"/>
  <c r="BW183" i="2"/>
  <c r="BV183" i="2"/>
  <c r="BU183" i="2"/>
  <c r="BT183" i="2"/>
  <c r="BS183" i="2"/>
  <c r="BQ183" i="2"/>
  <c r="BP183" i="2"/>
  <c r="BO183" i="2"/>
  <c r="AC183" i="2"/>
  <c r="AB183" i="2"/>
  <c r="Z183" i="2"/>
  <c r="BX183" i="2" s="1"/>
  <c r="X183" i="2"/>
  <c r="V183" i="2"/>
  <c r="BR183" i="2" s="1"/>
  <c r="O183" i="2"/>
  <c r="CD182" i="2"/>
  <c r="CC182" i="2"/>
  <c r="CB182" i="2"/>
  <c r="CA182" i="2"/>
  <c r="BY182" i="2"/>
  <c r="BX182" i="2"/>
  <c r="BW182" i="2"/>
  <c r="BU182" i="2"/>
  <c r="BS182" i="2"/>
  <c r="BR182" i="2"/>
  <c r="BQ182" i="2"/>
  <c r="BP182" i="2"/>
  <c r="BO182" i="2"/>
  <c r="AC182" i="2"/>
  <c r="AB182" i="2"/>
  <c r="Z182" i="2"/>
  <c r="BZ182" i="2" s="1"/>
  <c r="X182" i="2"/>
  <c r="V182" i="2"/>
  <c r="O182" i="2"/>
  <c r="CD181" i="2"/>
  <c r="CC181" i="2"/>
  <c r="CB181" i="2"/>
  <c r="CA181" i="2"/>
  <c r="BY181" i="2"/>
  <c r="BW181" i="2"/>
  <c r="BV181" i="2"/>
  <c r="BU181" i="2"/>
  <c r="BT181" i="2"/>
  <c r="BS181" i="2"/>
  <c r="BQ181" i="2"/>
  <c r="BO181" i="2"/>
  <c r="AC181" i="2"/>
  <c r="AB181" i="2"/>
  <c r="Z181" i="2"/>
  <c r="BZ181" i="2" s="1"/>
  <c r="X181" i="2"/>
  <c r="V181" i="2"/>
  <c r="O181" i="2"/>
  <c r="CC180" i="2"/>
  <c r="CB180" i="2"/>
  <c r="CA180" i="2"/>
  <c r="BZ180" i="2"/>
  <c r="BY180" i="2"/>
  <c r="BW180" i="2"/>
  <c r="BV180" i="2"/>
  <c r="BU180" i="2"/>
  <c r="BT180" i="2"/>
  <c r="BS180" i="2"/>
  <c r="BQ180" i="2"/>
  <c r="BO180" i="2"/>
  <c r="AC180" i="2"/>
  <c r="AB180" i="2"/>
  <c r="CD180" i="2" s="1"/>
  <c r="Z180" i="2"/>
  <c r="BX180" i="2" s="1"/>
  <c r="X180" i="2"/>
  <c r="V180" i="2"/>
  <c r="BR180" i="2" s="1"/>
  <c r="O180" i="2"/>
  <c r="CD179" i="2"/>
  <c r="CC179" i="2"/>
  <c r="CB179" i="2"/>
  <c r="CA179" i="2"/>
  <c r="BY179" i="2"/>
  <c r="BW179" i="2"/>
  <c r="BU179" i="2"/>
  <c r="BT179" i="2"/>
  <c r="BS179" i="2"/>
  <c r="BR179" i="2"/>
  <c r="BQ179" i="2"/>
  <c r="BO179" i="2"/>
  <c r="AC179" i="2"/>
  <c r="AB179" i="2"/>
  <c r="Z179" i="2"/>
  <c r="BZ179" i="2" s="1"/>
  <c r="X179" i="2"/>
  <c r="BV179" i="2" s="1"/>
  <c r="V179" i="2"/>
  <c r="BP179" i="2" s="1"/>
  <c r="O179" i="2"/>
  <c r="CD178" i="2"/>
  <c r="CC178" i="2"/>
  <c r="CB178" i="2"/>
  <c r="CA178" i="2"/>
  <c r="BY178" i="2"/>
  <c r="BW178" i="2"/>
  <c r="BV178" i="2"/>
  <c r="BU178" i="2"/>
  <c r="BT178" i="2"/>
  <c r="BS178" i="2"/>
  <c r="BR178" i="2"/>
  <c r="BQ178" i="2"/>
  <c r="BP178" i="2"/>
  <c r="BO178" i="2"/>
  <c r="AC178" i="2"/>
  <c r="AB178" i="2"/>
  <c r="Z178" i="2"/>
  <c r="BZ178" i="2" s="1"/>
  <c r="X178" i="2"/>
  <c r="V178" i="2"/>
  <c r="O178" i="2"/>
  <c r="CC177" i="2"/>
  <c r="CA177" i="2"/>
  <c r="BZ177" i="2"/>
  <c r="BY177" i="2"/>
  <c r="BW177" i="2"/>
  <c r="BV177" i="2"/>
  <c r="BU177" i="2"/>
  <c r="BT177" i="2"/>
  <c r="BS177" i="2"/>
  <c r="BQ177" i="2"/>
  <c r="BP177" i="2"/>
  <c r="BO177" i="2"/>
  <c r="AC177" i="2"/>
  <c r="AB177" i="2"/>
  <c r="Z177" i="2"/>
  <c r="BX177" i="2" s="1"/>
  <c r="X177" i="2"/>
  <c r="V177" i="2"/>
  <c r="BR177" i="2" s="1"/>
  <c r="CC176" i="2"/>
  <c r="CA176" i="2"/>
  <c r="BY176" i="2"/>
  <c r="BW176" i="2"/>
  <c r="BU176" i="2"/>
  <c r="BS176" i="2"/>
  <c r="BQ176" i="2"/>
  <c r="BO176" i="2"/>
  <c r="AC176" i="2"/>
  <c r="AB176" i="2"/>
  <c r="Z176" i="2"/>
  <c r="X176" i="2"/>
  <c r="V176" i="2"/>
  <c r="O176" i="2"/>
  <c r="AA173" i="2"/>
  <c r="Y173" i="2"/>
  <c r="W173" i="2"/>
  <c r="U173" i="2"/>
  <c r="AA172" i="2"/>
  <c r="Y172" i="2"/>
  <c r="W172" i="2"/>
  <c r="U172" i="2"/>
  <c r="CC171" i="2"/>
  <c r="CA171" i="2"/>
  <c r="BZ171" i="2"/>
  <c r="BY171" i="2"/>
  <c r="BW171" i="2"/>
  <c r="BV171" i="2"/>
  <c r="BU171" i="2"/>
  <c r="BT171" i="2"/>
  <c r="BS171" i="2"/>
  <c r="BQ171" i="2"/>
  <c r="BP171" i="2"/>
  <c r="BO171" i="2"/>
  <c r="AC171" i="2"/>
  <c r="AB171" i="2"/>
  <c r="Z171" i="2"/>
  <c r="BX171" i="2" s="1"/>
  <c r="X171" i="2"/>
  <c r="V171" i="2"/>
  <c r="BR171" i="2" s="1"/>
  <c r="O171" i="2"/>
  <c r="CD170" i="2"/>
  <c r="CC170" i="2"/>
  <c r="CB170" i="2"/>
  <c r="CA170" i="2"/>
  <c r="BY170" i="2"/>
  <c r="BX170" i="2"/>
  <c r="BW170" i="2"/>
  <c r="BU170" i="2"/>
  <c r="BS170" i="2"/>
  <c r="BR170" i="2"/>
  <c r="BQ170" i="2"/>
  <c r="BP170" i="2"/>
  <c r="BO170" i="2"/>
  <c r="AC170" i="2"/>
  <c r="AB170" i="2"/>
  <c r="Z170" i="2"/>
  <c r="BZ170" i="2" s="1"/>
  <c r="X170" i="2"/>
  <c r="V170" i="2"/>
  <c r="O170" i="2"/>
  <c r="CD169" i="2"/>
  <c r="CC169" i="2"/>
  <c r="CB169" i="2"/>
  <c r="CA169" i="2"/>
  <c r="BY169" i="2"/>
  <c r="BW169" i="2"/>
  <c r="BV169" i="2"/>
  <c r="BU169" i="2"/>
  <c r="BT169" i="2"/>
  <c r="BS169" i="2"/>
  <c r="BQ169" i="2"/>
  <c r="BO169" i="2"/>
  <c r="AC169" i="2"/>
  <c r="AB169" i="2"/>
  <c r="Z169" i="2"/>
  <c r="BZ169" i="2" s="1"/>
  <c r="X169" i="2"/>
  <c r="V169" i="2"/>
  <c r="O169" i="2"/>
  <c r="CC168" i="2"/>
  <c r="CB168" i="2"/>
  <c r="CA168" i="2"/>
  <c r="BZ168" i="2"/>
  <c r="BY168" i="2"/>
  <c r="BW168" i="2"/>
  <c r="BV168" i="2"/>
  <c r="BU168" i="2"/>
  <c r="BT168" i="2"/>
  <c r="BS168" i="2"/>
  <c r="BQ168" i="2"/>
  <c r="BO168" i="2"/>
  <c r="AC168" i="2"/>
  <c r="AB168" i="2"/>
  <c r="CD168" i="2" s="1"/>
  <c r="Z168" i="2"/>
  <c r="BX168" i="2" s="1"/>
  <c r="X168" i="2"/>
  <c r="V168" i="2"/>
  <c r="BR168" i="2" s="1"/>
  <c r="O168" i="2"/>
  <c r="CD167" i="2"/>
  <c r="CC167" i="2"/>
  <c r="CB167" i="2"/>
  <c r="CA167" i="2"/>
  <c r="BY167" i="2"/>
  <c r="BW167" i="2"/>
  <c r="BU167" i="2"/>
  <c r="BT167" i="2"/>
  <c r="BS167" i="2"/>
  <c r="BR167" i="2"/>
  <c r="BQ167" i="2"/>
  <c r="BO167" i="2"/>
  <c r="AC167" i="2"/>
  <c r="AB167" i="2"/>
  <c r="Z167" i="2"/>
  <c r="BZ167" i="2" s="1"/>
  <c r="X167" i="2"/>
  <c r="BV167" i="2" s="1"/>
  <c r="V167" i="2"/>
  <c r="BP167" i="2" s="1"/>
  <c r="O167" i="2"/>
  <c r="CD166" i="2"/>
  <c r="CC166" i="2"/>
  <c r="CB166" i="2"/>
  <c r="CA166" i="2"/>
  <c r="BY166" i="2"/>
  <c r="BW166" i="2"/>
  <c r="BV166" i="2"/>
  <c r="BU166" i="2"/>
  <c r="BT166" i="2"/>
  <c r="BS166" i="2"/>
  <c r="BR166" i="2"/>
  <c r="BQ166" i="2"/>
  <c r="BP166" i="2"/>
  <c r="BO166" i="2"/>
  <c r="AC166" i="2"/>
  <c r="AB166" i="2"/>
  <c r="Z166" i="2"/>
  <c r="BZ166" i="2" s="1"/>
  <c r="X166" i="2"/>
  <c r="V166" i="2"/>
  <c r="O166" i="2"/>
  <c r="CC165" i="2"/>
  <c r="CA165" i="2"/>
  <c r="BZ165" i="2"/>
  <c r="BY165" i="2"/>
  <c r="BW165" i="2"/>
  <c r="BV165" i="2"/>
  <c r="BU165" i="2"/>
  <c r="BT165" i="2"/>
  <c r="BS165" i="2"/>
  <c r="BQ165" i="2"/>
  <c r="BP165" i="2"/>
  <c r="BO165" i="2"/>
  <c r="AC165" i="2"/>
  <c r="AB165" i="2"/>
  <c r="Z165" i="2"/>
  <c r="BX165" i="2" s="1"/>
  <c r="X165" i="2"/>
  <c r="V165" i="2"/>
  <c r="BR165" i="2" s="1"/>
  <c r="O165" i="2"/>
  <c r="CD164" i="2"/>
  <c r="CC164" i="2"/>
  <c r="CB164" i="2"/>
  <c r="CA164" i="2"/>
  <c r="BY164" i="2"/>
  <c r="BX164" i="2"/>
  <c r="BW164" i="2"/>
  <c r="BU164" i="2"/>
  <c r="BS164" i="2"/>
  <c r="BR164" i="2"/>
  <c r="BQ164" i="2"/>
  <c r="BP164" i="2"/>
  <c r="BO164" i="2"/>
  <c r="AC164" i="2"/>
  <c r="AB164" i="2"/>
  <c r="Z164" i="2"/>
  <c r="BZ164" i="2" s="1"/>
  <c r="X164" i="2"/>
  <c r="V164" i="2"/>
  <c r="O164" i="2"/>
  <c r="CD163" i="2"/>
  <c r="CC163" i="2"/>
  <c r="CB163" i="2"/>
  <c r="CA163" i="2"/>
  <c r="BY163" i="2"/>
  <c r="BW163" i="2"/>
  <c r="BV163" i="2"/>
  <c r="BU163" i="2"/>
  <c r="BT163" i="2"/>
  <c r="BS163" i="2"/>
  <c r="BQ163" i="2"/>
  <c r="BO163" i="2"/>
  <c r="AC163" i="2"/>
  <c r="AB163" i="2"/>
  <c r="Z163" i="2"/>
  <c r="BZ163" i="2" s="1"/>
  <c r="X163" i="2"/>
  <c r="V163" i="2"/>
  <c r="O163" i="2"/>
  <c r="CC162" i="2"/>
  <c r="CB162" i="2"/>
  <c r="CA162" i="2"/>
  <c r="BZ162" i="2"/>
  <c r="BY162" i="2"/>
  <c r="BW162" i="2"/>
  <c r="BV162" i="2"/>
  <c r="BU162" i="2"/>
  <c r="BT162" i="2"/>
  <c r="BS162" i="2"/>
  <c r="BQ162" i="2"/>
  <c r="BO162" i="2"/>
  <c r="AC162" i="2"/>
  <c r="AB162" i="2"/>
  <c r="CD162" i="2" s="1"/>
  <c r="Z162" i="2"/>
  <c r="BX162" i="2" s="1"/>
  <c r="X162" i="2"/>
  <c r="V162" i="2"/>
  <c r="BR162" i="2" s="1"/>
  <c r="O162" i="2"/>
  <c r="CD161" i="2"/>
  <c r="CC161" i="2"/>
  <c r="CB161" i="2"/>
  <c r="CA161" i="2"/>
  <c r="BY161" i="2"/>
  <c r="BW161" i="2"/>
  <c r="BU161" i="2"/>
  <c r="BT161" i="2"/>
  <c r="BS161" i="2"/>
  <c r="BR161" i="2"/>
  <c r="BQ161" i="2"/>
  <c r="BO161" i="2"/>
  <c r="AC161" i="2"/>
  <c r="AB161" i="2"/>
  <c r="Z161" i="2"/>
  <c r="X161" i="2"/>
  <c r="V161" i="2"/>
  <c r="BP161" i="2" s="1"/>
  <c r="O161" i="2"/>
  <c r="AA158" i="2"/>
  <c r="Y158" i="2"/>
  <c r="W158" i="2"/>
  <c r="U158" i="2"/>
  <c r="AA157" i="2"/>
  <c r="Y157" i="2"/>
  <c r="W157" i="2"/>
  <c r="U157" i="2"/>
  <c r="CC156" i="2"/>
  <c r="CA156" i="2"/>
  <c r="BZ156" i="2"/>
  <c r="BY156" i="2"/>
  <c r="BW156" i="2"/>
  <c r="BU156" i="2"/>
  <c r="BT156" i="2"/>
  <c r="BS156" i="2"/>
  <c r="BR156" i="2"/>
  <c r="BQ156" i="2"/>
  <c r="BP156" i="2"/>
  <c r="BO156" i="2"/>
  <c r="AC156" i="2"/>
  <c r="AB156" i="2"/>
  <c r="CD156" i="2" s="1"/>
  <c r="Z156" i="2"/>
  <c r="BX156" i="2" s="1"/>
  <c r="X156" i="2"/>
  <c r="BV156" i="2" s="1"/>
  <c r="V156" i="2"/>
  <c r="O156" i="2"/>
  <c r="CD155" i="2"/>
  <c r="CC155" i="2"/>
  <c r="CA155" i="2"/>
  <c r="BY155" i="2"/>
  <c r="BW155" i="2"/>
  <c r="BU155" i="2"/>
  <c r="BS155" i="2"/>
  <c r="BR155" i="2"/>
  <c r="BQ155" i="2"/>
  <c r="BP155" i="2"/>
  <c r="BO155" i="2"/>
  <c r="AC155" i="2"/>
  <c r="AB155" i="2"/>
  <c r="CB155" i="2" s="1"/>
  <c r="Z155" i="2"/>
  <c r="BZ155" i="2" s="1"/>
  <c r="X155" i="2"/>
  <c r="BV155" i="2" s="1"/>
  <c r="V155" i="2"/>
  <c r="O155" i="2"/>
  <c r="CC154" i="2"/>
  <c r="CB154" i="2"/>
  <c r="CA154" i="2"/>
  <c r="BY154" i="2"/>
  <c r="BW154" i="2"/>
  <c r="BU154" i="2"/>
  <c r="BS154" i="2"/>
  <c r="BQ154" i="2"/>
  <c r="BP154" i="2"/>
  <c r="BO154" i="2"/>
  <c r="AC154" i="2"/>
  <c r="AB154" i="2"/>
  <c r="CD154" i="2" s="1"/>
  <c r="Z154" i="2"/>
  <c r="BZ154" i="2" s="1"/>
  <c r="X154" i="2"/>
  <c r="BV154" i="2" s="1"/>
  <c r="V154" i="2"/>
  <c r="BR154" i="2" s="1"/>
  <c r="O154" i="2"/>
  <c r="CC153" i="2"/>
  <c r="CA153" i="2"/>
  <c r="BZ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R153" i="2" s="1"/>
  <c r="O153" i="2"/>
  <c r="CC152" i="2"/>
  <c r="CA152" i="2"/>
  <c r="BY152" i="2"/>
  <c r="BW152" i="2"/>
  <c r="BV152" i="2"/>
  <c r="BU152" i="2"/>
  <c r="BT152" i="2"/>
  <c r="BS152" i="2"/>
  <c r="BR152" i="2"/>
  <c r="BQ152" i="2"/>
  <c r="BO152" i="2"/>
  <c r="AC152" i="2"/>
  <c r="AB152" i="2"/>
  <c r="Z152" i="2"/>
  <c r="BZ152" i="2" s="1"/>
  <c r="X152" i="2"/>
  <c r="V152" i="2"/>
  <c r="BP152" i="2" s="1"/>
  <c r="O152" i="2"/>
  <c r="CC151" i="2"/>
  <c r="CA151" i="2"/>
  <c r="BY151" i="2"/>
  <c r="BW151" i="2"/>
  <c r="BV151" i="2"/>
  <c r="BU151" i="2"/>
  <c r="BS151" i="2"/>
  <c r="BQ151" i="2"/>
  <c r="BO151" i="2"/>
  <c r="AC151" i="2"/>
  <c r="AB151" i="2"/>
  <c r="CD151" i="2" s="1"/>
  <c r="Z151" i="2"/>
  <c r="BZ151" i="2" s="1"/>
  <c r="X151" i="2"/>
  <c r="BT151" i="2" s="1"/>
  <c r="V151" i="2"/>
  <c r="O151" i="2"/>
  <c r="CC150" i="2"/>
  <c r="CA150" i="2"/>
  <c r="BZ150" i="2"/>
  <c r="BY150" i="2"/>
  <c r="BW150" i="2"/>
  <c r="BU150" i="2"/>
  <c r="BT150" i="2"/>
  <c r="BS150" i="2"/>
  <c r="BR150" i="2"/>
  <c r="BQ150" i="2"/>
  <c r="BP150" i="2"/>
  <c r="BO150" i="2"/>
  <c r="AC150" i="2"/>
  <c r="AB150" i="2"/>
  <c r="CD150" i="2" s="1"/>
  <c r="Z150" i="2"/>
  <c r="BX150" i="2" s="1"/>
  <c r="X150" i="2"/>
  <c r="BV150" i="2" s="1"/>
  <c r="V150" i="2"/>
  <c r="O150" i="2"/>
  <c r="CD149" i="2"/>
  <c r="CC149" i="2"/>
  <c r="CA149" i="2"/>
  <c r="BY149" i="2"/>
  <c r="BW149" i="2"/>
  <c r="BU149" i="2"/>
  <c r="BS149" i="2"/>
  <c r="BR149" i="2"/>
  <c r="BQ149" i="2"/>
  <c r="BP149" i="2"/>
  <c r="BO149" i="2"/>
  <c r="AC149" i="2"/>
  <c r="AB149" i="2"/>
  <c r="CB149" i="2" s="1"/>
  <c r="Z149" i="2"/>
  <c r="BZ149" i="2" s="1"/>
  <c r="X149" i="2"/>
  <c r="BV149" i="2" s="1"/>
  <c r="V149" i="2"/>
  <c r="O149" i="2"/>
  <c r="CC148" i="2"/>
  <c r="CB148" i="2"/>
  <c r="CA148" i="2"/>
  <c r="BY148" i="2"/>
  <c r="BW148" i="2"/>
  <c r="BU148" i="2"/>
  <c r="BS148" i="2"/>
  <c r="BQ148" i="2"/>
  <c r="BP148" i="2"/>
  <c r="BO148" i="2"/>
  <c r="AC148" i="2"/>
  <c r="AB148" i="2"/>
  <c r="CD148" i="2" s="1"/>
  <c r="Z148" i="2"/>
  <c r="BZ148" i="2" s="1"/>
  <c r="X148" i="2"/>
  <c r="BV148" i="2" s="1"/>
  <c r="V148" i="2"/>
  <c r="BR148" i="2" s="1"/>
  <c r="CC147" i="2"/>
  <c r="CA147" i="2"/>
  <c r="BZ147" i="2"/>
  <c r="BY147" i="2"/>
  <c r="BW147" i="2"/>
  <c r="BV147" i="2"/>
  <c r="BU147" i="2"/>
  <c r="BT147" i="2"/>
  <c r="BS147" i="2"/>
  <c r="BQ147" i="2"/>
  <c r="BP147" i="2"/>
  <c r="BO147" i="2"/>
  <c r="AC147" i="2"/>
  <c r="AB147" i="2"/>
  <c r="Z147" i="2"/>
  <c r="BX147" i="2" s="1"/>
  <c r="X147" i="2"/>
  <c r="V147" i="2"/>
  <c r="BR147" i="2" s="1"/>
  <c r="O147" i="2"/>
  <c r="CD146" i="2"/>
  <c r="CC146" i="2"/>
  <c r="CB146" i="2"/>
  <c r="CA146" i="2"/>
  <c r="BY146" i="2"/>
  <c r="BX146" i="2"/>
  <c r="BW146" i="2"/>
  <c r="BU146" i="2"/>
  <c r="BS146" i="2"/>
  <c r="BR146" i="2"/>
  <c r="BQ146" i="2"/>
  <c r="BP146" i="2"/>
  <c r="BO146" i="2"/>
  <c r="AC146" i="2"/>
  <c r="AB146" i="2"/>
  <c r="Z146" i="2"/>
  <c r="BZ146" i="2" s="1"/>
  <c r="X146" i="2"/>
  <c r="V146" i="2"/>
  <c r="O146" i="2"/>
  <c r="CD145" i="2"/>
  <c r="CC145" i="2"/>
  <c r="CB145" i="2"/>
  <c r="CA145" i="2"/>
  <c r="BY145" i="2"/>
  <c r="BW145" i="2"/>
  <c r="BV145" i="2"/>
  <c r="BU145" i="2"/>
  <c r="BT145" i="2"/>
  <c r="BS145" i="2"/>
  <c r="BQ145" i="2"/>
  <c r="BO145" i="2"/>
  <c r="AC145" i="2"/>
  <c r="AB145" i="2"/>
  <c r="Z145" i="2"/>
  <c r="BZ145" i="2" s="1"/>
  <c r="X145" i="2"/>
  <c r="V145" i="2"/>
  <c r="O145" i="2"/>
  <c r="CC144" i="2"/>
  <c r="CB144" i="2"/>
  <c r="CA144" i="2"/>
  <c r="BZ144" i="2"/>
  <c r="BY144" i="2"/>
  <c r="BW144" i="2"/>
  <c r="BV144" i="2"/>
  <c r="BU144" i="2"/>
  <c r="BT144" i="2"/>
  <c r="BS144" i="2"/>
  <c r="BQ144" i="2"/>
  <c r="BO144" i="2"/>
  <c r="AC144" i="2"/>
  <c r="AB144" i="2"/>
  <c r="CD144" i="2" s="1"/>
  <c r="Z144" i="2"/>
  <c r="BX144" i="2" s="1"/>
  <c r="X144" i="2"/>
  <c r="V144" i="2"/>
  <c r="BR144" i="2" s="1"/>
  <c r="O144" i="2"/>
  <c r="CD143" i="2"/>
  <c r="CC143" i="2"/>
  <c r="CA143" i="2"/>
  <c r="BY143" i="2"/>
  <c r="BW143" i="2"/>
  <c r="BU143" i="2"/>
  <c r="BT143" i="2"/>
  <c r="BS143" i="2"/>
  <c r="BR143" i="2"/>
  <c r="BQ143" i="2"/>
  <c r="BO143" i="2"/>
  <c r="AC143" i="2"/>
  <c r="AB143" i="2"/>
  <c r="CB143" i="2" s="1"/>
  <c r="Z143" i="2"/>
  <c r="BZ143" i="2" s="1"/>
  <c r="X143" i="2"/>
  <c r="BV143" i="2" s="1"/>
  <c r="V143" i="2"/>
  <c r="BP143" i="2" s="1"/>
  <c r="O143" i="2"/>
  <c r="CD142" i="2"/>
  <c r="CC142" i="2"/>
  <c r="CB142" i="2"/>
  <c r="CA142" i="2"/>
  <c r="BY142" i="2"/>
  <c r="BW142" i="2"/>
  <c r="BV142" i="2"/>
  <c r="BU142" i="2"/>
  <c r="BT142" i="2"/>
  <c r="BS142" i="2"/>
  <c r="BR142" i="2"/>
  <c r="BQ142" i="2"/>
  <c r="BP142" i="2"/>
  <c r="BO142" i="2"/>
  <c r="AC142" i="2"/>
  <c r="AB142" i="2"/>
  <c r="Z142" i="2"/>
  <c r="BZ142" i="2" s="1"/>
  <c r="X142" i="2"/>
  <c r="V142" i="2"/>
  <c r="O142" i="2"/>
  <c r="CC141" i="2"/>
  <c r="CA141" i="2"/>
  <c r="BZ141" i="2"/>
  <c r="BY141" i="2"/>
  <c r="BW141" i="2"/>
  <c r="BV141" i="2"/>
  <c r="BU141" i="2"/>
  <c r="BT141" i="2"/>
  <c r="BS141" i="2"/>
  <c r="BQ141" i="2"/>
  <c r="BP141" i="2"/>
  <c r="BO141" i="2"/>
  <c r="AC141" i="2"/>
  <c r="AB141" i="2"/>
  <c r="Z141" i="2"/>
  <c r="BX141" i="2" s="1"/>
  <c r="X141" i="2"/>
  <c r="V141" i="2"/>
  <c r="BR141" i="2" s="1"/>
  <c r="O141" i="2"/>
  <c r="CD140" i="2"/>
  <c r="CC140" i="2"/>
  <c r="CB140" i="2"/>
  <c r="CA140" i="2"/>
  <c r="BY140" i="2"/>
  <c r="BX140" i="2"/>
  <c r="BW140" i="2"/>
  <c r="BU140" i="2"/>
  <c r="BS140" i="2"/>
  <c r="BR140" i="2"/>
  <c r="BQ140" i="2"/>
  <c r="BP140" i="2"/>
  <c r="BO140" i="2"/>
  <c r="AC140" i="2"/>
  <c r="AB140" i="2"/>
  <c r="Z140" i="2"/>
  <c r="BZ140" i="2" s="1"/>
  <c r="X140" i="2"/>
  <c r="V140" i="2"/>
  <c r="O140" i="2"/>
  <c r="CD139" i="2"/>
  <c r="CC139" i="2"/>
  <c r="CB139" i="2"/>
  <c r="CA139" i="2"/>
  <c r="BY139" i="2"/>
  <c r="BW139" i="2"/>
  <c r="BV139" i="2"/>
  <c r="BU139" i="2"/>
  <c r="BT139" i="2"/>
  <c r="BS139" i="2"/>
  <c r="BQ139" i="2"/>
  <c r="BO139" i="2"/>
  <c r="AC139" i="2"/>
  <c r="AB139" i="2"/>
  <c r="Z139" i="2"/>
  <c r="BZ139" i="2" s="1"/>
  <c r="X139" i="2"/>
  <c r="V139" i="2"/>
  <c r="O139" i="2"/>
  <c r="CC138" i="2"/>
  <c r="CA138" i="2"/>
  <c r="BZ138" i="2"/>
  <c r="BY138" i="2"/>
  <c r="BW138" i="2"/>
  <c r="BV138" i="2"/>
  <c r="BU138" i="2"/>
  <c r="BT138" i="2"/>
  <c r="BS138" i="2"/>
  <c r="BQ138" i="2"/>
  <c r="BO138" i="2"/>
  <c r="AC138" i="2"/>
  <c r="AB138" i="2"/>
  <c r="CD138" i="2" s="1"/>
  <c r="Z138" i="2"/>
  <c r="BX138" i="2" s="1"/>
  <c r="X138" i="2"/>
  <c r="V138" i="2"/>
  <c r="O138" i="2"/>
  <c r="CD137" i="2"/>
  <c r="CC137" i="2"/>
  <c r="CA137" i="2"/>
  <c r="BY137" i="2"/>
  <c r="BX137" i="2"/>
  <c r="BW137" i="2"/>
  <c r="BU137" i="2"/>
  <c r="BT137" i="2"/>
  <c r="BS137" i="2"/>
  <c r="BR137" i="2"/>
  <c r="BQ137" i="2"/>
  <c r="BO137" i="2"/>
  <c r="AC137" i="2"/>
  <c r="AB137" i="2"/>
  <c r="CB137" i="2" s="1"/>
  <c r="Z137" i="2"/>
  <c r="BZ137" i="2" s="1"/>
  <c r="X137" i="2"/>
  <c r="BV137" i="2" s="1"/>
  <c r="V137" i="2"/>
  <c r="BP137" i="2" s="1"/>
  <c r="O137" i="2"/>
  <c r="CD136" i="2"/>
  <c r="CC136" i="2"/>
  <c r="CB136" i="2"/>
  <c r="CA136" i="2"/>
  <c r="BY136" i="2"/>
  <c r="BW136" i="2"/>
  <c r="BV136" i="2"/>
  <c r="BU136" i="2"/>
  <c r="BS136" i="2"/>
  <c r="BQ136" i="2"/>
  <c r="BO136" i="2"/>
  <c r="AC136" i="2"/>
  <c r="AB136" i="2"/>
  <c r="Z136" i="2"/>
  <c r="BZ136" i="2" s="1"/>
  <c r="X136" i="2"/>
  <c r="BT136" i="2" s="1"/>
  <c r="V136" i="2"/>
  <c r="BR136" i="2" s="1"/>
  <c r="O136" i="2"/>
  <c r="CC135" i="2"/>
  <c r="CA135" i="2"/>
  <c r="BZ135" i="2"/>
  <c r="BY135" i="2"/>
  <c r="BW135" i="2"/>
  <c r="BV135" i="2"/>
  <c r="BU135" i="2"/>
  <c r="BT135" i="2"/>
  <c r="BS135" i="2"/>
  <c r="BQ135" i="2"/>
  <c r="BP135" i="2"/>
  <c r="BO135" i="2"/>
  <c r="AC135" i="2"/>
  <c r="AB135" i="2"/>
  <c r="CD135" i="2" s="1"/>
  <c r="Z135" i="2"/>
  <c r="BX135" i="2" s="1"/>
  <c r="X135" i="2"/>
  <c r="V135" i="2"/>
  <c r="BR135" i="2" s="1"/>
  <c r="CC134" i="2"/>
  <c r="CA134" i="2"/>
  <c r="BY134" i="2"/>
  <c r="BW134" i="2"/>
  <c r="BV134" i="2"/>
  <c r="BU134" i="2"/>
  <c r="BS134" i="2"/>
  <c r="BQ134" i="2"/>
  <c r="BO134" i="2"/>
  <c r="AC134" i="2"/>
  <c r="AB134" i="2"/>
  <c r="Z134" i="2"/>
  <c r="BZ134" i="2" s="1"/>
  <c r="X134" i="2"/>
  <c r="BT134" i="2" s="1"/>
  <c r="V134" i="2"/>
  <c r="O134" i="2"/>
  <c r="CC133" i="2"/>
  <c r="CA133" i="2"/>
  <c r="BZ133" i="2"/>
  <c r="BY133" i="2"/>
  <c r="BW133" i="2"/>
  <c r="BU133" i="2"/>
  <c r="BT133" i="2"/>
  <c r="BS133" i="2"/>
  <c r="BR133" i="2"/>
  <c r="BQ133" i="2"/>
  <c r="BP133" i="2"/>
  <c r="BO133" i="2"/>
  <c r="AC133" i="2"/>
  <c r="AB133" i="2"/>
  <c r="CD133" i="2" s="1"/>
  <c r="Z133" i="2"/>
  <c r="BX133" i="2" s="1"/>
  <c r="X133" i="2"/>
  <c r="BV133" i="2" s="1"/>
  <c r="V133" i="2"/>
  <c r="O133" i="2"/>
  <c r="CC132" i="2"/>
  <c r="CA132" i="2"/>
  <c r="BY132" i="2"/>
  <c r="BW132" i="2"/>
  <c r="BU132" i="2"/>
  <c r="BS132" i="2"/>
  <c r="BR132" i="2"/>
  <c r="BQ132" i="2"/>
  <c r="BP132" i="2"/>
  <c r="BO132" i="2"/>
  <c r="AC132" i="2"/>
  <c r="AB132" i="2"/>
  <c r="CB132" i="2" s="1"/>
  <c r="Z132" i="2"/>
  <c r="BZ132" i="2" s="1"/>
  <c r="X132" i="2"/>
  <c r="BV132" i="2" s="1"/>
  <c r="V132" i="2"/>
  <c r="O132" i="2"/>
  <c r="CC131" i="2"/>
  <c r="CB131" i="2"/>
  <c r="CA131" i="2"/>
  <c r="BY131" i="2"/>
  <c r="BW131" i="2"/>
  <c r="BU131" i="2"/>
  <c r="BS131" i="2"/>
  <c r="BQ131" i="2"/>
  <c r="BP131" i="2"/>
  <c r="BO131" i="2"/>
  <c r="AC131" i="2"/>
  <c r="AB131" i="2"/>
  <c r="CD131" i="2" s="1"/>
  <c r="Z131" i="2"/>
  <c r="BZ131" i="2" s="1"/>
  <c r="X131" i="2"/>
  <c r="V131" i="2"/>
  <c r="BR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X129" i="2"/>
  <c r="BW129" i="2"/>
  <c r="BV129" i="2"/>
  <c r="BU129" i="2"/>
  <c r="BT129" i="2"/>
  <c r="BS129" i="2"/>
  <c r="BR129" i="2"/>
  <c r="BQ129" i="2"/>
  <c r="BO129" i="2"/>
  <c r="AC129" i="2"/>
  <c r="AB129" i="2"/>
  <c r="Z129" i="2"/>
  <c r="BZ129" i="2" s="1"/>
  <c r="X129" i="2"/>
  <c r="V129" i="2"/>
  <c r="BP129" i="2" s="1"/>
  <c r="O129" i="2"/>
  <c r="CC128" i="2"/>
  <c r="CA128" i="2"/>
  <c r="BY128" i="2"/>
  <c r="BW128" i="2"/>
  <c r="BU128" i="2"/>
  <c r="BS128" i="2"/>
  <c r="BQ128" i="2"/>
  <c r="BO128" i="2"/>
  <c r="AC128" i="2"/>
  <c r="AB128" i="2"/>
  <c r="Z128" i="2"/>
  <c r="BZ128" i="2" s="1"/>
  <c r="X128" i="2"/>
  <c r="BT128" i="2" s="1"/>
  <c r="V128" i="2"/>
  <c r="O128" i="2"/>
  <c r="CC127" i="2"/>
  <c r="CA127" i="2"/>
  <c r="BZ127" i="2"/>
  <c r="BY127" i="2"/>
  <c r="BW127" i="2"/>
  <c r="BU127" i="2"/>
  <c r="BS127" i="2"/>
  <c r="BR127" i="2"/>
  <c r="BQ127" i="2"/>
  <c r="BP127" i="2"/>
  <c r="BO127" i="2"/>
  <c r="AC127" i="2"/>
  <c r="AB127" i="2"/>
  <c r="CD127" i="2" s="1"/>
  <c r="Z127" i="2"/>
  <c r="BX127" i="2" s="1"/>
  <c r="X127" i="2"/>
  <c r="BV127" i="2" s="1"/>
  <c r="V127" i="2"/>
  <c r="O127" i="2"/>
  <c r="CC126" i="2"/>
  <c r="CA126" i="2"/>
  <c r="BY126" i="2"/>
  <c r="BW126" i="2"/>
  <c r="BU126" i="2"/>
  <c r="BS126" i="2"/>
  <c r="BR126" i="2"/>
  <c r="BQ126" i="2"/>
  <c r="BP126" i="2"/>
  <c r="BO126" i="2"/>
  <c r="AC126" i="2"/>
  <c r="AB126" i="2"/>
  <c r="Z126" i="2"/>
  <c r="BZ126" i="2" s="1"/>
  <c r="X126" i="2"/>
  <c r="X158" i="2" s="1"/>
  <c r="V126" i="2"/>
  <c r="O126" i="2"/>
  <c r="AA123" i="2"/>
  <c r="Y123" i="2"/>
  <c r="W123" i="2"/>
  <c r="U123" i="2"/>
  <c r="AA122" i="2"/>
  <c r="Y122" i="2"/>
  <c r="X122" i="2"/>
  <c r="W122" i="2"/>
  <c r="U122" i="2"/>
  <c r="CD121" i="2"/>
  <c r="CC121" i="2"/>
  <c r="CB121" i="2"/>
  <c r="CA121" i="2"/>
  <c r="BY121" i="2"/>
  <c r="BX121" i="2"/>
  <c r="BW121" i="2"/>
  <c r="BV121" i="2"/>
  <c r="BU121" i="2"/>
  <c r="BT121" i="2"/>
  <c r="BS121" i="2"/>
  <c r="BQ121" i="2"/>
  <c r="BP121" i="2"/>
  <c r="BO121" i="2"/>
  <c r="AC121" i="2"/>
  <c r="AB121" i="2"/>
  <c r="Z121" i="2"/>
  <c r="BZ121" i="2" s="1"/>
  <c r="X121" i="2"/>
  <c r="V121" i="2"/>
  <c r="BR121" i="2" s="1"/>
  <c r="O121" i="2"/>
  <c r="CC120" i="2"/>
  <c r="CB120" i="2"/>
  <c r="CA120" i="2"/>
  <c r="BZ120" i="2"/>
  <c r="BY120" i="2"/>
  <c r="BW120" i="2"/>
  <c r="BV120" i="2"/>
  <c r="BU120" i="2"/>
  <c r="BT120" i="2"/>
  <c r="BS120" i="2"/>
  <c r="BQ120" i="2"/>
  <c r="BO120" i="2"/>
  <c r="AC120" i="2"/>
  <c r="AB120" i="2"/>
  <c r="CD120" i="2" s="1"/>
  <c r="Z120" i="2"/>
  <c r="BX120" i="2" s="1"/>
  <c r="X120" i="2"/>
  <c r="V120" i="2"/>
  <c r="O120" i="2"/>
  <c r="CD119" i="2"/>
  <c r="CC119" i="2"/>
  <c r="CA119" i="2"/>
  <c r="BY119" i="2"/>
  <c r="BX119" i="2"/>
  <c r="BW119" i="2"/>
  <c r="BU119" i="2"/>
  <c r="BT119" i="2"/>
  <c r="BS119" i="2"/>
  <c r="BR119" i="2"/>
  <c r="BQ119" i="2"/>
  <c r="BO119" i="2"/>
  <c r="AC119" i="2"/>
  <c r="AB119" i="2"/>
  <c r="CB119" i="2" s="1"/>
  <c r="Z119" i="2"/>
  <c r="BZ119" i="2" s="1"/>
  <c r="X119" i="2"/>
  <c r="BV119" i="2" s="1"/>
  <c r="V119" i="2"/>
  <c r="BP119" i="2" s="1"/>
  <c r="O119" i="2"/>
  <c r="CD118" i="2"/>
  <c r="CC118" i="2"/>
  <c r="CB118" i="2"/>
  <c r="CA118" i="2"/>
  <c r="BY118" i="2"/>
  <c r="BW118" i="2"/>
  <c r="BV118" i="2"/>
  <c r="BU118" i="2"/>
  <c r="BT118" i="2"/>
  <c r="BS118" i="2"/>
  <c r="BR118" i="2"/>
  <c r="BQ118" i="2"/>
  <c r="BP118" i="2"/>
  <c r="BO118" i="2"/>
  <c r="AC118" i="2"/>
  <c r="AB118" i="2"/>
  <c r="Z118" i="2"/>
  <c r="BZ118" i="2" s="1"/>
  <c r="X118" i="2"/>
  <c r="V118" i="2"/>
  <c r="O118" i="2"/>
  <c r="CC117" i="2"/>
  <c r="CA117" i="2"/>
  <c r="BZ117" i="2"/>
  <c r="BY117" i="2"/>
  <c r="BW117" i="2"/>
  <c r="BV117" i="2"/>
  <c r="BU117" i="2"/>
  <c r="BT117" i="2"/>
  <c r="BS117" i="2"/>
  <c r="BQ117" i="2"/>
  <c r="BP117" i="2"/>
  <c r="BO117" i="2"/>
  <c r="AC117" i="2"/>
  <c r="AB117" i="2"/>
  <c r="CD117" i="2" s="1"/>
  <c r="Z117" i="2"/>
  <c r="BX117" i="2" s="1"/>
  <c r="X117" i="2"/>
  <c r="V117" i="2"/>
  <c r="BR117" i="2" s="1"/>
  <c r="O117" i="2"/>
  <c r="CD116" i="2"/>
  <c r="CC116" i="2"/>
  <c r="CB116" i="2"/>
  <c r="CA116" i="2"/>
  <c r="BY116" i="2"/>
  <c r="BX116" i="2"/>
  <c r="BW116" i="2"/>
  <c r="BU116" i="2"/>
  <c r="BS116" i="2"/>
  <c r="BR116" i="2"/>
  <c r="BQ116" i="2"/>
  <c r="BP116" i="2"/>
  <c r="BO116" i="2"/>
  <c r="AC116" i="2"/>
  <c r="AB116" i="2"/>
  <c r="Z116" i="2"/>
  <c r="BZ116" i="2" s="1"/>
  <c r="X116" i="2"/>
  <c r="V116" i="2"/>
  <c r="O116" i="2"/>
  <c r="CD115" i="2"/>
  <c r="CC115" i="2"/>
  <c r="CB115" i="2"/>
  <c r="CA115" i="2"/>
  <c r="BY115" i="2"/>
  <c r="BX115" i="2"/>
  <c r="BW115" i="2"/>
  <c r="BV115" i="2"/>
  <c r="BU115" i="2"/>
  <c r="BT115" i="2"/>
  <c r="BS115" i="2"/>
  <c r="BQ115" i="2"/>
  <c r="BO115" i="2"/>
  <c r="AC115" i="2"/>
  <c r="AB115" i="2"/>
  <c r="Z115" i="2"/>
  <c r="BZ115" i="2" s="1"/>
  <c r="X115" i="2"/>
  <c r="V115" i="2"/>
  <c r="BR115" i="2" s="1"/>
  <c r="O115" i="2"/>
  <c r="CC114" i="2"/>
  <c r="CA114" i="2"/>
  <c r="BZ114" i="2"/>
  <c r="BY114" i="2"/>
  <c r="BW114" i="2"/>
  <c r="BV114" i="2"/>
  <c r="BU114" i="2"/>
  <c r="BT114" i="2"/>
  <c r="BS114" i="2"/>
  <c r="BQ114" i="2"/>
  <c r="BO114" i="2"/>
  <c r="AC114" i="2"/>
  <c r="AB114" i="2"/>
  <c r="CD114" i="2" s="1"/>
  <c r="Z114" i="2"/>
  <c r="BX114" i="2" s="1"/>
  <c r="X114" i="2"/>
  <c r="V114" i="2"/>
  <c r="O114" i="2"/>
  <c r="CD113" i="2"/>
  <c r="CC113" i="2"/>
  <c r="CA113" i="2"/>
  <c r="BY113" i="2"/>
  <c r="BX113" i="2"/>
  <c r="BW113" i="2"/>
  <c r="BU113" i="2"/>
  <c r="BT113" i="2"/>
  <c r="BS113" i="2"/>
  <c r="BR113" i="2"/>
  <c r="BQ113" i="2"/>
  <c r="BO113" i="2"/>
  <c r="AC113" i="2"/>
  <c r="AB113" i="2"/>
  <c r="CB113" i="2" s="1"/>
  <c r="Z113" i="2"/>
  <c r="BZ113" i="2" s="1"/>
  <c r="X113" i="2"/>
  <c r="X123" i="2" s="1"/>
  <c r="V113" i="2"/>
  <c r="O113" i="2"/>
  <c r="AA110" i="2"/>
  <c r="Y110" i="2"/>
  <c r="W110" i="2"/>
  <c r="U110" i="2"/>
  <c r="AA109" i="2"/>
  <c r="Y109" i="2"/>
  <c r="W109" i="2"/>
  <c r="V109" i="2"/>
  <c r="U109" i="2"/>
  <c r="CC108" i="2"/>
  <c r="CB108" i="2"/>
  <c r="CA108" i="2"/>
  <c r="BZ108" i="2"/>
  <c r="BY108" i="2"/>
  <c r="BW108" i="2"/>
  <c r="BU108" i="2"/>
  <c r="BS108" i="2"/>
  <c r="BR108" i="2"/>
  <c r="BQ108" i="2"/>
  <c r="BP108" i="2"/>
  <c r="BO108" i="2"/>
  <c r="AC108" i="2"/>
  <c r="AB108" i="2"/>
  <c r="CD108" i="2" s="1"/>
  <c r="Z108" i="2"/>
  <c r="BX108" i="2" s="1"/>
  <c r="X108" i="2"/>
  <c r="BV108" i="2" s="1"/>
  <c r="V108" i="2"/>
  <c r="O108" i="2"/>
  <c r="CC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CB107" i="2" s="1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P106" i="2"/>
  <c r="BO106" i="2"/>
  <c r="AC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Z105" i="2"/>
  <c r="BY105" i="2"/>
  <c r="BW105" i="2"/>
  <c r="BU105" i="2"/>
  <c r="BS105" i="2"/>
  <c r="BQ105" i="2"/>
  <c r="BO105" i="2"/>
  <c r="AC105" i="2"/>
  <c r="AB105" i="2"/>
  <c r="CD105" i="2" s="1"/>
  <c r="Z105" i="2"/>
  <c r="BX105" i="2" s="1"/>
  <c r="X105" i="2"/>
  <c r="BV105" i="2" s="1"/>
  <c r="V105" i="2"/>
  <c r="BR105" i="2" s="1"/>
  <c r="O105" i="2"/>
  <c r="CD104" i="2"/>
  <c r="CC104" i="2"/>
  <c r="CA104" i="2"/>
  <c r="BY104" i="2"/>
  <c r="BX104" i="2"/>
  <c r="BW104" i="2"/>
  <c r="BV104" i="2"/>
  <c r="BU104" i="2"/>
  <c r="BT104" i="2"/>
  <c r="BS104" i="2"/>
  <c r="BR104" i="2"/>
  <c r="BQ104" i="2"/>
  <c r="BO104" i="2"/>
  <c r="AC104" i="2"/>
  <c r="AB104" i="2"/>
  <c r="CB104" i="2" s="1"/>
  <c r="Z104" i="2"/>
  <c r="BZ104" i="2" s="1"/>
  <c r="X104" i="2"/>
  <c r="V104" i="2"/>
  <c r="BP104" i="2" s="1"/>
  <c r="O104" i="2"/>
  <c r="CC103" i="2"/>
  <c r="CB103" i="2"/>
  <c r="CA103" i="2"/>
  <c r="BY103" i="2"/>
  <c r="BW103" i="2"/>
  <c r="BV103" i="2"/>
  <c r="BU103" i="2"/>
  <c r="BS103" i="2"/>
  <c r="BQ103" i="2"/>
  <c r="BO103" i="2"/>
  <c r="AC103" i="2"/>
  <c r="AB103" i="2"/>
  <c r="Z103" i="2"/>
  <c r="BZ103" i="2" s="1"/>
  <c r="X103" i="2"/>
  <c r="BT103" i="2" s="1"/>
  <c r="V103" i="2"/>
  <c r="O103" i="2"/>
  <c r="CC102" i="2"/>
  <c r="CA102" i="2"/>
  <c r="BZ102" i="2"/>
  <c r="BY102" i="2"/>
  <c r="BW102" i="2"/>
  <c r="BU102" i="2"/>
  <c r="BT102" i="2"/>
  <c r="BS102" i="2"/>
  <c r="BR102" i="2"/>
  <c r="BQ102" i="2"/>
  <c r="BP102" i="2"/>
  <c r="BO102" i="2"/>
  <c r="AC102" i="2"/>
  <c r="AC109" i="2" s="1"/>
  <c r="AB102" i="2"/>
  <c r="CD102" i="2" s="1"/>
  <c r="Z102" i="2"/>
  <c r="X102" i="2"/>
  <c r="V102" i="2"/>
  <c r="O102" i="2"/>
  <c r="AB99" i="2"/>
  <c r="AA99" i="2"/>
  <c r="Y99" i="2"/>
  <c r="W99" i="2"/>
  <c r="V99" i="2"/>
  <c r="U99" i="2"/>
  <c r="AB98" i="2"/>
  <c r="AA98" i="2"/>
  <c r="Y98" i="2"/>
  <c r="W98" i="2"/>
  <c r="U98" i="2"/>
  <c r="CD97" i="2"/>
  <c r="CC97" i="2"/>
  <c r="CB97" i="2"/>
  <c r="CA97" i="2"/>
  <c r="BY97" i="2"/>
  <c r="BX97" i="2"/>
  <c r="BW97" i="2"/>
  <c r="BU97" i="2"/>
  <c r="BS97" i="2"/>
  <c r="BR97" i="2"/>
  <c r="BQ97" i="2"/>
  <c r="BP97" i="2"/>
  <c r="BO97" i="2"/>
  <c r="AC97" i="2"/>
  <c r="AB97" i="2"/>
  <c r="Z97" i="2"/>
  <c r="BZ97" i="2" s="1"/>
  <c r="X97" i="2"/>
  <c r="V97" i="2"/>
  <c r="O97" i="2"/>
  <c r="CD96" i="2"/>
  <c r="CC96" i="2"/>
  <c r="CB96" i="2"/>
  <c r="CA96" i="2"/>
  <c r="BY96" i="2"/>
  <c r="BW96" i="2"/>
  <c r="BV96" i="2"/>
  <c r="BU96" i="2"/>
  <c r="BT96" i="2"/>
  <c r="BS96" i="2"/>
  <c r="BQ96" i="2"/>
  <c r="BO96" i="2"/>
  <c r="AC96" i="2"/>
  <c r="AB96" i="2"/>
  <c r="Z96" i="2"/>
  <c r="X96" i="2"/>
  <c r="V96" i="2"/>
  <c r="BR96" i="2" s="1"/>
  <c r="O96" i="2"/>
  <c r="AA93" i="2"/>
  <c r="Y93" i="2"/>
  <c r="W93" i="2"/>
  <c r="U93" i="2"/>
  <c r="AA92" i="2"/>
  <c r="Y92" i="2"/>
  <c r="W92" i="2"/>
  <c r="U92" i="2"/>
  <c r="CD91" i="2"/>
  <c r="CC91" i="2"/>
  <c r="CA91" i="2"/>
  <c r="BY91" i="2"/>
  <c r="BX91" i="2"/>
  <c r="BW91" i="2"/>
  <c r="BV91" i="2"/>
  <c r="BU91" i="2"/>
  <c r="BT91" i="2"/>
  <c r="BS91" i="2"/>
  <c r="BR91" i="2"/>
  <c r="BQ91" i="2"/>
  <c r="BO91" i="2"/>
  <c r="AC91" i="2"/>
  <c r="AB91" i="2"/>
  <c r="CB91" i="2" s="1"/>
  <c r="Z91" i="2"/>
  <c r="BZ91" i="2" s="1"/>
  <c r="X91" i="2"/>
  <c r="V91" i="2"/>
  <c r="BP91" i="2" s="1"/>
  <c r="O91" i="2"/>
  <c r="CC90" i="2"/>
  <c r="CB90" i="2"/>
  <c r="CA90" i="2"/>
  <c r="BY90" i="2"/>
  <c r="BW90" i="2"/>
  <c r="BV90" i="2"/>
  <c r="BU90" i="2"/>
  <c r="BS90" i="2"/>
  <c r="BQ90" i="2"/>
  <c r="BO90" i="2"/>
  <c r="AC90" i="2"/>
  <c r="AB90" i="2"/>
  <c r="CD90" i="2" s="1"/>
  <c r="Z90" i="2"/>
  <c r="BZ90" i="2" s="1"/>
  <c r="X90" i="2"/>
  <c r="BT90" i="2" s="1"/>
  <c r="V90" i="2"/>
  <c r="BR90" i="2" s="1"/>
  <c r="O90" i="2"/>
  <c r="CC89" i="2"/>
  <c r="CA89" i="2"/>
  <c r="BZ89" i="2"/>
  <c r="BY89" i="2"/>
  <c r="BW89" i="2"/>
  <c r="BU89" i="2"/>
  <c r="BS89" i="2"/>
  <c r="BR89" i="2"/>
  <c r="BQ89" i="2"/>
  <c r="BP89" i="2"/>
  <c r="BO89" i="2"/>
  <c r="AC89" i="2"/>
  <c r="AC92" i="2" s="1"/>
  <c r="AB89" i="2"/>
  <c r="CD89" i="2" s="1"/>
  <c r="Z89" i="2"/>
  <c r="BX89" i="2" s="1"/>
  <c r="X89" i="2"/>
  <c r="BV89" i="2" s="1"/>
  <c r="V89" i="2"/>
  <c r="O89" i="2"/>
  <c r="CC88" i="2"/>
  <c r="CA88" i="2"/>
  <c r="BY88" i="2"/>
  <c r="BW88" i="2"/>
  <c r="BU88" i="2"/>
  <c r="BS88" i="2"/>
  <c r="BR88" i="2"/>
  <c r="BQ88" i="2"/>
  <c r="BP88" i="2"/>
  <c r="BO88" i="2"/>
  <c r="AC88" i="2"/>
  <c r="AB88" i="2"/>
  <c r="CB88" i="2" s="1"/>
  <c r="Z88" i="2"/>
  <c r="BZ88" i="2" s="1"/>
  <c r="X88" i="2"/>
  <c r="V88" i="2"/>
  <c r="O88" i="2"/>
  <c r="CC87" i="2"/>
  <c r="CB87" i="2"/>
  <c r="CA87" i="2"/>
  <c r="BY87" i="2"/>
  <c r="BX87" i="2"/>
  <c r="BW87" i="2"/>
  <c r="BU87" i="2"/>
  <c r="BS87" i="2"/>
  <c r="BQ87" i="2"/>
  <c r="BP87" i="2"/>
  <c r="BO87" i="2"/>
  <c r="AC87" i="2"/>
  <c r="AB87" i="2"/>
  <c r="Z87" i="2"/>
  <c r="Z93" i="2" s="1"/>
  <c r="X87" i="2"/>
  <c r="BV87" i="2" s="1"/>
  <c r="V87" i="2"/>
  <c r="O87" i="2"/>
  <c r="AA85" i="2"/>
  <c r="Y85" i="2"/>
  <c r="W85" i="2"/>
  <c r="U85" i="2"/>
  <c r="AA84" i="2"/>
  <c r="Y84" i="2"/>
  <c r="W84" i="2"/>
  <c r="U84" i="2"/>
  <c r="CC83" i="2"/>
  <c r="CB83" i="2"/>
  <c r="CA83" i="2"/>
  <c r="BZ83" i="2"/>
  <c r="BY83" i="2"/>
  <c r="BX83" i="2"/>
  <c r="BW83" i="2"/>
  <c r="BV83" i="2"/>
  <c r="BU83" i="2"/>
  <c r="BT83" i="2"/>
  <c r="BS83" i="2"/>
  <c r="BQ83" i="2"/>
  <c r="BO83" i="2"/>
  <c r="AC83" i="2"/>
  <c r="AB83" i="2"/>
  <c r="CD83" i="2" s="1"/>
  <c r="Z83" i="2"/>
  <c r="X83" i="2"/>
  <c r="V83" i="2"/>
  <c r="BR83" i="2" s="1"/>
  <c r="O83" i="2"/>
  <c r="CC82" i="2"/>
  <c r="CA82" i="2"/>
  <c r="BY82" i="2"/>
  <c r="BW82" i="2"/>
  <c r="BU82" i="2"/>
  <c r="BT82" i="2"/>
  <c r="BS82" i="2"/>
  <c r="BR82" i="2"/>
  <c r="BQ82" i="2"/>
  <c r="BP82" i="2"/>
  <c r="BO82" i="2"/>
  <c r="AC82" i="2"/>
  <c r="AB82" i="2"/>
  <c r="CD82" i="2" s="1"/>
  <c r="Z82" i="2"/>
  <c r="BX82" i="2" s="1"/>
  <c r="X82" i="2"/>
  <c r="BV82" i="2" s="1"/>
  <c r="V82" i="2"/>
  <c r="O82" i="2"/>
  <c r="CC81" i="2"/>
  <c r="CA81" i="2"/>
  <c r="BZ81" i="2"/>
  <c r="BY81" i="2"/>
  <c r="BW81" i="2"/>
  <c r="BV81" i="2"/>
  <c r="BU81" i="2"/>
  <c r="BS81" i="2"/>
  <c r="BQ81" i="2"/>
  <c r="BO81" i="2"/>
  <c r="AC81" i="2"/>
  <c r="AB81" i="2"/>
  <c r="CD81" i="2" s="1"/>
  <c r="Z81" i="2"/>
  <c r="BX81" i="2" s="1"/>
  <c r="X81" i="2"/>
  <c r="BT81" i="2" s="1"/>
  <c r="V81" i="2"/>
  <c r="BR81" i="2" s="1"/>
  <c r="O81" i="2"/>
  <c r="CC80" i="2"/>
  <c r="CB80" i="2"/>
  <c r="CA80" i="2"/>
  <c r="BY80" i="2"/>
  <c r="BW80" i="2"/>
  <c r="BU80" i="2"/>
  <c r="BT80" i="2"/>
  <c r="BS80" i="2"/>
  <c r="BQ80" i="2"/>
  <c r="BO80" i="2"/>
  <c r="AC80" i="2"/>
  <c r="AC84" i="2" s="1"/>
  <c r="AB80" i="2"/>
  <c r="Z80" i="2"/>
  <c r="X80" i="2"/>
  <c r="X84" i="2" s="1"/>
  <c r="V80" i="2"/>
  <c r="BR80" i="2" s="1"/>
  <c r="O80" i="2"/>
  <c r="AA78" i="2"/>
  <c r="Y78" i="2"/>
  <c r="W78" i="2"/>
  <c r="U78" i="2"/>
  <c r="AA77" i="2"/>
  <c r="Z77" i="2"/>
  <c r="Y77" i="2"/>
  <c r="W77" i="2"/>
  <c r="U77" i="2"/>
  <c r="CC76" i="2"/>
  <c r="CB76" i="2"/>
  <c r="CA76" i="2"/>
  <c r="BY76" i="2"/>
  <c r="BX76" i="2"/>
  <c r="BW76" i="2"/>
  <c r="BV76" i="2"/>
  <c r="BU76" i="2"/>
  <c r="BS76" i="2"/>
  <c r="BQ76" i="2"/>
  <c r="BO76" i="2"/>
  <c r="AC76" i="2"/>
  <c r="AB76" i="2"/>
  <c r="CD76" i="2" s="1"/>
  <c r="Z76" i="2"/>
  <c r="BZ76" i="2" s="1"/>
  <c r="X76" i="2"/>
  <c r="BT76" i="2" s="1"/>
  <c r="V76" i="2"/>
  <c r="BR76" i="2" s="1"/>
  <c r="O76" i="2"/>
  <c r="CC75" i="2"/>
  <c r="CA75" i="2"/>
  <c r="BY75" i="2"/>
  <c r="BX75" i="2"/>
  <c r="BW75" i="2"/>
  <c r="BV75" i="2"/>
  <c r="BU75" i="2"/>
  <c r="BT75" i="2"/>
  <c r="BS75" i="2"/>
  <c r="BQ75" i="2"/>
  <c r="BO75" i="2"/>
  <c r="AC75" i="2"/>
  <c r="AC77" i="2" s="1"/>
  <c r="AB75" i="2"/>
  <c r="AB77" i="2" s="1"/>
  <c r="Z75" i="2"/>
  <c r="BZ75" i="2" s="1"/>
  <c r="X75" i="2"/>
  <c r="V75" i="2"/>
  <c r="V78" i="2" s="1"/>
  <c r="O75" i="2"/>
  <c r="AB73" i="2"/>
  <c r="AA73" i="2"/>
  <c r="Y73" i="2"/>
  <c r="W73" i="2"/>
  <c r="V73" i="2"/>
  <c r="U73" i="2"/>
  <c r="AB72" i="2"/>
  <c r="AA72" i="2"/>
  <c r="Y72" i="2"/>
  <c r="X72" i="2"/>
  <c r="W72" i="2"/>
  <c r="U72" i="2"/>
  <c r="CD71" i="2"/>
  <c r="CC71" i="2"/>
  <c r="CB71" i="2"/>
  <c r="CA71" i="2"/>
  <c r="BZ71" i="2"/>
  <c r="BY71" i="2"/>
  <c r="BW71" i="2"/>
  <c r="BV71" i="2"/>
  <c r="BU71" i="2"/>
  <c r="BS71" i="2"/>
  <c r="BR71" i="2"/>
  <c r="BQ71" i="2"/>
  <c r="BO71" i="2"/>
  <c r="AC71" i="2"/>
  <c r="AC72" i="2" s="1"/>
  <c r="AB71" i="2"/>
  <c r="Z71" i="2"/>
  <c r="Z73" i="2" s="1"/>
  <c r="X71" i="2"/>
  <c r="X73" i="2" s="1"/>
  <c r="V71" i="2"/>
  <c r="V72" i="2" s="1"/>
  <c r="O71" i="2"/>
  <c r="AA68" i="2"/>
  <c r="Y68" i="2"/>
  <c r="W68" i="2"/>
  <c r="U68" i="2"/>
  <c r="AA67" i="2"/>
  <c r="Y67" i="2"/>
  <c r="W67" i="2"/>
  <c r="U67" i="2"/>
  <c r="CC66" i="2"/>
  <c r="CA66" i="2"/>
  <c r="BZ66" i="2"/>
  <c r="BY66" i="2"/>
  <c r="BW66" i="2"/>
  <c r="BU66" i="2"/>
  <c r="BT66" i="2"/>
  <c r="BS66" i="2"/>
  <c r="BR66" i="2"/>
  <c r="BQ66" i="2"/>
  <c r="BP66" i="2"/>
  <c r="BO66" i="2"/>
  <c r="AC66" i="2"/>
  <c r="AB66" i="2"/>
  <c r="CB66" i="2" s="1"/>
  <c r="Z66" i="2"/>
  <c r="BX66" i="2" s="1"/>
  <c r="X66" i="2"/>
  <c r="BV66" i="2" s="1"/>
  <c r="V66" i="2"/>
  <c r="O66" i="2"/>
  <c r="CD65" i="2"/>
  <c r="CC65" i="2"/>
  <c r="CA65" i="2"/>
  <c r="BY65" i="2"/>
  <c r="BX65" i="2"/>
  <c r="BW65" i="2"/>
  <c r="BU65" i="2"/>
  <c r="BS65" i="2"/>
  <c r="BR65" i="2"/>
  <c r="BQ65" i="2"/>
  <c r="BP65" i="2"/>
  <c r="BO65" i="2"/>
  <c r="AC65" i="2"/>
  <c r="AB65" i="2"/>
  <c r="CB65" i="2" s="1"/>
  <c r="Z65" i="2"/>
  <c r="BZ65" i="2" s="1"/>
  <c r="X65" i="2"/>
  <c r="V65" i="2"/>
  <c r="O65" i="2"/>
  <c r="CC64" i="2"/>
  <c r="CA64" i="2"/>
  <c r="BY64" i="2"/>
  <c r="BW64" i="2"/>
  <c r="BU64" i="2"/>
  <c r="BS64" i="2"/>
  <c r="BQ64" i="2"/>
  <c r="BP64" i="2"/>
  <c r="BO64" i="2"/>
  <c r="AC64" i="2"/>
  <c r="AB64" i="2"/>
  <c r="CD64" i="2" s="1"/>
  <c r="Z64" i="2"/>
  <c r="BZ64" i="2" s="1"/>
  <c r="X64" i="2"/>
  <c r="BT64" i="2" s="1"/>
  <c r="V64" i="2"/>
  <c r="BR64" i="2" s="1"/>
  <c r="O64" i="2"/>
  <c r="CC63" i="2"/>
  <c r="CA63" i="2"/>
  <c r="BY63" i="2"/>
  <c r="BX63" i="2"/>
  <c r="BW63" i="2"/>
  <c r="BU63" i="2"/>
  <c r="BS63" i="2"/>
  <c r="BQ63" i="2"/>
  <c r="BO63" i="2"/>
  <c r="AC63" i="2"/>
  <c r="AB63" i="2"/>
  <c r="Z63" i="2"/>
  <c r="BZ63" i="2" s="1"/>
  <c r="X63" i="2"/>
  <c r="BV63" i="2" s="1"/>
  <c r="V63" i="2"/>
  <c r="V68" i="2" s="1"/>
  <c r="O63" i="2"/>
  <c r="CC62" i="2"/>
  <c r="CA62" i="2"/>
  <c r="BY62" i="2"/>
  <c r="BW62" i="2"/>
  <c r="BU62" i="2"/>
  <c r="BT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D61" i="2"/>
  <c r="CC61" i="2"/>
  <c r="CA61" i="2"/>
  <c r="BZ61" i="2"/>
  <c r="BY61" i="2"/>
  <c r="BW61" i="2"/>
  <c r="BV61" i="2"/>
  <c r="BU61" i="2"/>
  <c r="BS61" i="2"/>
  <c r="BR61" i="2"/>
  <c r="BQ61" i="2"/>
  <c r="BO61" i="2"/>
  <c r="AC61" i="2"/>
  <c r="AB61" i="2"/>
  <c r="CB61" i="2" s="1"/>
  <c r="Z61" i="2"/>
  <c r="BX61" i="2" s="1"/>
  <c r="X61" i="2"/>
  <c r="BT61" i="2" s="1"/>
  <c r="V61" i="2"/>
  <c r="BP61" i="2" s="1"/>
  <c r="O61" i="2"/>
  <c r="CD60" i="2"/>
  <c r="CC60" i="2"/>
  <c r="CB60" i="2"/>
  <c r="CA60" i="2"/>
  <c r="BY60" i="2"/>
  <c r="BW60" i="2"/>
  <c r="BU60" i="2"/>
  <c r="BS60" i="2"/>
  <c r="BR60" i="2"/>
  <c r="BQ60" i="2"/>
  <c r="BP60" i="2"/>
  <c r="BO60" i="2"/>
  <c r="AC60" i="2"/>
  <c r="AB60" i="2"/>
  <c r="Z60" i="2"/>
  <c r="BZ60" i="2" s="1"/>
  <c r="X60" i="2"/>
  <c r="BV60" i="2" s="1"/>
  <c r="V60" i="2"/>
  <c r="CC59" i="2"/>
  <c r="CA59" i="2"/>
  <c r="BZ59" i="2"/>
  <c r="BY59" i="2"/>
  <c r="BW59" i="2"/>
  <c r="BV59" i="2"/>
  <c r="BU59" i="2"/>
  <c r="BT59" i="2"/>
  <c r="BS59" i="2"/>
  <c r="BR59" i="2"/>
  <c r="BQ59" i="2"/>
  <c r="BP59" i="2"/>
  <c r="BO59" i="2"/>
  <c r="AC59" i="2"/>
  <c r="AB59" i="2"/>
  <c r="CB59" i="2" s="1"/>
  <c r="Z59" i="2"/>
  <c r="BX59" i="2" s="1"/>
  <c r="X59" i="2"/>
  <c r="V59" i="2"/>
  <c r="O59" i="2"/>
  <c r="CD58" i="2"/>
  <c r="CC58" i="2"/>
  <c r="CA58" i="2"/>
  <c r="BY58" i="2"/>
  <c r="BW58" i="2"/>
  <c r="BU58" i="2"/>
  <c r="BS58" i="2"/>
  <c r="BR58" i="2"/>
  <c r="BQ58" i="2"/>
  <c r="BP58" i="2"/>
  <c r="BO58" i="2"/>
  <c r="AC58" i="2"/>
  <c r="AB58" i="2"/>
  <c r="CB58" i="2" s="1"/>
  <c r="Z58" i="2"/>
  <c r="BZ58" i="2" s="1"/>
  <c r="X58" i="2"/>
  <c r="BV58" i="2" s="1"/>
  <c r="V58" i="2"/>
  <c r="O58" i="2"/>
  <c r="CC57" i="2"/>
  <c r="CB57" i="2"/>
  <c r="CA57" i="2"/>
  <c r="BY57" i="2"/>
  <c r="BW57" i="2"/>
  <c r="BV57" i="2"/>
  <c r="BU57" i="2"/>
  <c r="BS57" i="2"/>
  <c r="BQ57" i="2"/>
  <c r="BO57" i="2"/>
  <c r="AC57" i="2"/>
  <c r="AC67" i="2" s="1"/>
  <c r="AB57" i="2"/>
  <c r="AB67" i="2" s="1"/>
  <c r="Z57" i="2"/>
  <c r="Z68" i="2" s="1"/>
  <c r="X57" i="2"/>
  <c r="V57" i="2"/>
  <c r="BR57" i="2" s="1"/>
  <c r="O57" i="2"/>
  <c r="AA54" i="2"/>
  <c r="Y54" i="2"/>
  <c r="W54" i="2"/>
  <c r="U54" i="2"/>
  <c r="AA53" i="2"/>
  <c r="Y53" i="2"/>
  <c r="W53" i="2"/>
  <c r="U53" i="2"/>
  <c r="CC52" i="2"/>
  <c r="CA52" i="2"/>
  <c r="BY52" i="2"/>
  <c r="BW52" i="2"/>
  <c r="BU52" i="2"/>
  <c r="BT52" i="2"/>
  <c r="BS52" i="2"/>
  <c r="BR52" i="2"/>
  <c r="BQ52" i="2"/>
  <c r="BP52" i="2"/>
  <c r="BO52" i="2"/>
  <c r="AC52" i="2"/>
  <c r="AB52" i="2"/>
  <c r="CD52" i="2" s="1"/>
  <c r="Z52" i="2"/>
  <c r="Z53" i="2" s="1"/>
  <c r="X52" i="2"/>
  <c r="BV52" i="2" s="1"/>
  <c r="V52" i="2"/>
  <c r="O52" i="2"/>
  <c r="CC51" i="2"/>
  <c r="CA51" i="2"/>
  <c r="BZ51" i="2"/>
  <c r="BY51" i="2"/>
  <c r="BW51" i="2"/>
  <c r="BV51" i="2"/>
  <c r="BU51" i="2"/>
  <c r="BS51" i="2"/>
  <c r="BQ51" i="2"/>
  <c r="BO51" i="2"/>
  <c r="AC51" i="2"/>
  <c r="AB51" i="2"/>
  <c r="CD51" i="2" s="1"/>
  <c r="Z51" i="2"/>
  <c r="BX51" i="2" s="1"/>
  <c r="X51" i="2"/>
  <c r="BT51" i="2" s="1"/>
  <c r="V51" i="2"/>
  <c r="BR51" i="2" s="1"/>
  <c r="O51" i="2"/>
  <c r="CC50" i="2"/>
  <c r="CA50" i="2"/>
  <c r="BY50" i="2"/>
  <c r="BW50" i="2"/>
  <c r="BU50" i="2"/>
  <c r="BT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D49" i="2"/>
  <c r="CC49" i="2"/>
  <c r="CA49" i="2"/>
  <c r="BZ49" i="2"/>
  <c r="BY49" i="2"/>
  <c r="BW49" i="2"/>
  <c r="BV49" i="2"/>
  <c r="BU49" i="2"/>
  <c r="BS49" i="2"/>
  <c r="BR49" i="2"/>
  <c r="BQ49" i="2"/>
  <c r="BO49" i="2"/>
  <c r="AC49" i="2"/>
  <c r="AB49" i="2"/>
  <c r="CB49" i="2" s="1"/>
  <c r="Z49" i="2"/>
  <c r="BX49" i="2" s="1"/>
  <c r="X49" i="2"/>
  <c r="BT49" i="2" s="1"/>
  <c r="V49" i="2"/>
  <c r="BP49" i="2" s="1"/>
  <c r="O49" i="2"/>
  <c r="CD48" i="2"/>
  <c r="CC48" i="2"/>
  <c r="CB48" i="2"/>
  <c r="CA48" i="2"/>
  <c r="BY48" i="2"/>
  <c r="BW48" i="2"/>
  <c r="BU48" i="2"/>
  <c r="BS48" i="2"/>
  <c r="BR48" i="2"/>
  <c r="BQ48" i="2"/>
  <c r="BP48" i="2"/>
  <c r="BO48" i="2"/>
  <c r="AC48" i="2"/>
  <c r="AB48" i="2"/>
  <c r="Z48" i="2"/>
  <c r="BZ48" i="2" s="1"/>
  <c r="X48" i="2"/>
  <c r="X54" i="2" s="1"/>
  <c r="V48" i="2"/>
  <c r="O48" i="2"/>
  <c r="CD47" i="2"/>
  <c r="CC47" i="2"/>
  <c r="CB47" i="2"/>
  <c r="CA47" i="2"/>
  <c r="BZ47" i="2"/>
  <c r="BY47" i="2"/>
  <c r="BW47" i="2"/>
  <c r="BV47" i="2"/>
  <c r="BU47" i="2"/>
  <c r="BS47" i="2"/>
  <c r="BR47" i="2"/>
  <c r="BQ47" i="2"/>
  <c r="BO47" i="2"/>
  <c r="AC47" i="2"/>
  <c r="AC53" i="2" s="1"/>
  <c r="AB47" i="2"/>
  <c r="AB54" i="2" s="1"/>
  <c r="Z47" i="2"/>
  <c r="BX47" i="2" s="1"/>
  <c r="X47" i="2"/>
  <c r="X53" i="2" s="1"/>
  <c r="V47" i="2"/>
  <c r="V53" i="2" s="1"/>
  <c r="O47" i="2"/>
  <c r="AA44" i="2"/>
  <c r="Y44" i="2"/>
  <c r="W44" i="2"/>
  <c r="V44" i="2"/>
  <c r="U44" i="2"/>
  <c r="AA43" i="2"/>
  <c r="Y43" i="2"/>
  <c r="W43" i="2"/>
  <c r="V43" i="2"/>
  <c r="U43" i="2"/>
  <c r="CD42" i="2"/>
  <c r="CC42" i="2"/>
  <c r="CA42" i="2"/>
  <c r="BY42" i="2"/>
  <c r="BW42" i="2"/>
  <c r="BV42" i="2"/>
  <c r="BU42" i="2"/>
  <c r="BT42" i="2"/>
  <c r="BS42" i="2"/>
  <c r="BR42" i="2"/>
  <c r="BQ42" i="2"/>
  <c r="BO42" i="2"/>
  <c r="AC42" i="2"/>
  <c r="AB42" i="2"/>
  <c r="CB42" i="2" s="1"/>
  <c r="Z42" i="2"/>
  <c r="BZ42" i="2" s="1"/>
  <c r="X42" i="2"/>
  <c r="V42" i="2"/>
  <c r="BP42" i="2" s="1"/>
  <c r="O42" i="2"/>
  <c r="CD41" i="2"/>
  <c r="CC41" i="2"/>
  <c r="CB41" i="2"/>
  <c r="CA41" i="2"/>
  <c r="BY41" i="2"/>
  <c r="BW41" i="2"/>
  <c r="BV41" i="2"/>
  <c r="BU41" i="2"/>
  <c r="BT41" i="2"/>
  <c r="BS41" i="2"/>
  <c r="BR41" i="2"/>
  <c r="BQ41" i="2"/>
  <c r="BP41" i="2"/>
  <c r="BO41" i="2"/>
  <c r="AC41" i="2"/>
  <c r="AC43" i="2" s="1"/>
  <c r="AB41" i="2"/>
  <c r="Z41" i="2"/>
  <c r="BZ41" i="2" s="1"/>
  <c r="X41" i="2"/>
  <c r="X43" i="2" s="1"/>
  <c r="V41" i="2"/>
  <c r="AA38" i="2"/>
  <c r="Y38" i="2"/>
  <c r="W38" i="2"/>
  <c r="U38" i="2"/>
  <c r="AA37" i="2"/>
  <c r="Y37" i="2"/>
  <c r="W37" i="2"/>
  <c r="W511" i="2" s="1"/>
  <c r="U37" i="2"/>
  <c r="CD36" i="2"/>
  <c r="CC36" i="2"/>
  <c r="CA36" i="2"/>
  <c r="BY36" i="2"/>
  <c r="BW36" i="2"/>
  <c r="BV36" i="2"/>
  <c r="BU36" i="2"/>
  <c r="BT36" i="2"/>
  <c r="BS36" i="2"/>
  <c r="BR36" i="2"/>
  <c r="BQ36" i="2"/>
  <c r="BO36" i="2"/>
  <c r="AC36" i="2"/>
  <c r="AB36" i="2"/>
  <c r="CB36" i="2" s="1"/>
  <c r="Z36" i="2"/>
  <c r="BZ36" i="2" s="1"/>
  <c r="X36" i="2"/>
  <c r="V36" i="2"/>
  <c r="BP36" i="2" s="1"/>
  <c r="O36" i="2"/>
  <c r="CD35" i="2"/>
  <c r="CC35" i="2"/>
  <c r="CB35" i="2"/>
  <c r="CA35" i="2"/>
  <c r="BZ35" i="2"/>
  <c r="BY35" i="2"/>
  <c r="BW35" i="2"/>
  <c r="BV35" i="2"/>
  <c r="BU35" i="2"/>
  <c r="BT35" i="2"/>
  <c r="BS35" i="2"/>
  <c r="BR35" i="2"/>
  <c r="BQ35" i="2"/>
  <c r="BP35" i="2"/>
  <c r="BO35" i="2"/>
  <c r="AC35" i="2"/>
  <c r="AB35" i="2"/>
  <c r="Z35" i="2"/>
  <c r="BX35" i="2" s="1"/>
  <c r="X35" i="2"/>
  <c r="V35" i="2"/>
  <c r="O35" i="2"/>
  <c r="CC34" i="2"/>
  <c r="CA34" i="2"/>
  <c r="BZ34" i="2"/>
  <c r="BY34" i="2"/>
  <c r="BW34" i="2"/>
  <c r="BV34" i="2"/>
  <c r="BU34" i="2"/>
  <c r="BT34" i="2"/>
  <c r="BS34" i="2"/>
  <c r="BR34" i="2"/>
  <c r="BQ34" i="2"/>
  <c r="BP34" i="2"/>
  <c r="BO34" i="2"/>
  <c r="AC34" i="2"/>
  <c r="AB34" i="2"/>
  <c r="CB34" i="2" s="1"/>
  <c r="Z34" i="2"/>
  <c r="BX34" i="2" s="1"/>
  <c r="X34" i="2"/>
  <c r="V34" i="2"/>
  <c r="O34" i="2"/>
  <c r="CD33" i="2"/>
  <c r="CC33" i="2"/>
  <c r="CB33" i="2"/>
  <c r="CA33" i="2"/>
  <c r="BY33" i="2"/>
  <c r="BW33" i="2"/>
  <c r="BU33" i="2"/>
  <c r="BS33" i="2"/>
  <c r="BR33" i="2"/>
  <c r="BQ33" i="2"/>
  <c r="BP33" i="2"/>
  <c r="BO33" i="2"/>
  <c r="AC33" i="2"/>
  <c r="AB33" i="2"/>
  <c r="Z33" i="2"/>
  <c r="BZ33" i="2" s="1"/>
  <c r="X33" i="2"/>
  <c r="BV33" i="2" s="1"/>
  <c r="V33" i="2"/>
  <c r="O33" i="2"/>
  <c r="CC32" i="2"/>
  <c r="CA32" i="2"/>
  <c r="BY32" i="2"/>
  <c r="BW32" i="2"/>
  <c r="BV32" i="2"/>
  <c r="BU32" i="2"/>
  <c r="BS32" i="2"/>
  <c r="BQ32" i="2"/>
  <c r="BO32" i="2"/>
  <c r="AC32" i="2"/>
  <c r="AB32" i="2"/>
  <c r="CB32" i="2" s="1"/>
  <c r="Z32" i="2"/>
  <c r="BX32" i="2" s="1"/>
  <c r="X32" i="2"/>
  <c r="BT32" i="2" s="1"/>
  <c r="V32" i="2"/>
  <c r="BP32" i="2" s="1"/>
  <c r="O32" i="2"/>
  <c r="CC31" i="2"/>
  <c r="CA31" i="2"/>
  <c r="BZ31" i="2"/>
  <c r="BY31" i="2"/>
  <c r="BW31" i="2"/>
  <c r="BV31" i="2"/>
  <c r="BU31" i="2"/>
  <c r="BT31" i="2"/>
  <c r="BS31" i="2"/>
  <c r="BQ31" i="2"/>
  <c r="BO31" i="2"/>
  <c r="AC31" i="2"/>
  <c r="AB31" i="2"/>
  <c r="CD31" i="2" s="1"/>
  <c r="Z31" i="2"/>
  <c r="BX31" i="2" s="1"/>
  <c r="X31" i="2"/>
  <c r="V31" i="2"/>
  <c r="BR31" i="2" s="1"/>
  <c r="O31" i="2"/>
  <c r="CD30" i="2"/>
  <c r="CC30" i="2"/>
  <c r="CA30" i="2"/>
  <c r="BY30" i="2"/>
  <c r="BX30" i="2"/>
  <c r="BW30" i="2"/>
  <c r="BV30" i="2"/>
  <c r="BU30" i="2"/>
  <c r="BT30" i="2"/>
  <c r="BS30" i="2"/>
  <c r="BR30" i="2"/>
  <c r="BQ30" i="2"/>
  <c r="BO30" i="2"/>
  <c r="AC30" i="2"/>
  <c r="AB30" i="2"/>
  <c r="CB30" i="2" s="1"/>
  <c r="Z30" i="2"/>
  <c r="BZ30" i="2" s="1"/>
  <c r="X30" i="2"/>
  <c r="V30" i="2"/>
  <c r="BP30" i="2" s="1"/>
  <c r="O30" i="2"/>
  <c r="CD29" i="2"/>
  <c r="CC29" i="2"/>
  <c r="CB29" i="2"/>
  <c r="CA29" i="2"/>
  <c r="BY29" i="2"/>
  <c r="BW29" i="2"/>
  <c r="BV29" i="2"/>
  <c r="BU29" i="2"/>
  <c r="BT29" i="2"/>
  <c r="BS29" i="2"/>
  <c r="BR29" i="2"/>
  <c r="BQ29" i="2"/>
  <c r="BP29" i="2"/>
  <c r="BO29" i="2"/>
  <c r="AC29" i="2"/>
  <c r="AB29" i="2"/>
  <c r="Z29" i="2"/>
  <c r="BZ29" i="2" s="1"/>
  <c r="X29" i="2"/>
  <c r="V29" i="2"/>
  <c r="O29" i="2"/>
  <c r="CC28" i="2"/>
  <c r="CA28" i="2"/>
  <c r="BZ28" i="2"/>
  <c r="BY28" i="2"/>
  <c r="BW28" i="2"/>
  <c r="BV28" i="2"/>
  <c r="BU28" i="2"/>
  <c r="BT28" i="2"/>
  <c r="BS28" i="2"/>
  <c r="BR28" i="2"/>
  <c r="BQ28" i="2"/>
  <c r="BP28" i="2"/>
  <c r="BO28" i="2"/>
  <c r="AC28" i="2"/>
  <c r="AB28" i="2"/>
  <c r="CB28" i="2" s="1"/>
  <c r="Z28" i="2"/>
  <c r="BX28" i="2" s="1"/>
  <c r="X28" i="2"/>
  <c r="V28" i="2"/>
  <c r="O28" i="2"/>
  <c r="CD27" i="2"/>
  <c r="CC27" i="2"/>
  <c r="CA27" i="2"/>
  <c r="BY27" i="2"/>
  <c r="BW27" i="2"/>
  <c r="BU27" i="2"/>
  <c r="BS27" i="2"/>
  <c r="BR27" i="2"/>
  <c r="BQ27" i="2"/>
  <c r="BP27" i="2"/>
  <c r="BO27" i="2"/>
  <c r="AC27" i="2"/>
  <c r="AB27" i="2"/>
  <c r="CB27" i="2" s="1"/>
  <c r="Z27" i="2"/>
  <c r="BZ27" i="2" s="1"/>
  <c r="X27" i="2"/>
  <c r="BV27" i="2" s="1"/>
  <c r="V27" i="2"/>
  <c r="O27" i="2"/>
  <c r="CC26" i="2"/>
  <c r="CA26" i="2"/>
  <c r="BY26" i="2"/>
  <c r="BW26" i="2"/>
  <c r="BV26" i="2"/>
  <c r="BU26" i="2"/>
  <c r="BS26" i="2"/>
  <c r="BQ26" i="2"/>
  <c r="BO26" i="2"/>
  <c r="AC26" i="2"/>
  <c r="AB26" i="2"/>
  <c r="CB26" i="2" s="1"/>
  <c r="Z26" i="2"/>
  <c r="BX26" i="2" s="1"/>
  <c r="X26" i="2"/>
  <c r="BT26" i="2" s="1"/>
  <c r="V26" i="2"/>
  <c r="BR26" i="2" s="1"/>
  <c r="O26" i="2"/>
  <c r="CC25" i="2"/>
  <c r="CA25" i="2"/>
  <c r="BZ25" i="2"/>
  <c r="BY25" i="2"/>
  <c r="BW25" i="2"/>
  <c r="BV25" i="2"/>
  <c r="BU25" i="2"/>
  <c r="BT25" i="2"/>
  <c r="BS25" i="2"/>
  <c r="BQ25" i="2"/>
  <c r="BO25" i="2"/>
  <c r="AC25" i="2"/>
  <c r="AB25" i="2"/>
  <c r="CD25" i="2" s="1"/>
  <c r="Z25" i="2"/>
  <c r="BX25" i="2" s="1"/>
  <c r="X25" i="2"/>
  <c r="V25" i="2"/>
  <c r="BR25" i="2" s="1"/>
  <c r="CD24" i="2"/>
  <c r="CC24" i="2"/>
  <c r="CB24" i="2"/>
  <c r="CA24" i="2"/>
  <c r="BY24" i="2"/>
  <c r="BW24" i="2"/>
  <c r="BU24" i="2"/>
  <c r="BT24" i="2"/>
  <c r="BS24" i="2"/>
  <c r="BR24" i="2"/>
  <c r="BQ24" i="2"/>
  <c r="BP24" i="2"/>
  <c r="BO24" i="2"/>
  <c r="AC24" i="2"/>
  <c r="AB24" i="2"/>
  <c r="Z24" i="2"/>
  <c r="BX24" i="2" s="1"/>
  <c r="X24" i="2"/>
  <c r="BV24" i="2" s="1"/>
  <c r="V24" i="2"/>
  <c r="O24" i="2"/>
  <c r="CD23" i="2"/>
  <c r="CC23" i="2"/>
  <c r="CB23" i="2"/>
  <c r="CA23" i="2"/>
  <c r="BZ23" i="2"/>
  <c r="BY23" i="2"/>
  <c r="BW23" i="2"/>
  <c r="BV23" i="2"/>
  <c r="BU23" i="2"/>
  <c r="BT23" i="2"/>
  <c r="BS23" i="2"/>
  <c r="BR23" i="2"/>
  <c r="BQ23" i="2"/>
  <c r="BP23" i="2"/>
  <c r="BO23" i="2"/>
  <c r="AC23" i="2"/>
  <c r="AB23" i="2"/>
  <c r="Z23" i="2"/>
  <c r="BX23" i="2" s="1"/>
  <c r="X23" i="2"/>
  <c r="V23" i="2"/>
  <c r="O23" i="2"/>
  <c r="CC22" i="2"/>
  <c r="CA22" i="2"/>
  <c r="BY22" i="2"/>
  <c r="BW22" i="2"/>
  <c r="BU22" i="2"/>
  <c r="BT22" i="2"/>
  <c r="BS22" i="2"/>
  <c r="BR22" i="2"/>
  <c r="BQ22" i="2"/>
  <c r="BP22" i="2"/>
  <c r="BO22" i="2"/>
  <c r="AC22" i="2"/>
  <c r="AB22" i="2"/>
  <c r="CB22" i="2" s="1"/>
  <c r="Z22" i="2"/>
  <c r="BZ22" i="2" s="1"/>
  <c r="X22" i="2"/>
  <c r="BV22" i="2" s="1"/>
  <c r="V22" i="2"/>
  <c r="O22" i="2"/>
  <c r="CC21" i="2"/>
  <c r="CA21" i="2"/>
  <c r="BZ21" i="2"/>
  <c r="BY21" i="2"/>
  <c r="BW21" i="2"/>
  <c r="BV21" i="2"/>
  <c r="BU21" i="2"/>
  <c r="BS21" i="2"/>
  <c r="BQ21" i="2"/>
  <c r="BO21" i="2"/>
  <c r="AC21" i="2"/>
  <c r="AC37" i="2" s="1"/>
  <c r="AB21" i="2"/>
  <c r="AB37" i="2" s="1"/>
  <c r="Z21" i="2"/>
  <c r="Z37" i="2" s="1"/>
  <c r="X21" i="2"/>
  <c r="BT21" i="2" s="1"/>
  <c r="V21" i="2"/>
  <c r="BR21" i="2" s="1"/>
  <c r="O21" i="2"/>
  <c r="I10" i="2"/>
  <c r="B9" i="2"/>
  <c r="G10" i="2" s="1"/>
  <c r="E7" i="2"/>
  <c r="Q6" i="2"/>
  <c r="O2" i="2"/>
  <c r="BX205" i="2" l="1"/>
  <c r="Y507" i="2"/>
  <c r="BZ197" i="2"/>
  <c r="AC208" i="2"/>
  <c r="BX22" i="2"/>
  <c r="CD152" i="2"/>
  <c r="CB152" i="2"/>
  <c r="BX58" i="2"/>
  <c r="BR231" i="2"/>
  <c r="BP231" i="2"/>
  <c r="BZ322" i="2"/>
  <c r="BX322" i="2"/>
  <c r="BZ476" i="2"/>
  <c r="BX476" i="2"/>
  <c r="BV484" i="2"/>
  <c r="BT484" i="2"/>
  <c r="BR487" i="2"/>
  <c r="BP487" i="2"/>
  <c r="BX21" i="2"/>
  <c r="U511" i="2"/>
  <c r="X38" i="2"/>
  <c r="X44" i="2"/>
  <c r="BP47" i="2"/>
  <c r="BZ52" i="2"/>
  <c r="AB53" i="2"/>
  <c r="X67" i="2"/>
  <c r="BV65" i="2"/>
  <c r="BT65" i="2"/>
  <c r="X68" i="2"/>
  <c r="BP71" i="2"/>
  <c r="BV80" i="2"/>
  <c r="BZ82" i="2"/>
  <c r="BP83" i="2"/>
  <c r="BX88" i="2"/>
  <c r="V158" i="2"/>
  <c r="BV131" i="2"/>
  <c r="BT131" i="2"/>
  <c r="BR138" i="2"/>
  <c r="BP138" i="2"/>
  <c r="BV140" i="2"/>
  <c r="BT140" i="2"/>
  <c r="BV164" i="2"/>
  <c r="BT164" i="2"/>
  <c r="CD171" i="2"/>
  <c r="CB171" i="2"/>
  <c r="BR176" i="2"/>
  <c r="V190" i="2"/>
  <c r="BP176" i="2"/>
  <c r="V191" i="2"/>
  <c r="BT194" i="2"/>
  <c r="X208" i="2"/>
  <c r="X209" i="2"/>
  <c r="BR200" i="2"/>
  <c r="BP200" i="2"/>
  <c r="CD217" i="2"/>
  <c r="CB217" i="2"/>
  <c r="CB229" i="2"/>
  <c r="AB269" i="2"/>
  <c r="CD266" i="2"/>
  <c r="CB266" i="2"/>
  <c r="X325" i="2"/>
  <c r="CD469" i="2"/>
  <c r="CB469" i="2"/>
  <c r="CD476" i="2"/>
  <c r="CB476" i="2"/>
  <c r="CD147" i="2"/>
  <c r="CB147" i="2"/>
  <c r="CD63" i="2"/>
  <c r="CB63" i="2"/>
  <c r="CD66" i="2"/>
  <c r="X85" i="2"/>
  <c r="BV88" i="2"/>
  <c r="BT88" i="2"/>
  <c r="V110" i="2"/>
  <c r="BR103" i="2"/>
  <c r="BT176" i="2"/>
  <c r="X190" i="2"/>
  <c r="X191" i="2"/>
  <c r="AB223" i="2"/>
  <c r="AB222" i="2"/>
  <c r="CD212" i="2"/>
  <c r="CD234" i="2"/>
  <c r="CB234" i="2"/>
  <c r="AB240" i="2"/>
  <c r="Z254" i="2"/>
  <c r="BZ251" i="2"/>
  <c r="BX251" i="2"/>
  <c r="V38" i="2"/>
  <c r="BX52" i="2"/>
  <c r="BX33" i="2"/>
  <c r="V85" i="2"/>
  <c r="BR128" i="2"/>
  <c r="BP128" i="2"/>
  <c r="BX57" i="2"/>
  <c r="Z38" i="2"/>
  <c r="Z44" i="2"/>
  <c r="BT48" i="2"/>
  <c r="BX50" i="2"/>
  <c r="CB52" i="2"/>
  <c r="BT60" i="2"/>
  <c r="BX62" i="2"/>
  <c r="BV64" i="2"/>
  <c r="Z85" i="2"/>
  <c r="BX80" i="2"/>
  <c r="CB82" i="2"/>
  <c r="V84" i="2"/>
  <c r="Z92" i="2"/>
  <c r="Z99" i="2"/>
  <c r="BZ96" i="2"/>
  <c r="BX96" i="2"/>
  <c r="CD107" i="2"/>
  <c r="BT108" i="2"/>
  <c r="CD128" i="2"/>
  <c r="CB128" i="2"/>
  <c r="BR134" i="2"/>
  <c r="BP134" i="2"/>
  <c r="BV146" i="2"/>
  <c r="BT146" i="2"/>
  <c r="Z158" i="2"/>
  <c r="Z190" i="2"/>
  <c r="BV188" i="2"/>
  <c r="BT188" i="2"/>
  <c r="AC222" i="2"/>
  <c r="CB212" i="2"/>
  <c r="AB255" i="2"/>
  <c r="CB251" i="2"/>
  <c r="AB254" i="2"/>
  <c r="CD251" i="2"/>
  <c r="BZ298" i="2"/>
  <c r="Z303" i="2"/>
  <c r="BX298" i="2"/>
  <c r="Z304" i="2"/>
  <c r="X98" i="2"/>
  <c r="BV97" i="2"/>
  <c r="X99" i="2"/>
  <c r="BX27" i="2"/>
  <c r="BR120" i="2"/>
  <c r="BP120" i="2"/>
  <c r="Z67" i="2"/>
  <c r="U508" i="2"/>
  <c r="U510" i="2" s="1"/>
  <c r="BZ26" i="2"/>
  <c r="CD34" i="2"/>
  <c r="AA507" i="2"/>
  <c r="V54" i="2"/>
  <c r="BZ57" i="2"/>
  <c r="CD59" i="2"/>
  <c r="V67" i="2"/>
  <c r="AB85" i="2"/>
  <c r="BV106" i="2"/>
  <c r="AC122" i="2"/>
  <c r="AC512" i="2" s="1"/>
  <c r="CB126" i="2"/>
  <c r="AB157" i="2"/>
  <c r="AB158" i="2"/>
  <c r="CD126" i="2"/>
  <c r="BT127" i="2"/>
  <c r="BV170" i="2"/>
  <c r="BT170" i="2"/>
  <c r="AB191" i="2"/>
  <c r="BR204" i="2"/>
  <c r="BP204" i="2"/>
  <c r="BV419" i="2"/>
  <c r="BT419" i="2"/>
  <c r="Y508" i="2"/>
  <c r="BV182" i="2"/>
  <c r="BT182" i="2"/>
  <c r="Y509" i="2"/>
  <c r="G9" i="2"/>
  <c r="AA508" i="2"/>
  <c r="CD28" i="2"/>
  <c r="BZ32" i="2"/>
  <c r="X37" i="2"/>
  <c r="I9" i="2"/>
  <c r="BP21" i="2"/>
  <c r="CB21" i="2"/>
  <c r="CD22" i="2"/>
  <c r="Y511" i="2"/>
  <c r="AB38" i="2"/>
  <c r="AB44" i="2"/>
  <c r="BT47" i="2"/>
  <c r="BV48" i="2"/>
  <c r="BP51" i="2"/>
  <c r="CB51" i="2"/>
  <c r="BX64" i="2"/>
  <c r="AB68" i="2"/>
  <c r="BT71" i="2"/>
  <c r="BZ80" i="2"/>
  <c r="BP81" i="2"/>
  <c r="CB81" i="2"/>
  <c r="CD88" i="2"/>
  <c r="BT89" i="2"/>
  <c r="AC98" i="2"/>
  <c r="CD103" i="2"/>
  <c r="AB109" i="2"/>
  <c r="BP115" i="2"/>
  <c r="Z122" i="2"/>
  <c r="BR151" i="2"/>
  <c r="BP151" i="2"/>
  <c r="AC190" i="2"/>
  <c r="BR181" i="2"/>
  <c r="BP181" i="2"/>
  <c r="Z209" i="2"/>
  <c r="BZ195" i="2"/>
  <c r="BT204" i="2"/>
  <c r="BV204" i="2"/>
  <c r="BR216" i="2"/>
  <c r="BP216" i="2"/>
  <c r="Z408" i="2"/>
  <c r="BX407" i="2"/>
  <c r="BZ407" i="2"/>
  <c r="BR63" i="2"/>
  <c r="BP63" i="2"/>
  <c r="BR194" i="2"/>
  <c r="V208" i="2"/>
  <c r="BP194" i="2"/>
  <c r="V209" i="2"/>
  <c r="U509" i="2"/>
  <c r="BX36" i="2"/>
  <c r="BX42" i="2"/>
  <c r="Z43" i="2"/>
  <c r="BP57" i="2"/>
  <c r="V92" i="2"/>
  <c r="V93" i="2"/>
  <c r="BR87" i="2"/>
  <c r="BR114" i="2"/>
  <c r="BP114" i="2"/>
  <c r="CD129" i="2"/>
  <c r="CB129" i="2"/>
  <c r="CD134" i="2"/>
  <c r="CB134" i="2"/>
  <c r="BP136" i="2"/>
  <c r="BR139" i="2"/>
  <c r="BP139" i="2"/>
  <c r="BR163" i="2"/>
  <c r="BP163" i="2"/>
  <c r="CD177" i="2"/>
  <c r="CB177" i="2"/>
  <c r="AB190" i="2"/>
  <c r="CD195" i="2"/>
  <c r="CB195" i="2"/>
  <c r="BR281" i="2"/>
  <c r="BP281" i="2"/>
  <c r="V122" i="2"/>
  <c r="B10" i="2"/>
  <c r="CD21" i="2"/>
  <c r="AA511" i="2"/>
  <c r="BX48" i="2"/>
  <c r="BP50" i="2"/>
  <c r="CB50" i="2"/>
  <c r="BX60" i="2"/>
  <c r="BP62" i="2"/>
  <c r="CB62" i="2"/>
  <c r="BT63" i="2"/>
  <c r="X78" i="2"/>
  <c r="BP80" i="2"/>
  <c r="Z84" i="2"/>
  <c r="X92" i="2"/>
  <c r="BT87" i="2"/>
  <c r="BP90" i="2"/>
  <c r="BP96" i="2"/>
  <c r="V98" i="2"/>
  <c r="CB117" i="2"/>
  <c r="CD132" i="2"/>
  <c r="X172" i="2"/>
  <c r="AB172" i="2"/>
  <c r="CD201" i="2"/>
  <c r="CB201" i="2"/>
  <c r="AC254" i="2"/>
  <c r="AA509" i="2"/>
  <c r="BP26" i="2"/>
  <c r="W508" i="2"/>
  <c r="BP25" i="2"/>
  <c r="CB25" i="2"/>
  <c r="CD26" i="2"/>
  <c r="BT27" i="2"/>
  <c r="X508" i="2" s="1"/>
  <c r="X510" i="2" s="1"/>
  <c r="BX29" i="2"/>
  <c r="BP31" i="2"/>
  <c r="CB31" i="2"/>
  <c r="BR32" i="2"/>
  <c r="V509" i="2" s="1"/>
  <c r="CD32" i="2"/>
  <c r="BT33" i="2"/>
  <c r="BX41" i="2"/>
  <c r="AB43" i="2"/>
  <c r="AB511" i="2" s="1"/>
  <c r="Z54" i="2"/>
  <c r="CD57" i="2"/>
  <c r="BT58" i="2"/>
  <c r="V77" i="2"/>
  <c r="BR75" i="2"/>
  <c r="BP75" i="2"/>
  <c r="BP76" i="2"/>
  <c r="BZ87" i="2"/>
  <c r="X93" i="2"/>
  <c r="BT97" i="2"/>
  <c r="BP103" i="2"/>
  <c r="Z110" i="2"/>
  <c r="BV116" i="2"/>
  <c r="BT116" i="2"/>
  <c r="BR145" i="2"/>
  <c r="BP145" i="2"/>
  <c r="V157" i="2"/>
  <c r="Z172" i="2"/>
  <c r="BR187" i="2"/>
  <c r="BP187" i="2"/>
  <c r="CB232" i="2"/>
  <c r="CD232" i="2"/>
  <c r="AC289" i="2"/>
  <c r="AC356" i="2"/>
  <c r="CD75" i="2"/>
  <c r="CB75" i="2"/>
  <c r="AB78" i="2"/>
  <c r="V240" i="2"/>
  <c r="BP226" i="2"/>
  <c r="BR226" i="2"/>
  <c r="BP244" i="2"/>
  <c r="BR244" i="2"/>
  <c r="BV322" i="2"/>
  <c r="BT322" i="2"/>
  <c r="W507" i="2"/>
  <c r="BP214" i="2"/>
  <c r="BR214" i="2"/>
  <c r="BV244" i="2"/>
  <c r="X247" i="2"/>
  <c r="BT244" i="2"/>
  <c r="X246" i="2"/>
  <c r="M9" i="2"/>
  <c r="BZ24" i="2"/>
  <c r="CB64" i="2"/>
  <c r="BX71" i="2"/>
  <c r="Z72" i="2"/>
  <c r="Z78" i="2"/>
  <c r="CD80" i="2"/>
  <c r="AB84" i="2"/>
  <c r="AB93" i="2"/>
  <c r="AB92" i="2"/>
  <c r="CD87" i="2"/>
  <c r="X110" i="2"/>
  <c r="X109" i="2"/>
  <c r="BV102" i="2"/>
  <c r="BV128" i="2"/>
  <c r="CB135" i="2"/>
  <c r="BX152" i="2"/>
  <c r="AB173" i="2"/>
  <c r="BR169" i="2"/>
  <c r="BP169" i="2"/>
  <c r="CD183" i="2"/>
  <c r="CB183" i="2"/>
  <c r="BV194" i="2"/>
  <c r="BR278" i="2"/>
  <c r="BP278" i="2"/>
  <c r="CD272" i="2"/>
  <c r="CB272" i="2"/>
  <c r="AB273" i="2"/>
  <c r="CD189" i="2"/>
  <c r="CB189" i="2"/>
  <c r="V37" i="2"/>
  <c r="W509" i="2"/>
  <c r="U507" i="2"/>
  <c r="BT57" i="2"/>
  <c r="X77" i="2"/>
  <c r="Z98" i="2"/>
  <c r="Z109" i="2"/>
  <c r="BT105" i="2"/>
  <c r="AB110" i="2"/>
  <c r="Z123" i="2"/>
  <c r="AC157" i="2"/>
  <c r="CD141" i="2"/>
  <c r="CB141" i="2"/>
  <c r="AC172" i="2"/>
  <c r="CD165" i="2"/>
  <c r="CB165" i="2"/>
  <c r="BV176" i="2"/>
  <c r="BV200" i="2"/>
  <c r="BV207" i="2"/>
  <c r="BT207" i="2"/>
  <c r="CD220" i="2"/>
  <c r="CB220" i="2"/>
  <c r="CB253" i="2"/>
  <c r="BX90" i="2"/>
  <c r="BX103" i="2"/>
  <c r="BP105" i="2"/>
  <c r="CB105" i="2"/>
  <c r="BT107" i="2"/>
  <c r="AB123" i="2"/>
  <c r="BT126" i="2"/>
  <c r="BX128" i="2"/>
  <c r="BP130" i="2"/>
  <c r="CB130" i="2"/>
  <c r="BT132" i="2"/>
  <c r="BX134" i="2"/>
  <c r="BT149" i="2"/>
  <c r="BX151" i="2"/>
  <c r="BP153" i="2"/>
  <c r="CB153" i="2"/>
  <c r="BT155" i="2"/>
  <c r="X157" i="2"/>
  <c r="BX176" i="2"/>
  <c r="Z208" i="2"/>
  <c r="BX194" i="2"/>
  <c r="BP196" i="2"/>
  <c r="CB196" i="2"/>
  <c r="BT198" i="2"/>
  <c r="BX200" i="2"/>
  <c r="BT203" i="2"/>
  <c r="BX214" i="2"/>
  <c r="BV216" i="2"/>
  <c r="BT216" i="2"/>
  <c r="BV221" i="2"/>
  <c r="Z222" i="2"/>
  <c r="BX226" i="2"/>
  <c r="Z247" i="2"/>
  <c r="BZ244" i="2"/>
  <c r="BX258" i="2"/>
  <c r="BR267" i="2"/>
  <c r="V269" i="2"/>
  <c r="V289" i="2"/>
  <c r="BP276" i="2"/>
  <c r="V290" i="2"/>
  <c r="Z325" i="2"/>
  <c r="BV316" i="2"/>
  <c r="BT316" i="2"/>
  <c r="CD322" i="2"/>
  <c r="CB322" i="2"/>
  <c r="BT353" i="2"/>
  <c r="X357" i="2"/>
  <c r="BV353" i="2"/>
  <c r="AB376" i="2"/>
  <c r="CD374" i="2"/>
  <c r="CB374" i="2"/>
  <c r="CB416" i="2"/>
  <c r="AB422" i="2"/>
  <c r="AB421" i="2"/>
  <c r="BX139" i="2"/>
  <c r="BX145" i="2"/>
  <c r="BX163" i="2"/>
  <c r="BX169" i="2"/>
  <c r="BX181" i="2"/>
  <c r="BX187" i="2"/>
  <c r="AB208" i="2"/>
  <c r="X239" i="2"/>
  <c r="V247" i="2"/>
  <c r="BR250" i="2"/>
  <c r="V254" i="2"/>
  <c r="BR258" i="2"/>
  <c r="V261" i="2"/>
  <c r="BP258" i="2"/>
  <c r="V262" i="2"/>
  <c r="X289" i="2"/>
  <c r="BT276" i="2"/>
  <c r="X290" i="2"/>
  <c r="V293" i="2"/>
  <c r="BR292" i="2"/>
  <c r="V294" i="2"/>
  <c r="BP292" i="2"/>
  <c r="BR467" i="2"/>
  <c r="BP467" i="2"/>
  <c r="BX102" i="2"/>
  <c r="BV126" i="2"/>
  <c r="BT148" i="2"/>
  <c r="BT154" i="2"/>
  <c r="Z157" i="2"/>
  <c r="V173" i="2"/>
  <c r="BZ176" i="2"/>
  <c r="BZ194" i="2"/>
  <c r="BT197" i="2"/>
  <c r="CB204" i="2"/>
  <c r="BT215" i="2"/>
  <c r="BX221" i="2"/>
  <c r="CB226" i="2"/>
  <c r="AB239" i="2"/>
  <c r="BT227" i="2"/>
  <c r="BR232" i="2"/>
  <c r="BR233" i="2"/>
  <c r="BP233" i="2"/>
  <c r="BX233" i="2"/>
  <c r="X255" i="2"/>
  <c r="X254" i="2"/>
  <c r="BT258" i="2"/>
  <c r="X261" i="2"/>
  <c r="X262" i="2"/>
  <c r="BV260" i="2"/>
  <c r="BT260" i="2"/>
  <c r="Z290" i="2"/>
  <c r="BZ276" i="2"/>
  <c r="CD288" i="2"/>
  <c r="CB288" i="2"/>
  <c r="BT292" i="2"/>
  <c r="X294" i="2"/>
  <c r="CD299" i="2"/>
  <c r="CB299" i="2"/>
  <c r="AB325" i="2"/>
  <c r="CD316" i="2"/>
  <c r="CB316" i="2"/>
  <c r="Z433" i="2"/>
  <c r="Z432" i="2"/>
  <c r="BV447" i="2"/>
  <c r="BT447" i="2"/>
  <c r="BT467" i="2"/>
  <c r="BV467" i="2"/>
  <c r="BV113" i="2"/>
  <c r="X509" i="2" s="1"/>
  <c r="AB122" i="2"/>
  <c r="BV161" i="2"/>
  <c r="V222" i="2"/>
  <c r="AC239" i="2"/>
  <c r="BX235" i="2"/>
  <c r="Z239" i="2"/>
  <c r="Z246" i="2"/>
  <c r="Z255" i="2"/>
  <c r="Z261" i="2"/>
  <c r="Z262" i="2"/>
  <c r="V303" i="2"/>
  <c r="CD323" i="2"/>
  <c r="CB323" i="2"/>
  <c r="AB330" i="2"/>
  <c r="AB331" i="2"/>
  <c r="CD329" i="2"/>
  <c r="BR381" i="2"/>
  <c r="BP381" i="2"/>
  <c r="BP406" i="2"/>
  <c r="V409" i="2"/>
  <c r="BR406" i="2"/>
  <c r="V408" i="2"/>
  <c r="CD431" i="2"/>
  <c r="CB431" i="2"/>
  <c r="BZ431" i="2"/>
  <c r="BV442" i="2"/>
  <c r="BT442" i="2"/>
  <c r="X449" i="2"/>
  <c r="BZ447" i="2"/>
  <c r="BX447" i="2"/>
  <c r="CD464" i="2"/>
  <c r="CB464" i="2"/>
  <c r="BX126" i="2"/>
  <c r="BT130" i="2"/>
  <c r="BX132" i="2"/>
  <c r="BX149" i="2"/>
  <c r="CB151" i="2"/>
  <c r="BT153" i="2"/>
  <c r="BX155" i="2"/>
  <c r="X173" i="2"/>
  <c r="CB176" i="2"/>
  <c r="CB194" i="2"/>
  <c r="BT196" i="2"/>
  <c r="BX198" i="2"/>
  <c r="CB200" i="2"/>
  <c r="BT202" i="2"/>
  <c r="BX203" i="2"/>
  <c r="BV227" i="2"/>
  <c r="AB261" i="2"/>
  <c r="CD258" i="2"/>
  <c r="CB258" i="2"/>
  <c r="BV282" i="2"/>
  <c r="BT282" i="2"/>
  <c r="BV341" i="2"/>
  <c r="BT341" i="2"/>
  <c r="X343" i="2"/>
  <c r="BT381" i="2"/>
  <c r="BV381" i="2"/>
  <c r="BZ442" i="2"/>
  <c r="BX442" i="2"/>
  <c r="Z448" i="2"/>
  <c r="BX143" i="2"/>
  <c r="BX161" i="2"/>
  <c r="BX167" i="2"/>
  <c r="V172" i="2"/>
  <c r="BX179" i="2"/>
  <c r="BX185" i="2"/>
  <c r="CD233" i="2"/>
  <c r="CB233" i="2"/>
  <c r="BR245" i="2"/>
  <c r="BP245" i="2"/>
  <c r="BX245" i="2"/>
  <c r="CD252" i="2"/>
  <c r="CB252" i="2"/>
  <c r="AB262" i="2"/>
  <c r="Z289" i="2"/>
  <c r="CD317" i="2"/>
  <c r="CB317" i="2"/>
  <c r="BR321" i="2"/>
  <c r="BP321" i="2"/>
  <c r="V370" i="2"/>
  <c r="BR369" i="2"/>
  <c r="BP369" i="2"/>
  <c r="Z409" i="2"/>
  <c r="CD442" i="2"/>
  <c r="CB442" i="2"/>
  <c r="AB448" i="2"/>
  <c r="CB457" i="2"/>
  <c r="CB89" i="2"/>
  <c r="CB102" i="2"/>
  <c r="BX106" i="2"/>
  <c r="V123" i="2"/>
  <c r="CB127" i="2"/>
  <c r="BX131" i="2"/>
  <c r="CB133" i="2"/>
  <c r="BX148" i="2"/>
  <c r="CB150" i="2"/>
  <c r="BX154" i="2"/>
  <c r="CB156" i="2"/>
  <c r="Z173" i="2"/>
  <c r="CD176" i="2"/>
  <c r="Z191" i="2"/>
  <c r="CD194" i="2"/>
  <c r="BT195" i="2"/>
  <c r="CB199" i="2"/>
  <c r="BT201" i="2"/>
  <c r="CD203" i="2"/>
  <c r="CB203" i="2"/>
  <c r="BV205" i="2"/>
  <c r="BT205" i="2"/>
  <c r="AB209" i="2"/>
  <c r="BR215" i="2"/>
  <c r="BP215" i="2"/>
  <c r="BX215" i="2"/>
  <c r="CB221" i="2"/>
  <c r="BR227" i="2"/>
  <c r="BP227" i="2"/>
  <c r="BX227" i="2"/>
  <c r="BP228" i="2"/>
  <c r="BV251" i="2"/>
  <c r="BP267" i="2"/>
  <c r="BV271" i="2"/>
  <c r="X273" i="2"/>
  <c r="BT271" i="2"/>
  <c r="X274" i="2"/>
  <c r="BX279" i="2"/>
  <c r="CD282" i="2"/>
  <c r="CB282" i="2"/>
  <c r="X293" i="2"/>
  <c r="AB303" i="2"/>
  <c r="CB411" i="2"/>
  <c r="AB413" i="2"/>
  <c r="AB414" i="2"/>
  <c r="X427" i="2"/>
  <c r="BV426" i="2"/>
  <c r="BT426" i="2"/>
  <c r="X428" i="2"/>
  <c r="BP460" i="2"/>
  <c r="BR460" i="2"/>
  <c r="Z493" i="2"/>
  <c r="CB114" i="2"/>
  <c r="BX118" i="2"/>
  <c r="BX136" i="2"/>
  <c r="CB138" i="2"/>
  <c r="BX142" i="2"/>
  <c r="BP144" i="2"/>
  <c r="BZ161" i="2"/>
  <c r="Z509" i="2" s="1"/>
  <c r="BP162" i="2"/>
  <c r="BX166" i="2"/>
  <c r="BP168" i="2"/>
  <c r="BX178" i="2"/>
  <c r="BP180" i="2"/>
  <c r="BX184" i="2"/>
  <c r="BP186" i="2"/>
  <c r="V223" i="2"/>
  <c r="Z223" i="2"/>
  <c r="BP243" i="2"/>
  <c r="BP250" i="2"/>
  <c r="Z273" i="2"/>
  <c r="BZ271" i="2"/>
  <c r="BR302" i="2"/>
  <c r="BP302" i="2"/>
  <c r="BR315" i="2"/>
  <c r="BP315" i="2"/>
  <c r="V326" i="2"/>
  <c r="BZ426" i="2"/>
  <c r="Z428" i="2"/>
  <c r="Z427" i="2"/>
  <c r="BX202" i="2"/>
  <c r="X223" i="2"/>
  <c r="BV212" i="2"/>
  <c r="BR220" i="2"/>
  <c r="BP220" i="2"/>
  <c r="BX232" i="2"/>
  <c r="CD245" i="2"/>
  <c r="CB245" i="2"/>
  <c r="V255" i="2"/>
  <c r="AB274" i="2"/>
  <c r="CD271" i="2"/>
  <c r="CB271" i="2"/>
  <c r="BR287" i="2"/>
  <c r="BP287" i="2"/>
  <c r="BR298" i="2"/>
  <c r="BP298" i="2"/>
  <c r="AB304" i="2"/>
  <c r="BR455" i="2"/>
  <c r="BP455" i="2"/>
  <c r="BR479" i="2"/>
  <c r="BP479" i="2"/>
  <c r="BP113" i="2"/>
  <c r="BP213" i="2"/>
  <c r="CD215" i="2"/>
  <c r="CB215" i="2"/>
  <c r="CD227" i="2"/>
  <c r="CB227" i="2"/>
  <c r="CD238" i="2"/>
  <c r="Z240" i="2"/>
  <c r="BR243" i="2"/>
  <c r="Z268" i="2"/>
  <c r="Z269" i="2"/>
  <c r="Z274" i="2"/>
  <c r="CD277" i="2"/>
  <c r="CB277" i="2"/>
  <c r="CD283" i="2"/>
  <c r="CB283" i="2"/>
  <c r="X304" i="2"/>
  <c r="BT298" i="2"/>
  <c r="BX316" i="2"/>
  <c r="CD355" i="2"/>
  <c r="CB355" i="2"/>
  <c r="AB375" i="2"/>
  <c r="BT455" i="2"/>
  <c r="BV455" i="2"/>
  <c r="BV476" i="2"/>
  <c r="BT476" i="2"/>
  <c r="BX287" i="2"/>
  <c r="BX292" i="2"/>
  <c r="Z293" i="2"/>
  <c r="BX302" i="2"/>
  <c r="BX315" i="2"/>
  <c r="BX321" i="2"/>
  <c r="BX361" i="2"/>
  <c r="X371" i="2"/>
  <c r="CB426" i="2"/>
  <c r="AB427" i="2"/>
  <c r="CD447" i="2"/>
  <c r="CB447" i="2"/>
  <c r="V493" i="2"/>
  <c r="BR451" i="2"/>
  <c r="BP451" i="2"/>
  <c r="BV472" i="2"/>
  <c r="BT472" i="2"/>
  <c r="BX207" i="2"/>
  <c r="BX213" i="2"/>
  <c r="BT229" i="2"/>
  <c r="BX231" i="2"/>
  <c r="BT235" i="2"/>
  <c r="BX237" i="2"/>
  <c r="BX250" i="2"/>
  <c r="BP252" i="2"/>
  <c r="BP266" i="2"/>
  <c r="V274" i="2"/>
  <c r="BP277" i="2"/>
  <c r="BX281" i="2"/>
  <c r="BP288" i="2"/>
  <c r="X326" i="2"/>
  <c r="CD341" i="2"/>
  <c r="V366" i="2"/>
  <c r="Z383" i="2"/>
  <c r="CD387" i="2"/>
  <c r="X414" i="2"/>
  <c r="CD419" i="2"/>
  <c r="CD426" i="2"/>
  <c r="X448" i="2"/>
  <c r="BV443" i="2"/>
  <c r="BT443" i="2"/>
  <c r="X493" i="2"/>
  <c r="BT451" i="2"/>
  <c r="BR468" i="2"/>
  <c r="BP468" i="2"/>
  <c r="CD484" i="2"/>
  <c r="CB484" i="2"/>
  <c r="V492" i="2"/>
  <c r="CD503" i="2"/>
  <c r="CB503" i="2"/>
  <c r="BX218" i="2"/>
  <c r="X269" i="2"/>
  <c r="BP271" i="2"/>
  <c r="BP282" i="2"/>
  <c r="BT284" i="2"/>
  <c r="BX286" i="2"/>
  <c r="AB293" i="2"/>
  <c r="BX297" i="2"/>
  <c r="BT312" i="2"/>
  <c r="BX314" i="2"/>
  <c r="BP316" i="2"/>
  <c r="BT318" i="2"/>
  <c r="BX320" i="2"/>
  <c r="BP322" i="2"/>
  <c r="BR329" i="2"/>
  <c r="X330" i="2"/>
  <c r="Z343" i="2"/>
  <c r="BR346" i="2"/>
  <c r="BP353" i="2"/>
  <c r="BV354" i="2"/>
  <c r="BT354" i="2"/>
  <c r="BZ361" i="2"/>
  <c r="BP362" i="2"/>
  <c r="BV399" i="2"/>
  <c r="X402" i="2"/>
  <c r="AB409" i="2"/>
  <c r="CB406" i="2"/>
  <c r="BZ406" i="2"/>
  <c r="CD412" i="2"/>
  <c r="CB412" i="2"/>
  <c r="CD417" i="2"/>
  <c r="CB417" i="2"/>
  <c r="CD445" i="2"/>
  <c r="CB445" i="2"/>
  <c r="CD472" i="2"/>
  <c r="CB472" i="2"/>
  <c r="BZ250" i="2"/>
  <c r="BR266" i="2"/>
  <c r="CB276" i="2"/>
  <c r="CB298" i="2"/>
  <c r="BX306" i="2"/>
  <c r="Z326" i="2"/>
  <c r="V342" i="2"/>
  <c r="BR340" i="2"/>
  <c r="BX340" i="2"/>
  <c r="Z366" i="2"/>
  <c r="BT363" i="2"/>
  <c r="BX364" i="2"/>
  <c r="BV379" i="2"/>
  <c r="BX380" i="2"/>
  <c r="AB383" i="2"/>
  <c r="Z394" i="2"/>
  <c r="BV400" i="2"/>
  <c r="Z414" i="2"/>
  <c r="V422" i="2"/>
  <c r="AB428" i="2"/>
  <c r="CD436" i="2"/>
  <c r="CB436" i="2"/>
  <c r="CD443" i="2"/>
  <c r="CB443" i="2"/>
  <c r="AB493" i="2"/>
  <c r="BR463" i="2"/>
  <c r="BP463" i="2"/>
  <c r="X492" i="2"/>
  <c r="BR271" i="2"/>
  <c r="BV312" i="2"/>
  <c r="X342" i="2"/>
  <c r="BT340" i="2"/>
  <c r="AB343" i="2"/>
  <c r="BT346" i="2"/>
  <c r="X348" i="2"/>
  <c r="CD354" i="2"/>
  <c r="AB366" i="2"/>
  <c r="CB361" i="2"/>
  <c r="V382" i="2"/>
  <c r="X382" i="2"/>
  <c r="BT393" i="2"/>
  <c r="X395" i="2"/>
  <c r="AB401" i="2"/>
  <c r="CD399" i="2"/>
  <c r="CB399" i="2"/>
  <c r="V433" i="2"/>
  <c r="BR430" i="2"/>
  <c r="BR446" i="2"/>
  <c r="BP446" i="2"/>
  <c r="CD460" i="2"/>
  <c r="CD468" i="2"/>
  <c r="CB468" i="2"/>
  <c r="BV480" i="2"/>
  <c r="BT480" i="2"/>
  <c r="BR483" i="2"/>
  <c r="BP483" i="2"/>
  <c r="BX502" i="2"/>
  <c r="BT288" i="2"/>
  <c r="V304" i="2"/>
  <c r="BV329" i="2"/>
  <c r="BX334" i="2"/>
  <c r="Z335" i="2"/>
  <c r="Z342" i="2"/>
  <c r="BV352" i="2"/>
  <c r="X356" i="2"/>
  <c r="AC365" i="2"/>
  <c r="X370" i="2"/>
  <c r="BX379" i="2"/>
  <c r="CD406" i="2"/>
  <c r="BX416" i="2"/>
  <c r="BT430" i="2"/>
  <c r="X432" i="2"/>
  <c r="V432" i="2"/>
  <c r="X439" i="2"/>
  <c r="BT435" i="2"/>
  <c r="BX435" i="2"/>
  <c r="Z438" i="2"/>
  <c r="BX452" i="2"/>
  <c r="BR502" i="2"/>
  <c r="BP502" i="2"/>
  <c r="BP286" i="2"/>
  <c r="BP297" i="2"/>
  <c r="BX312" i="2"/>
  <c r="BP314" i="2"/>
  <c r="BP320" i="2"/>
  <c r="CB340" i="2"/>
  <c r="Z348" i="2"/>
  <c r="V357" i="2"/>
  <c r="CD420" i="2"/>
  <c r="CB420" i="2"/>
  <c r="BX437" i="2"/>
  <c r="BP441" i="2"/>
  <c r="V449" i="2"/>
  <c r="BR459" i="2"/>
  <c r="BP459" i="2"/>
  <c r="CD480" i="2"/>
  <c r="CB480" i="2"/>
  <c r="BV488" i="2"/>
  <c r="BT488" i="2"/>
  <c r="BR491" i="2"/>
  <c r="BP491" i="2"/>
  <c r="AB326" i="2"/>
  <c r="V331" i="2"/>
  <c r="AB335" i="2"/>
  <c r="AB342" i="2"/>
  <c r="CD352" i="2"/>
  <c r="AB357" i="2"/>
  <c r="CB352" i="2"/>
  <c r="BP360" i="2"/>
  <c r="BX363" i="2"/>
  <c r="X366" i="2"/>
  <c r="AB382" i="2"/>
  <c r="BZ379" i="2"/>
  <c r="BX387" i="2"/>
  <c r="Z388" i="2"/>
  <c r="V395" i="2"/>
  <c r="CB400" i="2"/>
  <c r="BV411" i="2"/>
  <c r="X413" i="2"/>
  <c r="BT411" i="2"/>
  <c r="BV416" i="2"/>
  <c r="BT416" i="2"/>
  <c r="X421" i="2"/>
  <c r="AB433" i="2"/>
  <c r="CD430" i="2"/>
  <c r="AB438" i="2"/>
  <c r="BZ435" i="2"/>
  <c r="AB492" i="2"/>
  <c r="CB452" i="2"/>
  <c r="BR464" i="2"/>
  <c r="BP464" i="2"/>
  <c r="X505" i="2"/>
  <c r="BR297" i="2"/>
  <c r="BX346" i="2"/>
  <c r="BX374" i="2"/>
  <c r="Z375" i="2"/>
  <c r="Z413" i="2"/>
  <c r="BZ411" i="2"/>
  <c r="BT412" i="2"/>
  <c r="Z421" i="2"/>
  <c r="BZ416" i="2"/>
  <c r="BT417" i="2"/>
  <c r="AC432" i="2"/>
  <c r="BR441" i="2"/>
  <c r="AC492" i="2"/>
  <c r="BR456" i="2"/>
  <c r="BR475" i="2"/>
  <c r="CD488" i="2"/>
  <c r="CB488" i="2"/>
  <c r="Z505" i="2"/>
  <c r="BX329" i="2"/>
  <c r="Z330" i="2"/>
  <c r="BP352" i="2"/>
  <c r="BX369" i="2"/>
  <c r="Z370" i="2"/>
  <c r="BX381" i="2"/>
  <c r="BP399" i="2"/>
  <c r="BX446" i="2"/>
  <c r="BX451" i="2"/>
  <c r="BX455" i="2"/>
  <c r="BX459" i="2"/>
  <c r="BX463" i="2"/>
  <c r="BX467" i="2"/>
  <c r="BT474" i="2"/>
  <c r="BT478" i="2"/>
  <c r="BT482" i="2"/>
  <c r="BT486" i="2"/>
  <c r="BT490" i="2"/>
  <c r="Z498" i="2"/>
  <c r="X506" i="2"/>
  <c r="Z492" i="2"/>
  <c r="BT500" i="2"/>
  <c r="BT504" i="2"/>
  <c r="Z356" i="2"/>
  <c r="AB370" i="2"/>
  <c r="BR399" i="2"/>
  <c r="BT453" i="2"/>
  <c r="BT457" i="2"/>
  <c r="BT461" i="2"/>
  <c r="BT465" i="2"/>
  <c r="BT469" i="2"/>
  <c r="AB498" i="2"/>
  <c r="Z506" i="2"/>
  <c r="BX466" i="2"/>
  <c r="BX470" i="2"/>
  <c r="BX496" i="2"/>
  <c r="Z497" i="2"/>
  <c r="BX474" i="2"/>
  <c r="BX478" i="2"/>
  <c r="BX482" i="2"/>
  <c r="BX486" i="2"/>
  <c r="BX490" i="2"/>
  <c r="BT503" i="2"/>
  <c r="AB506" i="2"/>
  <c r="BX500" i="2"/>
  <c r="BX504" i="2"/>
  <c r="BX353" i="2"/>
  <c r="BX400" i="2"/>
  <c r="Z401" i="2"/>
  <c r="BX418" i="2"/>
  <c r="BP420" i="2"/>
  <c r="BX430" i="2"/>
  <c r="BP436" i="2"/>
  <c r="BP445" i="2"/>
  <c r="BX453" i="2"/>
  <c r="BX457" i="2"/>
  <c r="BX461" i="2"/>
  <c r="BX465" i="2"/>
  <c r="BX469" i="2"/>
  <c r="BP501" i="2"/>
  <c r="CB501" i="2"/>
  <c r="Z511" i="2" l="1"/>
  <c r="X507" i="2"/>
  <c r="Y510" i="2"/>
  <c r="Z507" i="2"/>
  <c r="V511" i="2"/>
  <c r="W510" i="2"/>
  <c r="AB508" i="2"/>
  <c r="Z508" i="2"/>
  <c r="Z510" i="2" s="1"/>
  <c r="V508" i="2"/>
  <c r="V510" i="2" s="1"/>
  <c r="AB509" i="2"/>
  <c r="X511" i="2"/>
  <c r="V507" i="2"/>
  <c r="AB507" i="2"/>
  <c r="AA510" i="2"/>
  <c r="AB510" i="2" l="1"/>
  <c r="B520" i="2" l="1"/>
  <c r="C520" i="2"/>
  <c r="A520" i="2"/>
</calcChain>
</file>

<file path=xl/sharedStrings.xml><?xml version="1.0" encoding="utf-8"?>
<sst xmlns="http://schemas.openxmlformats.org/spreadsheetml/2006/main" count="3396" uniqueCount="822">
  <si>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</si>
  <si>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</si>
  <si>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</si>
  <si>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</si>
  <si>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</si>
  <si>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</si>
  <si>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</si>
  <si>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</si>
  <si>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</si>
  <si>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</si>
  <si>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</si>
  <si>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</si>
  <si>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</si>
  <si>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</si>
  <si>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</si>
  <si>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</si>
  <si>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</si>
  <si>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</si>
  <si>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</si>
  <si>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</si>
  <si>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</si>
  <si>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</si>
  <si>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</si>
  <si>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</si>
  <si>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</si>
  <si>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</si>
  <si>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</si>
  <si>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</si>
  <si>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</si>
  <si>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</si>
  <si>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</si>
  <si>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</si>
  <si>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</si>
  <si>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</si>
  <si>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</si>
  <si>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</si>
  <si>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</si>
  <si>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</si>
  <si>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</si>
  <si>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</si>
  <si>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</si>
  <si>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</si>
  <si>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</si>
  <si>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</si>
  <si>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</si>
  <si>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</si>
  <si>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</si>
  <si>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</si>
  <si>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</si>
  <si>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</si>
  <si>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</si>
  <si>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</si>
  <si>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</si>
  <si>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</si>
  <si>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</si>
  <si>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</si>
  <si>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</si>
  <si>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</si>
  <si>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</si>
  <si>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</si>
  <si>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</si>
  <si>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</si>
  <si>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</si>
  <si>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</si>
  <si>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</si>
  <si>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</si>
  <si>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</si>
  <si>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</si>
  <si>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</si>
  <si>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</si>
  <si>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</si>
  <si>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</si>
  <si>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</si>
  <si>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</si>
  <si>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</si>
  <si>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</si>
  <si>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</si>
  <si>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</si>
  <si>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</si>
  <si>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</si>
  <si>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</si>
  <si>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</si>
  <si>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</si>
  <si>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</si>
  <si>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Горячая штучка</t>
  </si>
  <si>
    <t>Наггетсы ГШ</t>
  </si>
  <si>
    <t>Наггетсы</t>
  </si>
  <si>
    <t>SU002762</t>
  </si>
  <si>
    <t>P003141</t>
  </si>
  <si>
    <t>МГ</t>
  </si>
  <si>
    <t>14</t>
  </si>
  <si>
    <t>ПГП</t>
  </si>
  <si>
    <t>ЕАЭС N RU Д-RU.РА02.В.43677/22</t>
  </si>
  <si>
    <t>P004106</t>
  </si>
  <si>
    <t>ЕАЭС N RU Д-RU.РА10.В.22386/23</t>
  </si>
  <si>
    <t>SU002761</t>
  </si>
  <si>
    <t>P003144</t>
  </si>
  <si>
    <t>ЕАЭС N RU Д-RU.РА01.В.52756/21</t>
  </si>
  <si>
    <t>SU002905</t>
  </si>
  <si>
    <t>P003335</t>
  </si>
  <si>
    <t>Наггетсы «Нагетосы Сочная курочка в хрустящей панировке» ф/в 0,25 ТМ «Горячая штучка»</t>
  </si>
  <si>
    <t>P004104</t>
  </si>
  <si>
    <t>SU002763</t>
  </si>
  <si>
    <t>P003143</t>
  </si>
  <si>
    <t>SU002898</t>
  </si>
  <si>
    <t>P003332</t>
  </si>
  <si>
    <t>P004103</t>
  </si>
  <si>
    <t>SU002760</t>
  </si>
  <si>
    <t>P003142</t>
  </si>
  <si>
    <t>P004105</t>
  </si>
  <si>
    <t>Grandmeni</t>
  </si>
  <si>
    <t>Пельмени</t>
  </si>
  <si>
    <t>SU002321</t>
  </si>
  <si>
    <t>P002599</t>
  </si>
  <si>
    <t>Пельмени Grandmeni с говядиной в сливочном соусе Grandmeni 0,75 Сфера Горячая штучка</t>
  </si>
  <si>
    <t>12</t>
  </si>
  <si>
    <t>ЕАЭС N RU Д-RU.PA01.B.76348/21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</si>
  <si>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</si>
  <si>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</si>
  <si>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</si>
  <si>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</si>
  <si>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</si>
  <si>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</si>
  <si>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</si>
  <si>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</si>
  <si>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</si>
  <si>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</si>
  <si>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</si>
  <si>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</si>
  <si>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</si>
  <si>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</si>
  <si>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</si>
  <si>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</si>
  <si>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</si>
  <si>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</si>
  <si>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</si>
  <si>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</si>
  <si>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</si>
  <si>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</si>
  <si>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</si>
  <si>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</si>
  <si>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</si>
  <si>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</si>
  <si>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</si>
  <si>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</si>
  <si>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</si>
  <si>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</si>
  <si>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</si>
  <si>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</si>
  <si>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</si>
  <si>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</si>
  <si>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SU002838</t>
  </si>
  <si>
    <t>P003681</t>
  </si>
  <si>
    <t>SU002625</t>
  </si>
  <si>
    <t>P004054</t>
  </si>
  <si>
    <t>SU003529</t>
  </si>
  <si>
    <t>P004442</t>
  </si>
  <si>
    <t>SU002624</t>
  </si>
  <si>
    <t>P003678</t>
  </si>
  <si>
    <t>SU002865</t>
  </si>
  <si>
    <t>P003274</t>
  </si>
  <si>
    <t>ЕАЭС N RU Д-RU.РА02.В.06186/23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</si>
  <si>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</si>
  <si>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</si>
  <si>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</si>
  <si>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</si>
  <si>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</si>
  <si>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</si>
  <si>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</si>
  <si>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</si>
  <si>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</si>
  <si>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</si>
  <si>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</si>
  <si>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</si>
  <si>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</si>
  <si>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</si>
  <si>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</si>
  <si>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</si>
  <si>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</si>
  <si>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</si>
  <si>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</si>
  <si>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</si>
  <si>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</si>
  <si>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</si>
  <si>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</si>
  <si>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</si>
  <si>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</si>
  <si>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</si>
  <si>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</si>
  <si>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</si>
  <si>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</si>
  <si>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</si>
  <si>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</si>
  <si>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</si>
  <si>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</si>
  <si>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SU002077</t>
  </si>
  <si>
    <t>P002280</t>
  </si>
  <si>
    <t>ЕАЭС N RU Д-RU.РА01.В.24596/20, ЕАЭС N RU Д-RU.РА02.В.49579/23</t>
  </si>
  <si>
    <t>SU002453</t>
  </si>
  <si>
    <t>P002749</t>
  </si>
  <si>
    <t>ЕАЭС N RU Д-RU.РА01.В.24596/20</t>
  </si>
  <si>
    <t>SU002560</t>
  </si>
  <si>
    <t>P002878</t>
  </si>
  <si>
    <t>P004088</t>
  </si>
  <si>
    <t>ЕАЭС N RU Д-RU.РА02.В.49579/23, ЕАЭС N RU Д-RU.РА10.В.40004/23</t>
  </si>
  <si>
    <t>P004089</t>
  </si>
  <si>
    <t>ЕАЭС N RU Д-RU.РА02.В.49579/23</t>
  </si>
  <si>
    <t>Крылышки ГШ</t>
  </si>
  <si>
    <t>Крылья</t>
  </si>
  <si>
    <t>SU002577</t>
  </si>
  <si>
    <t>P002891</t>
  </si>
  <si>
    <t>ЕАЭС N RU Д-RU.РА01.В.31427/20, ЕАЭС N RU Д-RU.РА10.В.35725/23</t>
  </si>
  <si>
    <t>SU002630</t>
  </si>
  <si>
    <t>P002978</t>
  </si>
  <si>
    <t>ЕАЭС N RU Д-RU.РА01.В.31427/20, ЕАЭС N RU Д-RU.РА01.В.97554/24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</si>
  <si>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</si>
  <si>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</si>
  <si>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</si>
  <si>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</si>
  <si>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</si>
  <si>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</si>
  <si>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</si>
  <si>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P002881</t>
  </si>
  <si>
    <t>ЕАЭС N RU Д- RU.РА01.В.25162/20, ЕАЭС N RU Д-RU.РА09.В.51317/22</t>
  </si>
  <si>
    <t>SU002455</t>
  </si>
  <si>
    <t>P002747</t>
  </si>
  <si>
    <t>ЕАЭС N RU Д- RU.РА01.В.25162/20, ЕАЭС N RU Д-RU.РА10.В.35725/23</t>
  </si>
  <si>
    <t>SU002456</t>
  </si>
  <si>
    <t>P002748</t>
  </si>
  <si>
    <t>P004101</t>
  </si>
  <si>
    <t>SU002333</t>
  </si>
  <si>
    <t>P004102</t>
  </si>
  <si>
    <t>Чебупели</t>
  </si>
  <si>
    <t>SU002293</t>
  </si>
  <si>
    <t>P002566</t>
  </si>
  <si>
    <t>ЕАЭС N RU Д-RU.РА01.В.92613/21</t>
  </si>
  <si>
    <t>P004113</t>
  </si>
  <si>
    <t>ЕАЭС N RU Д-RU.РА01.В.78287/24, ЕАЭС N RU Д-RU.РА01.В.92613/21</t>
  </si>
  <si>
    <t>SU002568</t>
  </si>
  <si>
    <t>P002892</t>
  </si>
  <si>
    <t>ЕАЭС N RU Д-RU.PA01.B.24612/20, ЕАЭС N RU Д-RU.РА02.В.49579/23</t>
  </si>
  <si>
    <t>SU002424</t>
  </si>
  <si>
    <t>P002705</t>
  </si>
  <si>
    <t>ЕАЭС N RU Д-RU.PA01.B.24612/20, ЕАЭС N RU Д-RU.РА05.В.15673/23</t>
  </si>
  <si>
    <t>P004114</t>
  </si>
  <si>
    <t>ЕАЭС N RU Д-RU.РА02.В.49579/23, ЕАЭС N RU Д-RU.РА05.В.15673/23</t>
  </si>
  <si>
    <t>SU002086</t>
  </si>
  <si>
    <t>P002287</t>
  </si>
  <si>
    <t>ЕАЭС N RU Д-RU.РА01.В.31784/20, ЕАЭС N RU Д-RU.РА02.В.49579/23</t>
  </si>
  <si>
    <t>SU002415</t>
  </si>
  <si>
    <t>P002698</t>
  </si>
  <si>
    <t>ЕАЭС N RU Д-RU.РА01.В.31784/20, ЕАЭС N RU Д-RU.РА05.В.15673/23</t>
  </si>
  <si>
    <t>SU002425</t>
  </si>
  <si>
    <t>P002706</t>
  </si>
  <si>
    <t>P004636</t>
  </si>
  <si>
    <t>Снеки «Чебупели с ветчиной и сыром» Фикс.вес 0,3 Лоток ТМ «Горячая штучка»</t>
  </si>
  <si>
    <t>SU000419</t>
  </si>
  <si>
    <t>P004124</t>
  </si>
  <si>
    <t>P004128</t>
  </si>
  <si>
    <t>ЕАЭС N RU Д-RU.РА02.В.49579/23, ЕАЭС N RU Д-RU.РА05.В.14262/23</t>
  </si>
  <si>
    <t>SU002572</t>
  </si>
  <si>
    <t>P002888</t>
  </si>
  <si>
    <t>ЕАЭС N RU Д-RU.РА01.В.13713/23, ЕАЭС N RU Д-RU.РА01.В.41777/20</t>
  </si>
  <si>
    <t>SU002426</t>
  </si>
  <si>
    <t>P002709</t>
  </si>
  <si>
    <t>SU002416</t>
  </si>
  <si>
    <t>P002696</t>
  </si>
  <si>
    <t>P004130</t>
  </si>
  <si>
    <t>ЕАЭС N RU Д-RU.РА01.В.13713/23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</si>
  <si>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</si>
  <si>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</si>
  <si>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</si>
  <si>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</si>
  <si>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</si>
  <si>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</si>
  <si>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Снеки «Чебупели сочные с мясом» Фикс.вес 0,3 ТМ «Горячая штучка»</t>
  </si>
  <si>
    <t>SU002559</t>
  </si>
  <si>
    <t>P004131</t>
  </si>
  <si>
    <t>SU002076</t>
  </si>
  <si>
    <t>P004132</t>
  </si>
  <si>
    <t>SU002294</t>
  </si>
  <si>
    <t>P004133</t>
  </si>
  <si>
    <t>SU002571</t>
  </si>
  <si>
    <t>P004125</t>
  </si>
  <si>
    <t>Чебуреки ГШ</t>
  </si>
  <si>
    <t>SU000421</t>
  </si>
  <si>
    <t>P000421</t>
  </si>
  <si>
    <t>РОСС RU.АБ75.Н00233/ЕАЭС N RU Д-RU.АБ75.В.01150</t>
  </si>
  <si>
    <t>P004136</t>
  </si>
  <si>
    <t>SU002573</t>
  </si>
  <si>
    <t>P002893</t>
  </si>
  <si>
    <t>ЕАЭС N RU Д-RU.РА01.В.13713/23, ЕАЭС N RU Д-RU.РА01.В.38392/20</t>
  </si>
  <si>
    <t>P004138</t>
  </si>
  <si>
    <t>ЕАЭС N RU Д-RU.РА01.В.13713/23, ЕАЭС N RU Д-RU.РА05.В.14262/23</t>
  </si>
  <si>
    <t>SU002451</t>
  </si>
  <si>
    <t>P002750</t>
  </si>
  <si>
    <t>ЕАЭС N RU Д- RU.РА01.В.41776/20, ЕАЭС N RU Д-RU.РА05.В.15673/23</t>
  </si>
  <si>
    <t>SU002558</t>
  </si>
  <si>
    <t>P002889</t>
  </si>
  <si>
    <t>ЕАЭС N RU Д- RU.РА01.В.41776/20, ЕАЭС N RU Д-RU.РА02.В.49579/23</t>
  </si>
  <si>
    <t>SU002075</t>
  </si>
  <si>
    <t>P004139</t>
  </si>
  <si>
    <t>P004127</t>
  </si>
  <si>
    <t>SU002570</t>
  </si>
  <si>
    <t>P002894</t>
  </si>
  <si>
    <t>ЕАЭС N RU Д-RU.РА01.В.38394/20, ЕАЭС N RU Д-RU.РА02.В.33144/23</t>
  </si>
  <si>
    <t>P004122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</si>
  <si>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</si>
  <si>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</si>
  <si>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</si>
  <si>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</si>
  <si>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</si>
  <si>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SU003526</t>
  </si>
  <si>
    <t>P004445</t>
  </si>
  <si>
    <t>SU002626</t>
  </si>
  <si>
    <t>P004062</t>
  </si>
  <si>
    <t>SU002087</t>
  </si>
  <si>
    <t>P003696</t>
  </si>
  <si>
    <t>P003685</t>
  </si>
  <si>
    <t>SU003460</t>
  </si>
  <si>
    <t>P004345</t>
  </si>
  <si>
    <t>SU002627</t>
  </si>
  <si>
    <t>P004063</t>
  </si>
  <si>
    <t>P003686</t>
  </si>
  <si>
    <t>SU002863</t>
  </si>
  <si>
    <t>P003273</t>
  </si>
  <si>
    <t>ЕАЭС N RU Д-RU.РА02.В.97665/22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</si>
  <si>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</si>
  <si>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</si>
  <si>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</si>
  <si>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</si>
  <si>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</si>
  <si>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</si>
  <si>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</si>
  <si>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</si>
  <si>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SU002864</t>
  </si>
  <si>
    <t>P003271</t>
  </si>
  <si>
    <t>SU002731</t>
  </si>
  <si>
    <t>P003603</t>
  </si>
  <si>
    <t>ЕАЭС N RU Д-RU.РА05.В.05488/23</t>
  </si>
  <si>
    <t>Чебупицца</t>
  </si>
  <si>
    <t>SU002562</t>
  </si>
  <si>
    <t>P003286</t>
  </si>
  <si>
    <t>ЕАЭС N RU Д-RU.РА01.В.26257/20, ЕАЭС N RU Д-RU.РА09.В.48842/23</t>
  </si>
  <si>
    <t>SU002079</t>
  </si>
  <si>
    <t>P004121</t>
  </si>
  <si>
    <t>ЕАЭС N RU Д-RU.РА10.В.33475/23</t>
  </si>
  <si>
    <t>P004126</t>
  </si>
  <si>
    <t>SU002561</t>
  </si>
  <si>
    <t>P002884</t>
  </si>
  <si>
    <t>ЕАЭС N RU Д-RU.РА01.В.41383/20, ЕАЭС N RU Д-RU.РА02.В.49579/23</t>
  </si>
  <si>
    <t>SU002429</t>
  </si>
  <si>
    <t>P002711</t>
  </si>
  <si>
    <t>ЕАЭС N RU Д-RU.РА01.В.41383/20, ЕАЭС N RU Д-RU.РА05.В.15673/23</t>
  </si>
  <si>
    <t>SU002430</t>
  </si>
  <si>
    <t>P002714</t>
  </si>
  <si>
    <t>SU002078</t>
  </si>
  <si>
    <t>P004119</t>
  </si>
  <si>
    <t>P004134</t>
  </si>
  <si>
    <t>Хотстеры</t>
  </si>
  <si>
    <t>SU002397</t>
  </si>
  <si>
    <t>P004123</t>
  </si>
  <si>
    <t>Хотстеры с горчицей Хотстеры Фикс.вес 0,25 Лоток Горячая штучка Красное и Белое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</si>
  <si>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</si>
  <si>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</si>
  <si>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</si>
  <si>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</si>
  <si>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</si>
  <si>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</si>
  <si>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SU002413</t>
  </si>
  <si>
    <t>P002707</t>
  </si>
  <si>
    <t>ЕАЭС N RU Д-RU.РА01.В.33452/20, ЕАЭС N RU Д-RU.РА05.В.14086/23</t>
  </si>
  <si>
    <t>SU002423</t>
  </si>
  <si>
    <t>P004639</t>
  </si>
  <si>
    <t>Снеки «Хотстеры» ф/в 0,25 ТМ «Горячая штучка»</t>
  </si>
  <si>
    <t>ЕАЭС N RU Д-RU.РА05.В.14086/23</t>
  </si>
  <si>
    <t>SU003239</t>
  </si>
  <si>
    <t>P003881</t>
  </si>
  <si>
    <t>EAЭC N RU Д-RU.АБ75.В.01162, ЕАЭС N RU Д-RU.РА05.В.14086/23</t>
  </si>
  <si>
    <t>SU002565</t>
  </si>
  <si>
    <t>P004110</t>
  </si>
  <si>
    <t>SU002082</t>
  </si>
  <si>
    <t>P004111</t>
  </si>
  <si>
    <t>ЕАЭС N RU Д-RU.РА05.В.14086/23, ЕАЭС N RU Д-RU.РА09.В.48842/23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</si>
  <si>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</si>
  <si>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</si>
  <si>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</si>
  <si>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</si>
  <si>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</si>
  <si>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SU001949</t>
  </si>
  <si>
    <t>P001980</t>
  </si>
  <si>
    <t>ЕАЭС N RU Д-RU.РА10.В.33475/23, РОСС RU.АБ75.Н00245/ЕАЭС N RU Д-RU.АБ75.В.01163</t>
  </si>
  <si>
    <t>SU002301</t>
  </si>
  <si>
    <t>P002545</t>
  </si>
  <si>
    <t>ЕАЭС N RU Д-RU.PA01.В.26331/20</t>
  </si>
  <si>
    <t>SU002890</t>
  </si>
  <si>
    <t>P003311</t>
  </si>
  <si>
    <t>SU002083</t>
  </si>
  <si>
    <t>P003294</t>
  </si>
  <si>
    <t>ЕАЭС N RU Д-RU.PA01.В.35478/20, ЕАЭС N RU Д-RU.РА09.В.48842/23</t>
  </si>
  <si>
    <t>SU000194</t>
  </si>
  <si>
    <t>P003379</t>
  </si>
  <si>
    <t>SU002434</t>
  </si>
  <si>
    <t>P004637</t>
  </si>
  <si>
    <t>P004095</t>
  </si>
  <si>
    <t>ЕАЭС N RU Д-RU.РА09.В.48842/23, ЕАЭС N RU Д-RU.РА10.В.33475/23</t>
  </si>
  <si>
    <t>P004096</t>
  </si>
  <si>
    <t>SU002084</t>
  </si>
  <si>
    <t>P003291</t>
  </si>
  <si>
    <t>ЕАЭС N RU Д-RU.PA01.В.26331/20, ЕАЭС N RU Д-RU.РА09.В.48842/23</t>
  </si>
  <si>
    <t>SU000195</t>
  </si>
  <si>
    <t>P003378</t>
  </si>
  <si>
    <t>P004097</t>
  </si>
  <si>
    <t>P004098</t>
  </si>
  <si>
    <t>Пекерсы</t>
  </si>
  <si>
    <t>SU002669</t>
  </si>
  <si>
    <t>P003041</t>
  </si>
  <si>
    <t>ЕАЭС N RU Д-RU.PA01.В.80655/20, ЕАЭС N RU Д-RU.РА09.В.53487/22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</si>
  <si>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</si>
  <si>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</si>
  <si>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</si>
  <si>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</si>
  <si>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</si>
  <si>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</si>
  <si>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SU002008</t>
  </si>
  <si>
    <t>P002098</t>
  </si>
  <si>
    <t>8</t>
  </si>
  <si>
    <t>ЕАЭС N RU Д-RU.РА02.В.69059/24, ЕАЭС № RU Д- RU.АБ75.В.00874/19</t>
  </si>
  <si>
    <t>SU002176</t>
  </si>
  <si>
    <t>P002298</t>
  </si>
  <si>
    <t>6</t>
  </si>
  <si>
    <t>SU002177</t>
  </si>
  <si>
    <t>P002299</t>
  </si>
  <si>
    <t>ЕАЭС N RU Д-RU.РА02.В.69059/24, ЕАЭС № RU Д- RU.АБ75.В.00872/19</t>
  </si>
  <si>
    <t>P004523</t>
  </si>
  <si>
    <t>ЕАЭС N RU Д-RU.РА02.В.69059/24</t>
  </si>
  <si>
    <t>Чебуманы</t>
  </si>
  <si>
    <t>SU002668</t>
  </si>
  <si>
    <t>P003040</t>
  </si>
  <si>
    <t>ЕАЭС N RU Д-RU.PA01.В.44838/20</t>
  </si>
  <si>
    <t>P004109</t>
  </si>
  <si>
    <t>ЕАЭС N RU Д-RU.РА10.В.56532/23</t>
  </si>
  <si>
    <t>No Name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</si>
  <si>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</si>
  <si>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</si>
  <si>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</si>
  <si>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</si>
  <si>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</si>
  <si>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</si>
  <si>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</si>
  <si>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</si>
  <si>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</si>
  <si>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</si>
  <si>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SU002794</t>
  </si>
  <si>
    <t>P003192</t>
  </si>
  <si>
    <t>EAЭС N RU Д-RU.РА09.В.10317/22</t>
  </si>
  <si>
    <t>SU003166</t>
  </si>
  <si>
    <t>P003781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</si>
  <si>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</si>
  <si>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</si>
  <si>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</si>
  <si>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</si>
  <si>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</si>
  <si>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</si>
  <si>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SU002405</t>
  </si>
  <si>
    <t>P002964</t>
  </si>
  <si>
    <t>ЕАЭС N RU Д-RU.РА03.В.52526/22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</si>
  <si>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</si>
  <si>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</si>
  <si>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</si>
  <si>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</si>
  <si>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</si>
  <si>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</si>
  <si>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</si>
  <si>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</si>
  <si>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</si>
  <si>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</si>
  <si>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SU002953</t>
  </si>
  <si>
    <t>P003377</t>
  </si>
  <si>
    <t>ЕАЭС N RU Д-RU.РА04.В.29198/23</t>
  </si>
  <si>
    <t>SU003165</t>
  </si>
  <si>
    <t>P003780</t>
  </si>
  <si>
    <t>ЕАЭС N RU Д-RU.РА07.В.94626/22</t>
  </si>
  <si>
    <t>SU002441</t>
  </si>
  <si>
    <t>P002732</t>
  </si>
  <si>
    <t>SU002484</t>
  </si>
  <si>
    <t>P002778</t>
  </si>
  <si>
    <t>ЕАЭС N RU Д-RU.РА07.В.94524/22</t>
  </si>
  <si>
    <t>SU003415</t>
  </si>
  <si>
    <t>P004235</t>
  </si>
  <si>
    <t>Снеки «Сосисоны в темпуре» Весовой ТМ «No Name» 1,8</t>
  </si>
  <si>
    <t>SU002891</t>
  </si>
  <si>
    <t>P003301</t>
  </si>
  <si>
    <t>ЕАЭС N RU Д- RU.РА03.В.44133/23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</si>
  <si>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</si>
  <si>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</si>
  <si>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</si>
  <si>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</si>
  <si>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</si>
  <si>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</si>
  <si>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</si>
  <si>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</si>
  <si>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</si>
  <si>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P003452</t>
  </si>
  <si>
    <t>Пельмени «Хинкали Классические» Весовые Хинкали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</si>
  <si>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</si>
  <si>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</si>
  <si>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</si>
  <si>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</si>
  <si>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</si>
  <si>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P004077</t>
  </si>
  <si>
    <t>SU002335</t>
  </si>
  <si>
    <t>P004076</t>
  </si>
  <si>
    <t>Пельмени Умелый повар No name Весовые Равиоли No name 5 кг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</si>
  <si>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</si>
  <si>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</si>
  <si>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</si>
  <si>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</si>
  <si>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</si>
  <si>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</si>
  <si>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</si>
  <si>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SU002517</t>
  </si>
  <si>
    <t>P004153</t>
  </si>
  <si>
    <t>ЕАЭС N RU Д-RU.РА05.В.03756/23</t>
  </si>
  <si>
    <t>SU002516</t>
  </si>
  <si>
    <t>P004152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</si>
  <si>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</si>
  <si>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</si>
  <si>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</si>
  <si>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</si>
  <si>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</si>
  <si>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</si>
  <si>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</si>
  <si>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</si>
  <si>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</si>
  <si>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</si>
  <si>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SU003341</t>
  </si>
  <si>
    <t>P004120</t>
  </si>
  <si>
    <t>Печеные пельмени</t>
  </si>
  <si>
    <t>SU002225</t>
  </si>
  <si>
    <t>P002411</t>
  </si>
  <si>
    <t>ЕАЭС N RU Д-RU.РА01.В.80850/20, ЕАЭС N RU Д-RU.РА08.В.65668/23</t>
  </si>
  <si>
    <t>Сливушки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</si>
  <si>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</si>
  <si>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</si>
  <si>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</si>
  <si>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</si>
  <si>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</si>
  <si>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</si>
  <si>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</si>
  <si>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</si>
  <si>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</si>
  <si>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</si>
  <si>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</si>
  <si>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Мясорубская</t>
  </si>
  <si>
    <t>SU002755</t>
  </si>
  <si>
    <t>P003116</t>
  </si>
  <si>
    <t>ЕАЭС N RU Д-RU.РА01.В.79461/23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</si>
  <si>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</si>
  <si>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</si>
  <si>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</si>
  <si>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</si>
  <si>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</si>
  <si>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</si>
  <si>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</si>
  <si>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</si>
  <si>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</si>
  <si>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</si>
  <si>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</si>
  <si>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</si>
  <si>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</si>
  <si>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</si>
  <si>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</si>
  <si>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</si>
  <si>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</si>
  <si>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</si>
  <si>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SU002064</t>
  </si>
  <si>
    <t>P003000</t>
  </si>
  <si>
    <t>ЕАЭС № RU Д-RU.РА01.В.63441/20</t>
  </si>
  <si>
    <t>SU002091</t>
  </si>
  <si>
    <t>P003006</t>
  </si>
  <si>
    <t>SU002065</t>
  </si>
  <si>
    <t>P003003</t>
  </si>
  <si>
    <t>SU002066</t>
  </si>
  <si>
    <t>P003004</t>
  </si>
  <si>
    <t>ЕАЭС N RU Д-RU.PA01.B.06796/21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</si>
  <si>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</si>
  <si>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</si>
  <si>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</si>
  <si>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</si>
  <si>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</si>
  <si>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</si>
  <si>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</si>
  <si>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</si>
  <si>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</si>
  <si>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</si>
  <si>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</si>
  <si>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</si>
  <si>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</si>
  <si>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SU001776</t>
  </si>
  <si>
    <t>P002719</t>
  </si>
  <si>
    <t>Пельмени Сочные Сочные 0,9 Сфера Стародворье</t>
  </si>
  <si>
    <t>ЕАЭС № RU Д- RU.АБ75.В.00930/19</t>
  </si>
  <si>
    <t>P004280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</si>
  <si>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</si>
  <si>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</si>
  <si>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</si>
  <si>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</si>
  <si>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</si>
  <si>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</si>
  <si>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</si>
  <si>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</si>
  <si>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</si>
  <si>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</si>
  <si>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СТМ</t>
  </si>
  <si>
    <t>СТМ Чижик</t>
  </si>
  <si>
    <t>SU002954</t>
  </si>
  <si>
    <t>P003406</t>
  </si>
  <si>
    <t>ЕАЭС N RU Д-RU.РА07.В.26464/23</t>
  </si>
  <si>
    <t>Уральская коллекция</t>
  </si>
  <si>
    <t>SU003126</t>
  </si>
  <si>
    <t>P003711</t>
  </si>
  <si>
    <t>ЕАЭС N RU Д-RU.РА07.В.68048/23</t>
  </si>
  <si>
    <t>SU003122</t>
  </si>
  <si>
    <t>P003708</t>
  </si>
  <si>
    <t>SU003306</t>
  </si>
  <si>
    <t>P004020</t>
  </si>
  <si>
    <t>ЕАЭС N RU Д-RU.РА10.В.14574/23</t>
  </si>
  <si>
    <t>SU003307</t>
  </si>
  <si>
    <t>P004026</t>
  </si>
  <si>
    <t>SU003316</t>
  </si>
  <si>
    <t>P004040</t>
  </si>
  <si>
    <t>Снеки «Жареные пельмени с ветчиной и сыром» Весовой ТМ «Уральская коллекция» 1,8 кг</t>
  </si>
  <si>
    <t>SU003311</t>
  </si>
  <si>
    <t>P004018</t>
  </si>
  <si>
    <t>ЕАЭС N RU Д-RU.РА08.В.03895/23</t>
  </si>
  <si>
    <t>SU003417</t>
  </si>
  <si>
    <t>P004234</t>
  </si>
  <si>
    <t>SU003416</t>
  </si>
  <si>
    <t>P004233</t>
  </si>
  <si>
    <t>SU003320</t>
  </si>
  <si>
    <t>P004060</t>
  </si>
  <si>
    <t>Пельмени «Домашние со сливочным маслом» 0,7 сфера ТМ «Зареченские»</t>
  </si>
  <si>
    <t>ЕАЭС N RU Д-RU.РА01.В.15225/24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</si>
  <si>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</si>
  <si>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</si>
  <si>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</si>
  <si>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</si>
  <si>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</si>
  <si>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</si>
  <si>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</si>
  <si>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</si>
  <si>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</si>
  <si>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</si>
  <si>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</si>
  <si>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</si>
  <si>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</si>
  <si>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</si>
  <si>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</si>
  <si>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</si>
  <si>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</si>
  <si>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</si>
  <si>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</si>
  <si>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</si>
  <si>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</si>
  <si>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</si>
  <si>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</si>
  <si>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</si>
  <si>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</si>
  <si>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</si>
  <si>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</si>
  <si>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</si>
  <si>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</si>
  <si>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</si>
  <si>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SU003022</t>
  </si>
  <si>
    <t>P003487</t>
  </si>
  <si>
    <t>Снеки «Мини-сосиски в тесте Фрайпики» Весовые ТМ «Зареченские» 1,8 кг</t>
  </si>
  <si>
    <t>ЕАЭС N RU Д-RU. РА04.В.81155/23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</si>
  <si>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</si>
  <si>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</si>
  <si>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</si>
  <si>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</si>
  <si>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SU003019</t>
  </si>
  <si>
    <t>P003485</t>
  </si>
  <si>
    <t>Снеки «Мини-сосиски в тесте Фрайпики»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</si>
  <si>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</si>
  <si>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</si>
  <si>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</si>
  <si>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</si>
  <si>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</si>
  <si>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</si>
  <si>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</si>
  <si>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</si>
  <si>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</si>
  <si>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</si>
  <si>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</si>
  <si>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</si>
  <si>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</si>
  <si>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</si>
  <si>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</si>
  <si>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</si>
  <si>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</si>
  <si>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</si>
  <si>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</si>
  <si>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</si>
  <si>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SU003446</t>
  </si>
  <si>
    <t>P004393</t>
  </si>
  <si>
    <t>Снеки «Пирожки с клубникой и вишней» Весовые ТМ «Зареченские» 3,7 кг</t>
  </si>
  <si>
    <t>ЕАЭС N RU Д-RU.РА03.В.46679/24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</si>
  <si>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</si>
  <si>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</si>
  <si>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</si>
  <si>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</si>
  <si>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</si>
  <si>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</si>
  <si>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</si>
  <si>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SU003016</t>
  </si>
  <si>
    <t>P003482</t>
  </si>
  <si>
    <t>ЕАЭС N RU Д-RU. РА04.В.83320/23, ЕАЭС N RU Д-RU.РА07.В.94626/22</t>
  </si>
  <si>
    <t>SU003439</t>
  </si>
  <si>
    <t>P004359</t>
  </si>
  <si>
    <t>«Пирожки с мясом»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</si>
  <si>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</si>
  <si>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</si>
  <si>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</si>
  <si>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</si>
  <si>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</si>
  <si>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</si>
  <si>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</si>
  <si>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</si>
  <si>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</si>
  <si>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</si>
  <si>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</si>
  <si>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</si>
  <si>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</si>
  <si>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</si>
  <si>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</si>
  <si>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</si>
  <si>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</si>
  <si>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</si>
  <si>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</si>
  <si>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</si>
  <si>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</si>
  <si>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</si>
  <si>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</si>
  <si>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</si>
  <si>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</si>
  <si>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</si>
  <si>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</si>
  <si>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</si>
  <si>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</si>
  <si>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</si>
  <si>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</si>
  <si>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</si>
  <si>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</si>
  <si>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</si>
  <si>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</si>
  <si>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</si>
  <si>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</si>
  <si>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</si>
  <si>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</si>
  <si>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</si>
  <si>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</si>
  <si>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</si>
  <si>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</si>
  <si>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</si>
  <si>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SU003339</t>
  </si>
  <si>
    <t>P004091</t>
  </si>
  <si>
    <t>Пельмени «Сытные с говядиной и свининой» 0,8 сфера ТМ «Зареченские»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</si>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</sst>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82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55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6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7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8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59" xfId="0" applyNumberFormat="1" applyFont="1" applyFill="1" applyBorder="1" applyAlignment="1" applyProtection="1">
      <alignment horizontal="center" wrapText="1"/>
    </xf>
    <xf numFmtId="0" fontId="0" fillId="0" borderId="60" xfId="0" applyBorder="1"/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0" fillId="0" borderId="62" xfId="0" applyBorder="1"/>
    <xf numFmtId="0" fontId="108" fillId="0" borderId="0" xfId="0" applyFont="1"/>
    <xf numFmtId="171" fontId="109" fillId="0" borderId="63" xfId="0" applyNumberFormat="1" applyFont="1" applyFill="1" applyBorder="1" applyAlignment="1" applyProtection="1">
      <alignment horizontal="center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11" fillId="0" borderId="0" xfId="0" applyFont="1"/>
    <xf numFmtId="171" fontId="112" fillId="0" borderId="7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8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8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8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8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9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9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9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9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0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0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0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0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1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1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1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1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2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2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2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2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3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3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3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3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4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4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4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4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5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5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5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5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6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6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6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6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7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7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7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7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8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8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8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8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9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9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9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9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0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0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0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0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0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0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0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0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1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1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1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1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1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1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1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1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1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1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2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2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2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2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2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2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2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2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2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2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3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3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3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3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3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3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3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3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3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3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4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4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4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4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4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4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4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4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4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4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5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5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5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53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54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55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56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57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58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59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60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61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62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63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64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65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66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67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68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69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70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71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72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73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74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75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76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77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78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79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80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81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82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83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84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85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86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287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288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289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290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291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292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293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294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295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296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297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298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299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00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01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02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03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04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05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06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07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08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09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10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11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12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13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14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15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16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17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18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19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20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21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22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23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24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25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26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27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28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29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30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31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32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33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34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35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36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37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38" xfId="0" applyNumberFormat="1" applyFont="1" applyFill="1" applyBorder="1" applyAlignment="1" applyProtection="1">
      <alignment horizontal="center" wrapText="1"/>
    </xf>
    <xf numFmtId="0" fontId="909" fillId="0" borderId="0" xfId="0" applyFont="1"/>
    <xf numFmtId="171" fontId="910" fillId="0" borderId="339" xfId="0" applyNumberFormat="1" applyFont="1" applyFill="1" applyBorder="1" applyAlignment="1" applyProtection="1">
      <alignment horizontal="center" wrapText="1"/>
    </xf>
    <xf numFmtId="0" fontId="912" fillId="0" borderId="0" xfId="0" applyFont="1"/>
    <xf numFmtId="171" fontId="913" fillId="0" borderId="340" xfId="0" applyNumberFormat="1" applyFont="1" applyFill="1" applyBorder="1" applyAlignment="1" applyProtection="1">
      <alignment horizontal="center" wrapText="1"/>
    </xf>
    <xf numFmtId="0" fontId="915" fillId="0" borderId="0" xfId="0" applyFont="1"/>
    <xf numFmtId="171" fontId="916" fillId="0" borderId="341" xfId="0" applyNumberFormat="1" applyFont="1" applyFill="1" applyBorder="1" applyAlignment="1" applyProtection="1">
      <alignment horizontal="center" wrapText="1"/>
    </xf>
    <xf numFmtId="0" fontId="918" fillId="0" borderId="0" xfId="0" applyFont="1"/>
    <xf numFmtId="171" fontId="919" fillId="0" borderId="342" xfId="0" applyNumberFormat="1" applyFont="1" applyFill="1" applyBorder="1" applyAlignment="1" applyProtection="1">
      <alignment horizontal="center" wrapText="1"/>
    </xf>
    <xf numFmtId="0" fontId="921" fillId="0" borderId="0" xfId="0" applyFont="1"/>
    <xf numFmtId="171" fontId="922" fillId="0" borderId="343" xfId="0" applyNumberFormat="1" applyFont="1" applyFill="1" applyBorder="1" applyAlignment="1" applyProtection="1">
      <alignment horizontal="center" wrapText="1"/>
    </xf>
    <xf numFmtId="0" fontId="924" fillId="0" borderId="0" xfId="0" applyFont="1"/>
    <xf numFmtId="171" fontId="925" fillId="0" borderId="344" xfId="0" applyNumberFormat="1" applyFont="1" applyFill="1" applyBorder="1" applyAlignment="1" applyProtection="1">
      <alignment horizontal="center" wrapText="1"/>
    </xf>
    <xf numFmtId="0" fontId="927" fillId="0" borderId="0" xfId="0" applyFont="1"/>
    <xf numFmtId="171" fontId="928" fillId="0" borderId="345" xfId="0" applyNumberFormat="1" applyFont="1" applyFill="1" applyBorder="1" applyAlignment="1" applyProtection="1">
      <alignment horizontal="center" wrapText="1"/>
    </xf>
    <xf numFmtId="0" fontId="930" fillId="0" borderId="0" xfId="0" applyFont="1"/>
    <xf numFmtId="171" fontId="931" fillId="0" borderId="346" xfId="0" applyNumberFormat="1" applyFont="1" applyFill="1" applyBorder="1" applyAlignment="1" applyProtection="1">
      <alignment horizontal="center" wrapText="1"/>
    </xf>
    <xf numFmtId="0" fontId="933" fillId="0" borderId="0" xfId="0" applyFont="1"/>
    <xf numFmtId="171" fontId="934" fillId="0" borderId="347" xfId="0" applyNumberFormat="1" applyFont="1" applyFill="1" applyBorder="1" applyAlignment="1" applyProtection="1">
      <alignment horizontal="center" wrapText="1"/>
    </xf>
    <xf numFmtId="0" fontId="936" fillId="0" borderId="0" xfId="0" applyFont="1"/>
    <xf numFmtId="171" fontId="937" fillId="0" borderId="348" xfId="0" applyNumberFormat="1" applyFont="1" applyFill="1" applyBorder="1" applyAlignment="1" applyProtection="1">
      <alignment horizontal="center" wrapText="1"/>
    </xf>
    <xf numFmtId="0" fontId="939" fillId="0" borderId="0" xfId="0" applyFont="1"/>
    <xf numFmtId="171" fontId="940" fillId="0" borderId="349" xfId="0" applyNumberFormat="1" applyFont="1" applyFill="1" applyBorder="1" applyAlignment="1" applyProtection="1">
      <alignment horizontal="center" wrapText="1"/>
    </xf>
    <xf numFmtId="0" fontId="942" fillId="0" borderId="0" xfId="0" applyFont="1"/>
    <xf numFmtId="171" fontId="943" fillId="0" borderId="350" xfId="0" applyNumberFormat="1" applyFont="1" applyFill="1" applyBorder="1" applyAlignment="1" applyProtection="1">
      <alignment horizontal="center" wrapText="1"/>
    </xf>
    <xf numFmtId="0" fontId="945" fillId="0" borderId="0" xfId="0" applyFont="1"/>
    <xf numFmtId="171" fontId="946" fillId="0" borderId="351" xfId="0" applyNumberFormat="1" applyFont="1" applyFill="1" applyBorder="1" applyAlignment="1" applyProtection="1">
      <alignment horizontal="center" wrapText="1"/>
    </xf>
    <xf numFmtId="0" fontId="948" fillId="0" borderId="0" xfId="0" applyFont="1"/>
    <xf numFmtId="171" fontId="949" fillId="0" borderId="352" xfId="0" applyNumberFormat="1" applyFont="1" applyFill="1" applyBorder="1" applyAlignment="1" applyProtection="1">
      <alignment horizontal="center" wrapText="1"/>
    </xf>
    <xf numFmtId="0" fontId="951" fillId="0" borderId="0" xfId="0" applyFont="1"/>
    <xf numFmtId="171" fontId="952" fillId="0" borderId="353" xfId="0" applyNumberFormat="1" applyFont="1" applyFill="1" applyBorder="1" applyAlignment="1" applyProtection="1">
      <alignment horizontal="center" wrapText="1"/>
    </xf>
    <xf numFmtId="0" fontId="954" fillId="0" borderId="0" xfId="0" applyFont="1"/>
    <xf numFmtId="171" fontId="955" fillId="0" borderId="354" xfId="0" applyNumberFormat="1" applyFont="1" applyFill="1" applyBorder="1" applyAlignment="1" applyProtection="1">
      <alignment horizontal="center" wrapText="1"/>
    </xf>
    <xf numFmtId="0" fontId="0" fillId="0" borderId="355" xfId="0" applyFill="1" applyBorder="1" applyProtection="1">
      <protection hidden="1"/>
    </xf>
    <xf numFmtId="0" fontId="0" fillId="0" borderId="355" xfId="0" applyBorder="1"/>
    <xf numFmtId="0" fontId="43" fillId="0" borderId="355" xfId="0" applyFont="1" applyFill="1" applyBorder="1" applyProtection="1">
      <protection hidden="1"/>
    </xf>
    <xf numFmtId="0" fontId="0" fillId="0" borderId="356" xfId="0" applyBorder="1"/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908" fillId="0" borderId="10" xfId="0" applyFont="1" applyFill="1" applyBorder="1" applyAlignment="1">
      <alignment horizontal="left" vertical="center"/>
    </xf>
    <xf numFmtId="0" fontId="911" fillId="0" borderId="10" xfId="0" applyFont="1" applyFill="1" applyBorder="1" applyAlignment="1">
      <alignment horizontal="left" vertical="center"/>
    </xf>
    <xf numFmtId="0" fontId="914" fillId="0" borderId="10" xfId="0" applyFont="1" applyFill="1" applyBorder="1" applyAlignment="1">
      <alignment horizontal="left" vertical="center"/>
    </xf>
    <xf numFmtId="0" fontId="917" fillId="0" borderId="10" xfId="0" applyFont="1" applyFill="1" applyBorder="1" applyAlignment="1">
      <alignment horizontal="left" vertical="center"/>
    </xf>
    <xf numFmtId="0" fontId="920" fillId="0" borderId="10" xfId="0" applyFont="1" applyFill="1" applyBorder="1" applyAlignment="1">
      <alignment horizontal="left" vertical="center"/>
    </xf>
    <xf numFmtId="0" fontId="923" fillId="0" borderId="10" xfId="0" applyFont="1" applyFill="1" applyBorder="1" applyAlignment="1">
      <alignment horizontal="left" vertical="center"/>
    </xf>
    <xf numFmtId="0" fontId="926" fillId="0" borderId="10" xfId="0" applyFont="1" applyFill="1" applyBorder="1" applyAlignment="1">
      <alignment horizontal="left" vertical="center"/>
    </xf>
    <xf numFmtId="0" fontId="929" fillId="0" borderId="10" xfId="0" applyFont="1" applyFill="1" applyBorder="1" applyAlignment="1">
      <alignment horizontal="left" vertical="center"/>
    </xf>
    <xf numFmtId="0" fontId="932" fillId="0" borderId="10" xfId="0" applyFont="1" applyFill="1" applyBorder="1" applyAlignment="1">
      <alignment horizontal="left" vertical="center"/>
    </xf>
    <xf numFmtId="0" fontId="935" fillId="0" borderId="10" xfId="0" applyFont="1" applyFill="1" applyBorder="1" applyAlignment="1">
      <alignment horizontal="left" vertical="center"/>
    </xf>
    <xf numFmtId="0" fontId="938" fillId="0" borderId="10" xfId="0" applyFont="1" applyFill="1" applyBorder="1" applyAlignment="1">
      <alignment horizontal="left" vertical="center"/>
    </xf>
    <xf numFmtId="0" fontId="941" fillId="0" borderId="10" xfId="0" applyFont="1" applyFill="1" applyBorder="1" applyAlignment="1">
      <alignment horizontal="left" vertical="center"/>
    </xf>
    <xf numFmtId="0" fontId="944" fillId="0" borderId="10" xfId="0" applyFont="1" applyFill="1" applyBorder="1" applyAlignment="1">
      <alignment horizontal="left" vertical="center"/>
    </xf>
    <xf numFmtId="0" fontId="947" fillId="0" borderId="10" xfId="0" applyFont="1" applyFill="1" applyBorder="1" applyAlignment="1">
      <alignment horizontal="left" vertical="center"/>
    </xf>
    <xf numFmtId="0" fontId="950" fillId="0" borderId="10" xfId="0" applyFont="1" applyFill="1" applyBorder="1" applyAlignment="1">
      <alignment horizontal="left" vertical="center"/>
    </xf>
    <xf numFmtId="0" fontId="95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165" fontId="56" fillId="28" borderId="354" xfId="0" applyNumberFormat="1" applyFont="1" applyFill="1" applyBorder="1" applyAlignment="1" applyProtection="1">
      <alignment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520"/>
  <sheetViews>
    <sheetView showGridLines="0" tabSelected="1" topLeftCell="G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712" t="s">
        <v>28</v>
      </c>
      <c r="B1" s="712"/>
      <c r="C1" s="712"/>
      <c r="D1" s="712"/>
      <c r="E1" s="712"/>
      <c r="F1" s="35" t="s">
        <v>68</v>
      </c>
      <c r="G1" s="712" t="s">
        <v>49</v>
      </c>
      <c r="H1" s="712"/>
      <c r="I1" s="712"/>
      <c r="J1" s="712"/>
      <c r="K1" s="712"/>
      <c r="L1" s="712"/>
      <c r="M1" s="712"/>
      <c r="N1" s="712"/>
      <c r="O1" s="712"/>
      <c r="P1" s="712"/>
      <c r="Q1" s="712" t="s">
        <v>69</v>
      </c>
      <c r="R1" s="71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713" t="s">
        <v>69</v>
      </c>
      <c r="C2" s="713"/>
      <c r="D2" s="25"/>
      <c r="E2" s="26"/>
      <c r="F2" s="714"/>
      <c r="G2" s="714"/>
      <c r="H2" s="714"/>
      <c r="I2" s="26"/>
      <c r="J2" s="26"/>
      <c r="K2" s="26"/>
      <c r="L2" s="26"/>
      <c r="M2" s="26"/>
      <c r="N2" s="26"/>
      <c r="O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15"/>
      <c r="Q2" s="715"/>
      <c r="R2" s="715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715"/>
      <c r="P3" s="715"/>
      <c r="Q3" s="715"/>
      <c r="R3" s="715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716" t="s">
        <v>9</v>
      </c>
      <c r="B5" s="716"/>
      <c r="C5" s="716"/>
      <c r="D5" s="716"/>
      <c r="E5" s="717"/>
      <c r="F5" s="718"/>
      <c r="G5" s="719" t="s">
        <v>15</v>
      </c>
      <c r="H5" s="720"/>
      <c r="I5" s="721" t="s">
        <v>821</v>
      </c>
      <c r="J5" s="721"/>
      <c r="K5" s="721"/>
      <c r="L5" s="721"/>
      <c r="M5" s="721"/>
      <c r="N5" s="721"/>
      <c r="O5" s="23"/>
      <c r="P5" s="23" t="s">
        <v>4</v>
      </c>
      <c r="Q5" s="54">
        <v>45586</v>
      </c>
      <c r="R5" s="15" t="s">
        <v>3</v>
      </c>
      <c r="S5" s="43" t="s">
        <v>782</v>
      </c>
      <c r="T5" s="22"/>
      <c r="U5" s="722" t="s">
        <v>47</v>
      </c>
      <c r="V5" s="723"/>
      <c r="W5" s="722"/>
      <c r="X5" s="723"/>
      <c r="Y5" s="722"/>
      <c r="Z5" s="723"/>
      <c r="AA5" s="722"/>
      <c r="AB5" s="723"/>
    </row>
    <row r="6" spans="1:41" ht="25.5" customHeight="1" x14ac:dyDescent="0.2">
      <c r="A6" s="716" t="s">
        <v>1</v>
      </c>
      <c r="B6" s="716"/>
      <c r="C6" s="716"/>
      <c r="D6" s="716"/>
      <c r="E6" s="724" t="s">
        <v>783</v>
      </c>
      <c r="F6" s="725"/>
      <c r="G6" s="725"/>
      <c r="H6" s="725"/>
      <c r="I6" s="725"/>
      <c r="J6" s="725"/>
      <c r="K6" s="725"/>
      <c r="L6" s="725"/>
      <c r="M6" s="725"/>
      <c r="N6" s="726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Понедельник</v>
      </c>
      <c r="R6" s="727" t="s">
        <v>5</v>
      </c>
      <c r="S6" s="728" t="s">
        <v>70</v>
      </c>
      <c r="T6" s="5"/>
      <c r="U6" s="729" t="s">
        <v>76</v>
      </c>
      <c r="V6" s="730"/>
      <c r="W6" s="729" t="s">
        <v>78</v>
      </c>
      <c r="X6" s="730"/>
      <c r="Y6" s="729" t="s">
        <v>80</v>
      </c>
      <c r="Z6" s="730"/>
      <c r="AA6" s="729" t="s">
        <v>82</v>
      </c>
      <c r="AB6" s="730"/>
    </row>
    <row r="7" spans="1:41" ht="16.5" hidden="1" customHeight="1" x14ac:dyDescent="0.2">
      <c r="A7" s="69"/>
      <c r="B7" s="70"/>
      <c r="C7" s="70"/>
      <c r="D7" s="70"/>
      <c r="E7" s="735" t="str">
        <f>IFERROR(VLOOKUP(DeliveryAddress,Table,3,0),1)</f>
        <v>1</v>
      </c>
      <c r="F7" s="736"/>
      <c r="G7" s="736"/>
      <c r="H7" s="736"/>
      <c r="I7" s="736"/>
      <c r="J7" s="736"/>
      <c r="K7" s="736"/>
      <c r="L7" s="736"/>
      <c r="M7" s="736"/>
      <c r="N7" s="737"/>
      <c r="O7" s="23"/>
      <c r="P7" s="23"/>
      <c r="Q7" s="55"/>
      <c r="R7" s="727"/>
      <c r="S7" s="728"/>
      <c r="T7" s="5"/>
      <c r="U7" s="731"/>
      <c r="V7" s="732"/>
      <c r="W7" s="731"/>
      <c r="X7" s="732"/>
      <c r="Y7" s="731"/>
      <c r="Z7" s="732"/>
      <c r="AA7" s="731"/>
      <c r="AB7" s="732"/>
    </row>
    <row r="8" spans="1:41" ht="27" customHeight="1" thickBot="1" x14ac:dyDescent="0.25">
      <c r="A8" s="716" t="s">
        <v>56</v>
      </c>
      <c r="B8" s="716"/>
      <c r="C8" s="716"/>
      <c r="D8" s="716"/>
      <c r="E8" s="738"/>
      <c r="F8" s="738"/>
      <c r="G8" s="738"/>
      <c r="H8" s="738"/>
      <c r="I8" s="738"/>
      <c r="J8" s="738"/>
      <c r="K8" s="738"/>
      <c r="L8" s="738"/>
      <c r="M8" s="738"/>
      <c r="N8" s="738"/>
      <c r="O8" s="41"/>
      <c r="P8" s="23" t="s">
        <v>12</v>
      </c>
      <c r="Q8" s="1081">
        <v>0.45833333333333331</v>
      </c>
      <c r="R8" s="727"/>
      <c r="S8" s="728"/>
      <c r="T8" s="5"/>
      <c r="U8" s="733"/>
      <c r="V8" s="734"/>
      <c r="W8" s="733"/>
      <c r="X8" s="734"/>
      <c r="Y8" s="733"/>
      <c r="Z8" s="734"/>
      <c r="AA8" s="733"/>
      <c r="AB8" s="734"/>
    </row>
    <row r="9" spans="1:41" ht="31.5" customHeight="1" thickBot="1" x14ac:dyDescent="0.25">
      <c r="B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39"/>
      <c r="D9" s="739"/>
      <c r="E9" s="740" t="s">
        <v>57</v>
      </c>
      <c r="F9" s="741"/>
      <c r="G9" s="73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39"/>
      <c r="I9" s="742" t="str">
        <f>IF(AND($B$9="Тип доверенности/получателя при получении в адресе перегруза:",$E$9="Разовая доверенность"),"Введите ФИО","")</f>
        <v/>
      </c>
      <c r="J9" s="742"/>
      <c r="K9" s="742"/>
      <c r="L9" s="78"/>
      <c r="M9" s="74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42"/>
      <c r="O9" s="42"/>
      <c r="P9" s="23" t="s">
        <v>16</v>
      </c>
      <c r="Q9" s="54"/>
      <c r="R9" s="23" t="s">
        <v>13</v>
      </c>
      <c r="S9" s="44" t="s">
        <v>71</v>
      </c>
      <c r="T9" s="5"/>
      <c r="U9" s="743" t="s">
        <v>77</v>
      </c>
      <c r="V9" s="744"/>
      <c r="W9" s="743" t="s">
        <v>79</v>
      </c>
      <c r="X9" s="744"/>
      <c r="Y9" s="743" t="s">
        <v>81</v>
      </c>
      <c r="Z9" s="744"/>
      <c r="AA9" s="743" t="s">
        <v>83</v>
      </c>
      <c r="AB9" s="744"/>
    </row>
    <row r="10" spans="1:41" ht="25.5" customHeight="1" x14ac:dyDescent="0.2">
      <c r="B10" s="73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39"/>
      <c r="D10" s="739"/>
      <c r="E10" s="740"/>
      <c r="F10" s="741"/>
      <c r="G10" s="73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39"/>
      <c r="I10" s="745" t="str">
        <f>IFERROR(VLOOKUP($E$10,Proxy,2,FALSE),"")</f>
        <v/>
      </c>
      <c r="J10" s="745"/>
      <c r="K10" s="745"/>
      <c r="L10" s="745"/>
      <c r="M10" s="745"/>
      <c r="N10" s="745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46" t="s">
        <v>72</v>
      </c>
      <c r="B12" s="747"/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746" t="s">
        <v>73</v>
      </c>
      <c r="B13" s="747"/>
      <c r="C13" s="747"/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746" t="s">
        <v>74</v>
      </c>
      <c r="B14" s="747"/>
      <c r="C14" s="747"/>
      <c r="D14" s="747"/>
      <c r="E14" s="747"/>
      <c r="F14" s="747"/>
      <c r="G14" s="747"/>
      <c r="H14" s="747"/>
      <c r="I14" s="747"/>
      <c r="J14" s="747"/>
      <c r="K14" s="747"/>
      <c r="L14" s="747"/>
      <c r="M14" s="747"/>
      <c r="N14" s="747"/>
      <c r="R14"/>
      <c r="T14" s="16"/>
      <c r="U14" s="34"/>
      <c r="V14" s="34"/>
    </row>
    <row r="15" spans="1:41" ht="23.25" customHeight="1" x14ac:dyDescent="0.2">
      <c r="A15" s="746" t="s">
        <v>75</v>
      </c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52" t="s">
        <v>60</v>
      </c>
      <c r="P15" s="752"/>
      <c r="Q15" s="752"/>
      <c r="R15" s="752"/>
      <c r="S15" s="752"/>
      <c r="T15" s="33"/>
      <c r="U15" s="748" t="s">
        <v>48</v>
      </c>
      <c r="V15" s="749"/>
      <c r="W15" s="750"/>
      <c r="X15" s="750"/>
      <c r="Y15" s="751"/>
      <c r="Z15" s="751"/>
      <c r="AA15" s="751"/>
      <c r="AB15" s="751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53"/>
      <c r="P16" s="753"/>
      <c r="Q16" s="753"/>
      <c r="R16" s="753"/>
      <c r="S16" s="753"/>
      <c r="T16" s="33"/>
      <c r="U16" s="754" t="s">
        <v>76</v>
      </c>
      <c r="V16" s="754"/>
      <c r="W16" s="754" t="s">
        <v>78</v>
      </c>
      <c r="X16" s="754"/>
      <c r="Y16" s="754" t="s">
        <v>80</v>
      </c>
      <c r="Z16" s="754"/>
      <c r="AA16" s="754" t="s">
        <v>82</v>
      </c>
      <c r="AB16" s="75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9" t="s">
        <v>66</v>
      </c>
      <c r="M17" s="755" t="s">
        <v>27</v>
      </c>
      <c r="N17" s="756"/>
      <c r="O17" s="757" t="s">
        <v>19</v>
      </c>
      <c r="P17" s="758"/>
      <c r="Q17" s="758"/>
      <c r="R17" s="758"/>
      <c r="S17" s="759"/>
      <c r="T17" s="49" t="s">
        <v>6</v>
      </c>
      <c r="U17" s="98" t="s">
        <v>44</v>
      </c>
      <c r="V17" s="99" t="s">
        <v>54</v>
      </c>
      <c r="W17" s="92" t="s">
        <v>44</v>
      </c>
      <c r="X17" s="93" t="s">
        <v>54</v>
      </c>
      <c r="Y17" s="94" t="s">
        <v>44</v>
      </c>
      <c r="Z17" s="95" t="s">
        <v>54</v>
      </c>
      <c r="AA17" s="96" t="s">
        <v>44</v>
      </c>
      <c r="AB17" s="97" t="s">
        <v>54</v>
      </c>
      <c r="AC17" s="90" t="s">
        <v>20</v>
      </c>
      <c r="AD17" s="91" t="s">
        <v>59</v>
      </c>
      <c r="AE17" s="81" t="s">
        <v>21</v>
      </c>
      <c r="AF17" s="81" t="s">
        <v>67</v>
      </c>
      <c r="AG17" s="760" t="s">
        <v>55</v>
      </c>
      <c r="AH17" s="750"/>
      <c r="AI17" s="750"/>
      <c r="BC17" s="77" t="s">
        <v>64</v>
      </c>
    </row>
    <row r="18" spans="1:82" ht="27.75" customHeight="1" x14ac:dyDescent="0.2">
      <c r="A18" s="761" t="s">
        <v>84</v>
      </c>
      <c r="B18" s="762"/>
      <c r="C18" s="762"/>
      <c r="D18" s="762"/>
      <c r="E18" s="762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62"/>
      <c r="Q18" s="762"/>
      <c r="R18" s="762"/>
      <c r="S18" s="762"/>
      <c r="T18" s="762"/>
      <c r="U18" s="762"/>
      <c r="V18" s="762"/>
      <c r="W18" s="763"/>
      <c r="X18" s="763"/>
      <c r="Y18" s="763"/>
      <c r="Z18" s="763"/>
      <c r="AA18" s="764"/>
      <c r="AB18" s="764"/>
      <c r="AC18" s="764"/>
      <c r="AD18" s="764"/>
      <c r="AE18" s="765"/>
      <c r="AF18" s="766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767" t="s">
        <v>85</v>
      </c>
      <c r="B19" s="768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764"/>
      <c r="AB19" s="764"/>
      <c r="AC19" s="764"/>
      <c r="AD19" s="764"/>
      <c r="AE19" s="765"/>
      <c r="AF19" s="769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770" t="s">
        <v>86</v>
      </c>
      <c r="B20" s="771"/>
      <c r="C20" s="771"/>
      <c r="D20" s="771"/>
      <c r="E20" s="771"/>
      <c r="F20" s="771"/>
      <c r="G20" s="771"/>
      <c r="H20" s="771"/>
      <c r="I20" s="771"/>
      <c r="J20" s="771"/>
      <c r="K20" s="771"/>
      <c r="L20" s="771"/>
      <c r="M20" s="771"/>
      <c r="N20" s="771"/>
      <c r="O20" s="771"/>
      <c r="P20" s="771"/>
      <c r="Q20" s="771"/>
      <c r="R20" s="771"/>
      <c r="S20" s="771"/>
      <c r="T20" s="771"/>
      <c r="U20" s="771"/>
      <c r="V20" s="771"/>
      <c r="W20" s="771"/>
      <c r="X20" s="768"/>
      <c r="Y20" s="768"/>
      <c r="Z20" s="768"/>
      <c r="AA20" s="764"/>
      <c r="AB20" s="764"/>
      <c r="AC20" s="764"/>
      <c r="AD20" s="764"/>
      <c r="AE20" s="765"/>
      <c r="AF20" s="772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x14ac:dyDescent="0.2">
      <c r="A21" s="82" t="s">
        <v>87</v>
      </c>
      <c r="B21" s="83" t="s">
        <v>88</v>
      </c>
      <c r="C21" s="83">
        <v>4301132063</v>
      </c>
      <c r="D21" s="83">
        <v>4607111036605</v>
      </c>
      <c r="E21" s="84">
        <v>0.25</v>
      </c>
      <c r="F21" s="85">
        <v>6</v>
      </c>
      <c r="G21" s="84">
        <v>1.5</v>
      </c>
      <c r="H21" s="84">
        <v>1.9218</v>
      </c>
      <c r="I21" s="86">
        <v>126</v>
      </c>
      <c r="J21" s="86" t="s">
        <v>90</v>
      </c>
      <c r="K21" s="87" t="s">
        <v>89</v>
      </c>
      <c r="L21" s="87"/>
      <c r="M21" s="773">
        <v>180</v>
      </c>
      <c r="N21" s="773"/>
      <c r="O21" s="7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1" s="775"/>
      <c r="Q21" s="775"/>
      <c r="R21" s="775"/>
      <c r="S21" s="775"/>
      <c r="T21" s="88" t="s">
        <v>42</v>
      </c>
      <c r="U21" s="65">
        <v>0</v>
      </c>
      <c r="V21" s="66">
        <f t="shared" ref="V21:V36" si="0">IFERROR(IF(U21="","",U21),"")</f>
        <v>0</v>
      </c>
      <c r="W21" s="65">
        <v>0</v>
      </c>
      <c r="X21" s="66">
        <f t="shared" ref="X21:X36" si="1">IFERROR(IF(W21="","",W21),"")</f>
        <v>0</v>
      </c>
      <c r="Y21" s="65">
        <v>0</v>
      </c>
      <c r="Z21" s="66">
        <f t="shared" ref="Z21:Z36" si="2">IFERROR(IF(Y21="","",Y21),"")</f>
        <v>0</v>
      </c>
      <c r="AA21" s="65">
        <v>0</v>
      </c>
      <c r="AB21" s="66">
        <f t="shared" ref="AB21:AB36" si="3">IFERROR(IF(AA21="","",AA21),"")</f>
        <v>0</v>
      </c>
      <c r="AC21" s="100" t="str">
        <f>IF(IFERROR(U21*0.00936,0)+IFERROR(W21*0.00936,0)+IFERROR(Y21*0.00936,0)+IFERROR(AA21*0.00936,0)=0,"",IFERROR(U21*0.00936,0)+IFERROR(W21*0.00936,0)+IFERROR(Y21*0.00936,0)+IFERROR(AA21*0.00936,0))</f>
        <v/>
      </c>
      <c r="AD21" s="82" t="s">
        <v>57</v>
      </c>
      <c r="AE21" s="82" t="s">
        <v>57</v>
      </c>
      <c r="AF21" s="102" t="s">
        <v>92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101" t="s">
        <v>91</v>
      </c>
      <c r="BO21" s="80">
        <f t="shared" ref="BO21:BO36" si="4">IFERROR(U21*H21,0)</f>
        <v>0</v>
      </c>
      <c r="BP21" s="80">
        <f t="shared" ref="BP21:BP36" si="5">IFERROR(V21*H21,0)</f>
        <v>0</v>
      </c>
      <c r="BQ21" s="80">
        <f t="shared" ref="BQ21:BQ36" si="6">IFERROR(U21/I21,0)</f>
        <v>0</v>
      </c>
      <c r="BR21" s="80">
        <f t="shared" ref="BR21:BR36" si="7">IFERROR(V21/I21,0)</f>
        <v>0</v>
      </c>
      <c r="BS21" s="80">
        <f t="shared" ref="BS21:BS36" si="8">IFERROR(W21*H21,0)</f>
        <v>0</v>
      </c>
      <c r="BT21" s="80">
        <f t="shared" ref="BT21:BT36" si="9">IFERROR(X21*H21,0)</f>
        <v>0</v>
      </c>
      <c r="BU21" s="80">
        <f t="shared" ref="BU21:BU36" si="10">IFERROR(W21/I21,0)</f>
        <v>0</v>
      </c>
      <c r="BV21" s="80">
        <f t="shared" ref="BV21:BV36" si="11">IFERROR(X21/I21,0)</f>
        <v>0</v>
      </c>
      <c r="BW21" s="80">
        <f t="shared" ref="BW21:BW36" si="12">IFERROR(Y21*H21,0)</f>
        <v>0</v>
      </c>
      <c r="BX21" s="80">
        <f t="shared" ref="BX21:BX36" si="13">IFERROR(Z21*H21,0)</f>
        <v>0</v>
      </c>
      <c r="BY21" s="80">
        <f t="shared" ref="BY21:BY36" si="14">IFERROR(Y21/I21,0)</f>
        <v>0</v>
      </c>
      <c r="BZ21" s="80">
        <f t="shared" ref="BZ21:BZ36" si="15">IFERROR(Z21/I21,0)</f>
        <v>0</v>
      </c>
      <c r="CA21" s="80">
        <f t="shared" ref="CA21:CA36" si="16">IFERROR(AA21*H21,0)</f>
        <v>0</v>
      </c>
      <c r="CB21" s="80">
        <f t="shared" ref="CB21:CB36" si="17">IFERROR(AB21*H21,0)</f>
        <v>0</v>
      </c>
      <c r="CC21" s="80">
        <f t="shared" ref="CC21:CC36" si="18">IFERROR(AA21/I21,0)</f>
        <v>0</v>
      </c>
      <c r="CD21" s="80">
        <f t="shared" ref="CD21:CD36" si="19">IFERROR(AB21/I21,0)</f>
        <v>0</v>
      </c>
    </row>
    <row r="22" spans="1:82" x14ac:dyDescent="0.2">
      <c r="A22" s="82" t="s">
        <v>87</v>
      </c>
      <c r="B22" s="83" t="s">
        <v>93</v>
      </c>
      <c r="C22" s="83">
        <v>4301132095</v>
      </c>
      <c r="D22" s="83">
        <v>4607111036605</v>
      </c>
      <c r="E22" s="84">
        <v>0.25</v>
      </c>
      <c r="F22" s="85">
        <v>6</v>
      </c>
      <c r="G22" s="84">
        <v>1.5</v>
      </c>
      <c r="H22" s="84">
        <v>1.9218</v>
      </c>
      <c r="I22" s="86">
        <v>140</v>
      </c>
      <c r="J22" s="86" t="s">
        <v>90</v>
      </c>
      <c r="K22" s="87" t="s">
        <v>89</v>
      </c>
      <c r="L22" s="87"/>
      <c r="M22" s="773">
        <v>180</v>
      </c>
      <c r="N22" s="773"/>
      <c r="O22" s="77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2" s="775"/>
      <c r="Q22" s="775"/>
      <c r="R22" s="775"/>
      <c r="S22" s="775"/>
      <c r="T22" s="88" t="s">
        <v>42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>IF(IFERROR(U22*0.00941,0)+IFERROR(W22*0.00941,0)+IFERROR(Y22*0.00941,0)+IFERROR(AA22*0.00941,0)=0,"",IFERROR(U22*0.00941,0)+IFERROR(W22*0.00941,0)+IFERROR(Y22*0.00941,0)+IFERROR(AA22*0.00941,0))</f>
        <v/>
      </c>
      <c r="AD22" s="82" t="s">
        <v>57</v>
      </c>
      <c r="AE22" s="82" t="s">
        <v>57</v>
      </c>
      <c r="AF22" s="104" t="s">
        <v>94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3" t="s">
        <v>91</v>
      </c>
      <c r="BO22" s="80">
        <f t="shared" si="4"/>
        <v>0</v>
      </c>
      <c r="BP22" s="80">
        <f t="shared" si="5"/>
        <v>0</v>
      </c>
      <c r="BQ22" s="80">
        <f t="shared" si="6"/>
        <v>0</v>
      </c>
      <c r="BR22" s="80">
        <f t="shared" si="7"/>
        <v>0</v>
      </c>
      <c r="BS22" s="80">
        <f t="shared" si="8"/>
        <v>0</v>
      </c>
      <c r="BT22" s="80">
        <f t="shared" si="9"/>
        <v>0</v>
      </c>
      <c r="BU22" s="80">
        <f t="shared" si="10"/>
        <v>0</v>
      </c>
      <c r="BV22" s="80">
        <f t="shared" si="11"/>
        <v>0</v>
      </c>
      <c r="BW22" s="80">
        <f t="shared" si="12"/>
        <v>0</v>
      </c>
      <c r="BX22" s="80">
        <f t="shared" si="13"/>
        <v>0</v>
      </c>
      <c r="BY22" s="80">
        <f t="shared" si="14"/>
        <v>0</v>
      </c>
      <c r="BZ22" s="80">
        <f t="shared" si="15"/>
        <v>0</v>
      </c>
      <c r="CA22" s="80">
        <f t="shared" si="16"/>
        <v>0</v>
      </c>
      <c r="CB22" s="80">
        <f t="shared" si="17"/>
        <v>0</v>
      </c>
      <c r="CC22" s="80">
        <f t="shared" si="18"/>
        <v>0</v>
      </c>
      <c r="CD22" s="80">
        <f t="shared" si="19"/>
        <v>0</v>
      </c>
    </row>
    <row r="23" spans="1:82" x14ac:dyDescent="0.2">
      <c r="A23" s="82" t="s">
        <v>95</v>
      </c>
      <c r="B23" s="83" t="s">
        <v>96</v>
      </c>
      <c r="C23" s="83">
        <v>4301132066</v>
      </c>
      <c r="D23" s="83">
        <v>4607111036520</v>
      </c>
      <c r="E23" s="84">
        <v>0.25</v>
      </c>
      <c r="F23" s="85">
        <v>6</v>
      </c>
      <c r="G23" s="84">
        <v>1.5</v>
      </c>
      <c r="H23" s="84">
        <v>1.9218</v>
      </c>
      <c r="I23" s="86">
        <v>126</v>
      </c>
      <c r="J23" s="86" t="s">
        <v>90</v>
      </c>
      <c r="K23" s="87" t="s">
        <v>89</v>
      </c>
      <c r="L23" s="87"/>
      <c r="M23" s="773">
        <v>180</v>
      </c>
      <c r="N23" s="773"/>
      <c r="O23" s="7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3" s="775"/>
      <c r="Q23" s="775"/>
      <c r="R23" s="775"/>
      <c r="S23" s="775"/>
      <c r="T23" s="88" t="s">
        <v>42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>IF(IFERROR(U23*0.00936,0)+IFERROR(W23*0.00936,0)+IFERROR(Y23*0.00936,0)+IFERROR(AA23*0.00936,0)=0,"",IFERROR(U23*0.00936,0)+IFERROR(W23*0.00936,0)+IFERROR(Y23*0.00936,0)+IFERROR(AA23*0.00936,0))</f>
        <v/>
      </c>
      <c r="AD23" s="82" t="s">
        <v>57</v>
      </c>
      <c r="AE23" s="82" t="s">
        <v>57</v>
      </c>
      <c r="AF23" s="106" t="s">
        <v>97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5" t="s">
        <v>91</v>
      </c>
      <c r="BO23" s="80">
        <f t="shared" si="4"/>
        <v>0</v>
      </c>
      <c r="BP23" s="80">
        <f t="shared" si="5"/>
        <v>0</v>
      </c>
      <c r="BQ23" s="80">
        <f t="shared" si="6"/>
        <v>0</v>
      </c>
      <c r="BR23" s="80">
        <f t="shared" si="7"/>
        <v>0</v>
      </c>
      <c r="BS23" s="80">
        <f t="shared" si="8"/>
        <v>0</v>
      </c>
      <c r="BT23" s="80">
        <f t="shared" si="9"/>
        <v>0</v>
      </c>
      <c r="BU23" s="80">
        <f t="shared" si="10"/>
        <v>0</v>
      </c>
      <c r="BV23" s="80">
        <f t="shared" si="11"/>
        <v>0</v>
      </c>
      <c r="BW23" s="80">
        <f t="shared" si="12"/>
        <v>0</v>
      </c>
      <c r="BX23" s="80">
        <f t="shared" si="13"/>
        <v>0</v>
      </c>
      <c r="BY23" s="80">
        <f t="shared" si="14"/>
        <v>0</v>
      </c>
      <c r="BZ23" s="80">
        <f t="shared" si="15"/>
        <v>0</v>
      </c>
      <c r="CA23" s="80">
        <f t="shared" si="16"/>
        <v>0</v>
      </c>
      <c r="CB23" s="80">
        <f t="shared" si="17"/>
        <v>0</v>
      </c>
      <c r="CC23" s="80">
        <f t="shared" si="18"/>
        <v>0</v>
      </c>
      <c r="CD23" s="80">
        <f t="shared" si="19"/>
        <v>0</v>
      </c>
    </row>
    <row r="24" spans="1:82" x14ac:dyDescent="0.2">
      <c r="A24" s="82" t="s">
        <v>95</v>
      </c>
      <c r="B24" s="83" t="s">
        <v>96</v>
      </c>
      <c r="C24" s="83">
        <v>4301132118</v>
      </c>
      <c r="D24" s="83">
        <v>4607111036520</v>
      </c>
      <c r="E24" s="84">
        <v>0.25</v>
      </c>
      <c r="F24" s="85">
        <v>6</v>
      </c>
      <c r="G24" s="84">
        <v>1.5</v>
      </c>
      <c r="H24" s="84">
        <v>1.9218</v>
      </c>
      <c r="I24" s="86">
        <v>126</v>
      </c>
      <c r="J24" s="86" t="s">
        <v>90</v>
      </c>
      <c r="K24" s="87" t="s">
        <v>89</v>
      </c>
      <c r="L24" s="87"/>
      <c r="M24" s="773">
        <v>180</v>
      </c>
      <c r="N24" s="773"/>
      <c r="O24" s="77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4" s="775"/>
      <c r="Q24" s="775"/>
      <c r="R24" s="775"/>
      <c r="S24" s="775"/>
      <c r="T24" s="88" t="s">
        <v>42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>IF(IFERROR(U24*0.00936,0)+IFERROR(W24*0.00936,0)+IFERROR(Y24*0.00936,0)+IFERROR(AA24*0.00936,0)=0,"",IFERROR(U24*0.00936,0)+IFERROR(W24*0.00936,0)+IFERROR(Y24*0.00936,0)+IFERROR(AA24*0.00936,0))</f>
        <v/>
      </c>
      <c r="AD24" s="82" t="s">
        <v>57</v>
      </c>
      <c r="AE24" s="82" t="s">
        <v>57</v>
      </c>
      <c r="AF24" s="108" t="s">
        <v>97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7" t="s">
        <v>91</v>
      </c>
      <c r="BO24" s="80">
        <f t="shared" si="4"/>
        <v>0</v>
      </c>
      <c r="BP24" s="80">
        <f t="shared" si="5"/>
        <v>0</v>
      </c>
      <c r="BQ24" s="80">
        <f t="shared" si="6"/>
        <v>0</v>
      </c>
      <c r="BR24" s="80">
        <f t="shared" si="7"/>
        <v>0</v>
      </c>
      <c r="BS24" s="80">
        <f t="shared" si="8"/>
        <v>0</v>
      </c>
      <c r="BT24" s="80">
        <f t="shared" si="9"/>
        <v>0</v>
      </c>
      <c r="BU24" s="80">
        <f t="shared" si="10"/>
        <v>0</v>
      </c>
      <c r="BV24" s="80">
        <f t="shared" si="11"/>
        <v>0</v>
      </c>
      <c r="BW24" s="80">
        <f t="shared" si="12"/>
        <v>0</v>
      </c>
      <c r="BX24" s="80">
        <f t="shared" si="13"/>
        <v>0</v>
      </c>
      <c r="BY24" s="80">
        <f t="shared" si="14"/>
        <v>0</v>
      </c>
      <c r="BZ24" s="80">
        <f t="shared" si="15"/>
        <v>0</v>
      </c>
      <c r="CA24" s="80">
        <f t="shared" si="16"/>
        <v>0</v>
      </c>
      <c r="CB24" s="80">
        <f t="shared" si="17"/>
        <v>0</v>
      </c>
      <c r="CC24" s="80">
        <f t="shared" si="18"/>
        <v>0</v>
      </c>
      <c r="CD24" s="80">
        <f t="shared" si="19"/>
        <v>0</v>
      </c>
    </row>
    <row r="25" spans="1:82" x14ac:dyDescent="0.2">
      <c r="A25" s="82" t="s">
        <v>98</v>
      </c>
      <c r="B25" s="83" t="s">
        <v>99</v>
      </c>
      <c r="C25" s="83">
        <v>4301132074</v>
      </c>
      <c r="D25" s="83">
        <v>4607111036520</v>
      </c>
      <c r="E25" s="84">
        <v>0.25</v>
      </c>
      <c r="F25" s="85">
        <v>6</v>
      </c>
      <c r="G25" s="84">
        <v>1.5</v>
      </c>
      <c r="H25" s="84">
        <v>1.9218</v>
      </c>
      <c r="I25" s="86">
        <v>140</v>
      </c>
      <c r="J25" s="86" t="s">
        <v>90</v>
      </c>
      <c r="K25" s="87" t="s">
        <v>89</v>
      </c>
      <c r="L25" s="87"/>
      <c r="M25" s="773">
        <v>180</v>
      </c>
      <c r="N25" s="773"/>
      <c r="O25" s="779" t="s">
        <v>100</v>
      </c>
      <c r="P25" s="775"/>
      <c r="Q25" s="775"/>
      <c r="R25" s="775"/>
      <c r="S25" s="775"/>
      <c r="T25" s="88" t="s">
        <v>42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>IF(IFERROR(U25*0.00941,0)+IFERROR(W25*0.00941,0)+IFERROR(Y25*0.00941,0)+IFERROR(AA25*0.00941,0)=0,"",IFERROR(U25*0.00941,0)+IFERROR(W25*0.00941,0)+IFERROR(Y25*0.00941,0)+IFERROR(AA25*0.00941,0))</f>
        <v/>
      </c>
      <c r="AD25" s="82" t="s">
        <v>57</v>
      </c>
      <c r="AE25" s="82" t="s">
        <v>57</v>
      </c>
      <c r="AF25" s="110" t="s">
        <v>94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9" t="s">
        <v>91</v>
      </c>
      <c r="BO25" s="80">
        <f t="shared" si="4"/>
        <v>0</v>
      </c>
      <c r="BP25" s="80">
        <f t="shared" si="5"/>
        <v>0</v>
      </c>
      <c r="BQ25" s="80">
        <f t="shared" si="6"/>
        <v>0</v>
      </c>
      <c r="BR25" s="80">
        <f t="shared" si="7"/>
        <v>0</v>
      </c>
      <c r="BS25" s="80">
        <f t="shared" si="8"/>
        <v>0</v>
      </c>
      <c r="BT25" s="80">
        <f t="shared" si="9"/>
        <v>0</v>
      </c>
      <c r="BU25" s="80">
        <f t="shared" si="10"/>
        <v>0</v>
      </c>
      <c r="BV25" s="80">
        <f t="shared" si="11"/>
        <v>0</v>
      </c>
      <c r="BW25" s="80">
        <f t="shared" si="12"/>
        <v>0</v>
      </c>
      <c r="BX25" s="80">
        <f t="shared" si="13"/>
        <v>0</v>
      </c>
      <c r="BY25" s="80">
        <f t="shared" si="14"/>
        <v>0</v>
      </c>
      <c r="BZ25" s="80">
        <f t="shared" si="15"/>
        <v>0</v>
      </c>
      <c r="CA25" s="80">
        <f t="shared" si="16"/>
        <v>0</v>
      </c>
      <c r="CB25" s="80">
        <f t="shared" si="17"/>
        <v>0</v>
      </c>
      <c r="CC25" s="80">
        <f t="shared" si="18"/>
        <v>0</v>
      </c>
      <c r="CD25" s="80">
        <f t="shared" si="19"/>
        <v>0</v>
      </c>
    </row>
    <row r="26" spans="1:82" x14ac:dyDescent="0.2">
      <c r="A26" s="82" t="s">
        <v>95</v>
      </c>
      <c r="B26" s="83" t="s">
        <v>101</v>
      </c>
      <c r="C26" s="83">
        <v>4301132093</v>
      </c>
      <c r="D26" s="83">
        <v>4607111036520</v>
      </c>
      <c r="E26" s="84">
        <v>0.25</v>
      </c>
      <c r="F26" s="85">
        <v>6</v>
      </c>
      <c r="G26" s="84">
        <v>1.5</v>
      </c>
      <c r="H26" s="84">
        <v>1.9218</v>
      </c>
      <c r="I26" s="86">
        <v>140</v>
      </c>
      <c r="J26" s="86" t="s">
        <v>90</v>
      </c>
      <c r="K26" s="87" t="s">
        <v>89</v>
      </c>
      <c r="L26" s="87"/>
      <c r="M26" s="773">
        <v>180</v>
      </c>
      <c r="N26" s="773"/>
      <c r="O26" s="78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6" s="775"/>
      <c r="Q26" s="775"/>
      <c r="R26" s="775"/>
      <c r="S26" s="775"/>
      <c r="T26" s="88" t="s">
        <v>42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>IF(IFERROR(U26*0.00941,0)+IFERROR(W26*0.00941,0)+IFERROR(Y26*0.00941,0)+IFERROR(AA26*0.00941,0)=0,"",IFERROR(U26*0.00941,0)+IFERROR(W26*0.00941,0)+IFERROR(Y26*0.00941,0)+IFERROR(AA26*0.00941,0))</f>
        <v/>
      </c>
      <c r="AD26" s="82" t="s">
        <v>57</v>
      </c>
      <c r="AE26" s="82" t="s">
        <v>57</v>
      </c>
      <c r="AF26" s="112" t="s">
        <v>94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11" t="s">
        <v>91</v>
      </c>
      <c r="BO26" s="80">
        <f t="shared" si="4"/>
        <v>0</v>
      </c>
      <c r="BP26" s="80">
        <f t="shared" si="5"/>
        <v>0</v>
      </c>
      <c r="BQ26" s="80">
        <f t="shared" si="6"/>
        <v>0</v>
      </c>
      <c r="BR26" s="80">
        <f t="shared" si="7"/>
        <v>0</v>
      </c>
      <c r="BS26" s="80">
        <f t="shared" si="8"/>
        <v>0</v>
      </c>
      <c r="BT26" s="80">
        <f t="shared" si="9"/>
        <v>0</v>
      </c>
      <c r="BU26" s="80">
        <f t="shared" si="10"/>
        <v>0</v>
      </c>
      <c r="BV26" s="80">
        <f t="shared" si="11"/>
        <v>0</v>
      </c>
      <c r="BW26" s="80">
        <f t="shared" si="12"/>
        <v>0</v>
      </c>
      <c r="BX26" s="80">
        <f t="shared" si="13"/>
        <v>0</v>
      </c>
      <c r="BY26" s="80">
        <f t="shared" si="14"/>
        <v>0</v>
      </c>
      <c r="BZ26" s="80">
        <f t="shared" si="15"/>
        <v>0</v>
      </c>
      <c r="CA26" s="80">
        <f t="shared" si="16"/>
        <v>0</v>
      </c>
      <c r="CB26" s="80">
        <f t="shared" si="17"/>
        <v>0</v>
      </c>
      <c r="CC26" s="80">
        <f t="shared" si="18"/>
        <v>0</v>
      </c>
      <c r="CD26" s="80">
        <f t="shared" si="19"/>
        <v>0</v>
      </c>
    </row>
    <row r="27" spans="1:82" x14ac:dyDescent="0.2">
      <c r="A27" s="82" t="s">
        <v>95</v>
      </c>
      <c r="B27" s="83" t="s">
        <v>101</v>
      </c>
      <c r="C27" s="83">
        <v>4301132151</v>
      </c>
      <c r="D27" s="83">
        <v>4607111036520</v>
      </c>
      <c r="E27" s="84">
        <v>0.25</v>
      </c>
      <c r="F27" s="85">
        <v>6</v>
      </c>
      <c r="G27" s="84">
        <v>1.5</v>
      </c>
      <c r="H27" s="84">
        <v>1.9218</v>
      </c>
      <c r="I27" s="86">
        <v>140</v>
      </c>
      <c r="J27" s="86" t="s">
        <v>90</v>
      </c>
      <c r="K27" s="87" t="s">
        <v>89</v>
      </c>
      <c r="L27" s="87"/>
      <c r="M27" s="773">
        <v>180</v>
      </c>
      <c r="N27" s="773"/>
      <c r="O27" s="78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7" s="775"/>
      <c r="Q27" s="775"/>
      <c r="R27" s="775"/>
      <c r="S27" s="775"/>
      <c r="T27" s="88" t="s">
        <v>42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>IF(IFERROR(U27*0.00941,0)+IFERROR(W27*0.00941,0)+IFERROR(Y27*0.00941,0)+IFERROR(AA27*0.00941,0)=0,"",IFERROR(U27*0.00941,0)+IFERROR(W27*0.00941,0)+IFERROR(Y27*0.00941,0)+IFERROR(AA27*0.00941,0))</f>
        <v/>
      </c>
      <c r="AD27" s="82" t="s">
        <v>57</v>
      </c>
      <c r="AE27" s="82" t="s">
        <v>57</v>
      </c>
      <c r="AF27" s="114" t="s">
        <v>94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3" t="s">
        <v>91</v>
      </c>
      <c r="BO27" s="80">
        <f t="shared" si="4"/>
        <v>0</v>
      </c>
      <c r="BP27" s="80">
        <f t="shared" si="5"/>
        <v>0</v>
      </c>
      <c r="BQ27" s="80">
        <f t="shared" si="6"/>
        <v>0</v>
      </c>
      <c r="BR27" s="80">
        <f t="shared" si="7"/>
        <v>0</v>
      </c>
      <c r="BS27" s="80">
        <f t="shared" si="8"/>
        <v>0</v>
      </c>
      <c r="BT27" s="80">
        <f t="shared" si="9"/>
        <v>0</v>
      </c>
      <c r="BU27" s="80">
        <f t="shared" si="10"/>
        <v>0</v>
      </c>
      <c r="BV27" s="80">
        <f t="shared" si="11"/>
        <v>0</v>
      </c>
      <c r="BW27" s="80">
        <f t="shared" si="12"/>
        <v>0</v>
      </c>
      <c r="BX27" s="80">
        <f t="shared" si="13"/>
        <v>0</v>
      </c>
      <c r="BY27" s="80">
        <f t="shared" si="14"/>
        <v>0</v>
      </c>
      <c r="BZ27" s="80">
        <f t="shared" si="15"/>
        <v>0</v>
      </c>
      <c r="CA27" s="80">
        <f t="shared" si="16"/>
        <v>0</v>
      </c>
      <c r="CB27" s="80">
        <f t="shared" si="17"/>
        <v>0</v>
      </c>
      <c r="CC27" s="80">
        <f t="shared" si="18"/>
        <v>0</v>
      </c>
      <c r="CD27" s="80">
        <f t="shared" si="19"/>
        <v>0</v>
      </c>
    </row>
    <row r="28" spans="1:82" x14ac:dyDescent="0.2">
      <c r="A28" s="82" t="s">
        <v>102</v>
      </c>
      <c r="B28" s="83" t="s">
        <v>103</v>
      </c>
      <c r="C28" s="83">
        <v>4301132064</v>
      </c>
      <c r="D28" s="83">
        <v>4607111036537</v>
      </c>
      <c r="E28" s="84">
        <v>0.25</v>
      </c>
      <c r="F28" s="85">
        <v>6</v>
      </c>
      <c r="G28" s="84">
        <v>1.5</v>
      </c>
      <c r="H28" s="84">
        <v>1.9218</v>
      </c>
      <c r="I28" s="86">
        <v>126</v>
      </c>
      <c r="J28" s="86" t="s">
        <v>90</v>
      </c>
      <c r="K28" s="87" t="s">
        <v>89</v>
      </c>
      <c r="L28" s="87"/>
      <c r="M28" s="773">
        <v>180</v>
      </c>
      <c r="N28" s="773"/>
      <c r="O28" s="7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8" s="775"/>
      <c r="Q28" s="775"/>
      <c r="R28" s="775"/>
      <c r="S28" s="775"/>
      <c r="T28" s="88" t="s">
        <v>42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>IF(IFERROR(U28*0.00936,0)+IFERROR(W28*0.00936,0)+IFERROR(Y28*0.00936,0)+IFERROR(AA28*0.00936,0)=0,"",IFERROR(U28*0.00936,0)+IFERROR(W28*0.00936,0)+IFERROR(Y28*0.00936,0)+IFERROR(AA28*0.00936,0))</f>
        <v/>
      </c>
      <c r="AD28" s="82" t="s">
        <v>57</v>
      </c>
      <c r="AE28" s="82" t="s">
        <v>57</v>
      </c>
      <c r="AF28" s="116" t="s">
        <v>97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5" t="s">
        <v>91</v>
      </c>
      <c r="BO28" s="80">
        <f t="shared" si="4"/>
        <v>0</v>
      </c>
      <c r="BP28" s="80">
        <f t="shared" si="5"/>
        <v>0</v>
      </c>
      <c r="BQ28" s="80">
        <f t="shared" si="6"/>
        <v>0</v>
      </c>
      <c r="BR28" s="80">
        <f t="shared" si="7"/>
        <v>0</v>
      </c>
      <c r="BS28" s="80">
        <f t="shared" si="8"/>
        <v>0</v>
      </c>
      <c r="BT28" s="80">
        <f t="shared" si="9"/>
        <v>0</v>
      </c>
      <c r="BU28" s="80">
        <f t="shared" si="10"/>
        <v>0</v>
      </c>
      <c r="BV28" s="80">
        <f t="shared" si="11"/>
        <v>0</v>
      </c>
      <c r="BW28" s="80">
        <f t="shared" si="12"/>
        <v>0</v>
      </c>
      <c r="BX28" s="80">
        <f t="shared" si="13"/>
        <v>0</v>
      </c>
      <c r="BY28" s="80">
        <f t="shared" si="14"/>
        <v>0</v>
      </c>
      <c r="BZ28" s="80">
        <f t="shared" si="15"/>
        <v>0</v>
      </c>
      <c r="CA28" s="80">
        <f t="shared" si="16"/>
        <v>0</v>
      </c>
      <c r="CB28" s="80">
        <f t="shared" si="17"/>
        <v>0</v>
      </c>
      <c r="CC28" s="80">
        <f t="shared" si="18"/>
        <v>0</v>
      </c>
      <c r="CD28" s="80">
        <f t="shared" si="19"/>
        <v>0</v>
      </c>
    </row>
    <row r="29" spans="1:82" x14ac:dyDescent="0.2">
      <c r="A29" s="82" t="s">
        <v>102</v>
      </c>
      <c r="B29" s="83" t="s">
        <v>103</v>
      </c>
      <c r="C29" s="83">
        <v>4301132114</v>
      </c>
      <c r="D29" s="83">
        <v>4607111036537</v>
      </c>
      <c r="E29" s="84">
        <v>0.25</v>
      </c>
      <c r="F29" s="85">
        <v>6</v>
      </c>
      <c r="G29" s="84">
        <v>1.5</v>
      </c>
      <c r="H29" s="84">
        <v>1.9218</v>
      </c>
      <c r="I29" s="86">
        <v>126</v>
      </c>
      <c r="J29" s="86" t="s">
        <v>90</v>
      </c>
      <c r="K29" s="87" t="s">
        <v>89</v>
      </c>
      <c r="L29" s="87"/>
      <c r="M29" s="773">
        <v>180</v>
      </c>
      <c r="N29" s="773"/>
      <c r="O29" s="7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9" s="775"/>
      <c r="Q29" s="775"/>
      <c r="R29" s="775"/>
      <c r="S29" s="775"/>
      <c r="T29" s="88" t="s">
        <v>42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>IF(IFERROR(U29*0.00936,0)+IFERROR(W29*0.00936,0)+IFERROR(Y29*0.00936,0)+IFERROR(AA29*0.00936,0)=0,"",IFERROR(U29*0.00936,0)+IFERROR(W29*0.00936,0)+IFERROR(Y29*0.00936,0)+IFERROR(AA29*0.00936,0))</f>
        <v/>
      </c>
      <c r="AD29" s="82" t="s">
        <v>57</v>
      </c>
      <c r="AE29" s="82" t="s">
        <v>57</v>
      </c>
      <c r="AF29" s="118" t="s">
        <v>97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7" t="s">
        <v>91</v>
      </c>
      <c r="BO29" s="80">
        <f t="shared" si="4"/>
        <v>0</v>
      </c>
      <c r="BP29" s="80">
        <f t="shared" si="5"/>
        <v>0</v>
      </c>
      <c r="BQ29" s="80">
        <f t="shared" si="6"/>
        <v>0</v>
      </c>
      <c r="BR29" s="80">
        <f t="shared" si="7"/>
        <v>0</v>
      </c>
      <c r="BS29" s="80">
        <f t="shared" si="8"/>
        <v>0</v>
      </c>
      <c r="BT29" s="80">
        <f t="shared" si="9"/>
        <v>0</v>
      </c>
      <c r="BU29" s="80">
        <f t="shared" si="10"/>
        <v>0</v>
      </c>
      <c r="BV29" s="80">
        <f t="shared" si="11"/>
        <v>0</v>
      </c>
      <c r="BW29" s="80">
        <f t="shared" si="12"/>
        <v>0</v>
      </c>
      <c r="BX29" s="80">
        <f t="shared" si="13"/>
        <v>0</v>
      </c>
      <c r="BY29" s="80">
        <f t="shared" si="14"/>
        <v>0</v>
      </c>
      <c r="BZ29" s="80">
        <f t="shared" si="15"/>
        <v>0</v>
      </c>
      <c r="CA29" s="80">
        <f t="shared" si="16"/>
        <v>0</v>
      </c>
      <c r="CB29" s="80">
        <f t="shared" si="17"/>
        <v>0</v>
      </c>
      <c r="CC29" s="80">
        <f t="shared" si="18"/>
        <v>0</v>
      </c>
      <c r="CD29" s="80">
        <f t="shared" si="19"/>
        <v>0</v>
      </c>
    </row>
    <row r="30" spans="1:82" x14ac:dyDescent="0.2">
      <c r="A30" s="82" t="s">
        <v>104</v>
      </c>
      <c r="B30" s="83" t="s">
        <v>105</v>
      </c>
      <c r="C30" s="83">
        <v>4301132071</v>
      </c>
      <c r="D30" s="83">
        <v>4607111036537</v>
      </c>
      <c r="E30" s="84">
        <v>0.25</v>
      </c>
      <c r="F30" s="85">
        <v>6</v>
      </c>
      <c r="G30" s="84">
        <v>1.5</v>
      </c>
      <c r="H30" s="84">
        <v>1.9218</v>
      </c>
      <c r="I30" s="86">
        <v>140</v>
      </c>
      <c r="J30" s="86" t="s">
        <v>90</v>
      </c>
      <c r="K30" s="87" t="s">
        <v>89</v>
      </c>
      <c r="L30" s="87"/>
      <c r="M30" s="773">
        <v>180</v>
      </c>
      <c r="N30" s="773"/>
      <c r="O30" s="784" t="str">
        <f>HYPERLINK("https://abi.ru/products/Замороженные/Горячая штучка/Наггетсы ГШ/Наггетсы/P003332/","Нагетосы «Сочная курочка» Фикс.вес 0,25 Лоток ТМ «Горячая штучка»")</f>
        <v>Нагетосы «Сочная курочка» Фикс.вес 0,25 Лоток ТМ «Горячая штучка»</v>
      </c>
      <c r="P30" s="775"/>
      <c r="Q30" s="775"/>
      <c r="R30" s="775"/>
      <c r="S30" s="775"/>
      <c r="T30" s="88" t="s">
        <v>42</v>
      </c>
      <c r="U30" s="65">
        <v>0</v>
      </c>
      <c r="V30" s="66">
        <f t="shared" si="0"/>
        <v>0</v>
      </c>
      <c r="W30" s="65">
        <v>0</v>
      </c>
      <c r="X30" s="66">
        <f t="shared" si="1"/>
        <v>0</v>
      </c>
      <c r="Y30" s="65">
        <v>0</v>
      </c>
      <c r="Z30" s="66">
        <f t="shared" si="2"/>
        <v>0</v>
      </c>
      <c r="AA30" s="65">
        <v>0</v>
      </c>
      <c r="AB30" s="66">
        <f t="shared" si="3"/>
        <v>0</v>
      </c>
      <c r="AC30" s="67" t="str">
        <f>IF(IFERROR(U30*0.00941,0)+IFERROR(W30*0.00941,0)+IFERROR(Y30*0.00941,0)+IFERROR(AA30*0.00941,0)=0,"",IFERROR(U30*0.00941,0)+IFERROR(W30*0.00941,0)+IFERROR(Y30*0.00941,0)+IFERROR(AA30*0.00941,0))</f>
        <v/>
      </c>
      <c r="AD30" s="82" t="s">
        <v>57</v>
      </c>
      <c r="AE30" s="82" t="s">
        <v>57</v>
      </c>
      <c r="AF30" s="120" t="s">
        <v>97</v>
      </c>
      <c r="AG30" s="2"/>
      <c r="AH30" s="2"/>
      <c r="AI30" s="2"/>
      <c r="AJ30" s="2"/>
      <c r="AK30" s="2"/>
      <c r="AL30" s="61"/>
      <c r="AM30" s="61"/>
      <c r="AN30" s="61"/>
      <c r="AO30" s="2"/>
      <c r="AP30" s="2"/>
      <c r="AQ30" s="2"/>
      <c r="AR30" s="2"/>
      <c r="AS30" s="2"/>
      <c r="AT30" s="2"/>
      <c r="AU30" s="20"/>
      <c r="AV30" s="20"/>
      <c r="AW30" s="21"/>
      <c r="BB30" s="119" t="s">
        <v>91</v>
      </c>
      <c r="BO30" s="80">
        <f t="shared" si="4"/>
        <v>0</v>
      </c>
      <c r="BP30" s="80">
        <f t="shared" si="5"/>
        <v>0</v>
      </c>
      <c r="BQ30" s="80">
        <f t="shared" si="6"/>
        <v>0</v>
      </c>
      <c r="BR30" s="80">
        <f t="shared" si="7"/>
        <v>0</v>
      </c>
      <c r="BS30" s="80">
        <f t="shared" si="8"/>
        <v>0</v>
      </c>
      <c r="BT30" s="80">
        <f t="shared" si="9"/>
        <v>0</v>
      </c>
      <c r="BU30" s="80">
        <f t="shared" si="10"/>
        <v>0</v>
      </c>
      <c r="BV30" s="80">
        <f t="shared" si="11"/>
        <v>0</v>
      </c>
      <c r="BW30" s="80">
        <f t="shared" si="12"/>
        <v>0</v>
      </c>
      <c r="BX30" s="80">
        <f t="shared" si="13"/>
        <v>0</v>
      </c>
      <c r="BY30" s="80">
        <f t="shared" si="14"/>
        <v>0</v>
      </c>
      <c r="BZ30" s="80">
        <f t="shared" si="15"/>
        <v>0</v>
      </c>
      <c r="CA30" s="80">
        <f t="shared" si="16"/>
        <v>0</v>
      </c>
      <c r="CB30" s="80">
        <f t="shared" si="17"/>
        <v>0</v>
      </c>
      <c r="CC30" s="80">
        <f t="shared" si="18"/>
        <v>0</v>
      </c>
      <c r="CD30" s="80">
        <f t="shared" si="19"/>
        <v>0</v>
      </c>
    </row>
    <row r="31" spans="1:82" x14ac:dyDescent="0.2">
      <c r="A31" s="82" t="s">
        <v>102</v>
      </c>
      <c r="B31" s="83" t="s">
        <v>106</v>
      </c>
      <c r="C31" s="83">
        <v>4301132092</v>
      </c>
      <c r="D31" s="83">
        <v>4607111036537</v>
      </c>
      <c r="E31" s="84">
        <v>0.25</v>
      </c>
      <c r="F31" s="85">
        <v>6</v>
      </c>
      <c r="G31" s="84">
        <v>1.5</v>
      </c>
      <c r="H31" s="84">
        <v>1.9218</v>
      </c>
      <c r="I31" s="86">
        <v>140</v>
      </c>
      <c r="J31" s="86" t="s">
        <v>90</v>
      </c>
      <c r="K31" s="87" t="s">
        <v>89</v>
      </c>
      <c r="L31" s="87"/>
      <c r="M31" s="773">
        <v>180</v>
      </c>
      <c r="N31" s="773"/>
      <c r="O31" s="78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1" s="775"/>
      <c r="Q31" s="775"/>
      <c r="R31" s="775"/>
      <c r="S31" s="775"/>
      <c r="T31" s="88" t="s">
        <v>42</v>
      </c>
      <c r="U31" s="65">
        <v>0</v>
      </c>
      <c r="V31" s="66">
        <f t="shared" si="0"/>
        <v>0</v>
      </c>
      <c r="W31" s="65">
        <v>0</v>
      </c>
      <c r="X31" s="66">
        <f t="shared" si="1"/>
        <v>0</v>
      </c>
      <c r="Y31" s="65">
        <v>0</v>
      </c>
      <c r="Z31" s="66">
        <f t="shared" si="2"/>
        <v>0</v>
      </c>
      <c r="AA31" s="65">
        <v>0</v>
      </c>
      <c r="AB31" s="66">
        <f t="shared" si="3"/>
        <v>0</v>
      </c>
      <c r="AC31" s="67" t="str">
        <f>IF(IFERROR(U31*0.00941,0)+IFERROR(W31*0.00941,0)+IFERROR(Y31*0.00941,0)+IFERROR(AA31*0.00941,0)=0,"",IFERROR(U31*0.00941,0)+IFERROR(W31*0.00941,0)+IFERROR(Y31*0.00941,0)+IFERROR(AA31*0.00941,0))</f>
        <v/>
      </c>
      <c r="AD31" s="82" t="s">
        <v>57</v>
      </c>
      <c r="AE31" s="82" t="s">
        <v>57</v>
      </c>
      <c r="AF31" s="122" t="s">
        <v>94</v>
      </c>
      <c r="AG31" s="2"/>
      <c r="AH31" s="2"/>
      <c r="AI31" s="2"/>
      <c r="AJ31" s="2"/>
      <c r="AK31" s="2"/>
      <c r="AL31" s="61"/>
      <c r="AM31" s="61"/>
      <c r="AN31" s="61"/>
      <c r="AO31" s="2"/>
      <c r="AP31" s="2"/>
      <c r="AQ31" s="2"/>
      <c r="AR31" s="2"/>
      <c r="AS31" s="2"/>
      <c r="AT31" s="2"/>
      <c r="AU31" s="20"/>
      <c r="AV31" s="20"/>
      <c r="AW31" s="21"/>
      <c r="BB31" s="121" t="s">
        <v>91</v>
      </c>
      <c r="BO31" s="80">
        <f t="shared" si="4"/>
        <v>0</v>
      </c>
      <c r="BP31" s="80">
        <f t="shared" si="5"/>
        <v>0</v>
      </c>
      <c r="BQ31" s="80">
        <f t="shared" si="6"/>
        <v>0</v>
      </c>
      <c r="BR31" s="80">
        <f t="shared" si="7"/>
        <v>0</v>
      </c>
      <c r="BS31" s="80">
        <f t="shared" si="8"/>
        <v>0</v>
      </c>
      <c r="BT31" s="80">
        <f t="shared" si="9"/>
        <v>0</v>
      </c>
      <c r="BU31" s="80">
        <f t="shared" si="10"/>
        <v>0</v>
      </c>
      <c r="BV31" s="80">
        <f t="shared" si="11"/>
        <v>0</v>
      </c>
      <c r="BW31" s="80">
        <f t="shared" si="12"/>
        <v>0</v>
      </c>
      <c r="BX31" s="80">
        <f t="shared" si="13"/>
        <v>0</v>
      </c>
      <c r="BY31" s="80">
        <f t="shared" si="14"/>
        <v>0</v>
      </c>
      <c r="BZ31" s="80">
        <f t="shared" si="15"/>
        <v>0</v>
      </c>
      <c r="CA31" s="80">
        <f t="shared" si="16"/>
        <v>0</v>
      </c>
      <c r="CB31" s="80">
        <f t="shared" si="17"/>
        <v>0</v>
      </c>
      <c r="CC31" s="80">
        <f t="shared" si="18"/>
        <v>0</v>
      </c>
      <c r="CD31" s="80">
        <f t="shared" si="19"/>
        <v>0</v>
      </c>
    </row>
    <row r="32" spans="1:82" x14ac:dyDescent="0.2">
      <c r="A32" s="82" t="s">
        <v>102</v>
      </c>
      <c r="B32" s="83" t="s">
        <v>106</v>
      </c>
      <c r="C32" s="83">
        <v>4301132152</v>
      </c>
      <c r="D32" s="83">
        <v>4607111036537</v>
      </c>
      <c r="E32" s="84">
        <v>0.25</v>
      </c>
      <c r="F32" s="85">
        <v>6</v>
      </c>
      <c r="G32" s="84">
        <v>1.5</v>
      </c>
      <c r="H32" s="84">
        <v>1.9218</v>
      </c>
      <c r="I32" s="86">
        <v>140</v>
      </c>
      <c r="J32" s="86" t="s">
        <v>90</v>
      </c>
      <c r="K32" s="87" t="s">
        <v>89</v>
      </c>
      <c r="L32" s="87"/>
      <c r="M32" s="773">
        <v>180</v>
      </c>
      <c r="N32" s="773"/>
      <c r="O32" s="7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2" s="775"/>
      <c r="Q32" s="775"/>
      <c r="R32" s="775"/>
      <c r="S32" s="775"/>
      <c r="T32" s="88" t="s">
        <v>42</v>
      </c>
      <c r="U32" s="65">
        <v>0</v>
      </c>
      <c r="V32" s="66">
        <f t="shared" si="0"/>
        <v>0</v>
      </c>
      <c r="W32" s="65">
        <v>0</v>
      </c>
      <c r="X32" s="66">
        <f t="shared" si="1"/>
        <v>0</v>
      </c>
      <c r="Y32" s="65">
        <v>0</v>
      </c>
      <c r="Z32" s="66">
        <f t="shared" si="2"/>
        <v>0</v>
      </c>
      <c r="AA32" s="65">
        <v>0</v>
      </c>
      <c r="AB32" s="66">
        <f t="shared" si="3"/>
        <v>0</v>
      </c>
      <c r="AC32" s="67" t="str">
        <f>IF(IFERROR(U32*0.00941,0)+IFERROR(W32*0.00941,0)+IFERROR(Y32*0.00941,0)+IFERROR(AA32*0.00941,0)=0,"",IFERROR(U32*0.00941,0)+IFERROR(W32*0.00941,0)+IFERROR(Y32*0.00941,0)+IFERROR(AA32*0.00941,0))</f>
        <v/>
      </c>
      <c r="AD32" s="82" t="s">
        <v>57</v>
      </c>
      <c r="AE32" s="82" t="s">
        <v>57</v>
      </c>
      <c r="AF32" s="124" t="s">
        <v>94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23" t="s">
        <v>91</v>
      </c>
      <c r="BO32" s="80">
        <f t="shared" si="4"/>
        <v>0</v>
      </c>
      <c r="BP32" s="80">
        <f t="shared" si="5"/>
        <v>0</v>
      </c>
      <c r="BQ32" s="80">
        <f t="shared" si="6"/>
        <v>0</v>
      </c>
      <c r="BR32" s="80">
        <f t="shared" si="7"/>
        <v>0</v>
      </c>
      <c r="BS32" s="80">
        <f t="shared" si="8"/>
        <v>0</v>
      </c>
      <c r="BT32" s="80">
        <f t="shared" si="9"/>
        <v>0</v>
      </c>
      <c r="BU32" s="80">
        <f t="shared" si="10"/>
        <v>0</v>
      </c>
      <c r="BV32" s="80">
        <f t="shared" si="11"/>
        <v>0</v>
      </c>
      <c r="BW32" s="80">
        <f t="shared" si="12"/>
        <v>0</v>
      </c>
      <c r="BX32" s="80">
        <f t="shared" si="13"/>
        <v>0</v>
      </c>
      <c r="BY32" s="80">
        <f t="shared" si="14"/>
        <v>0</v>
      </c>
      <c r="BZ32" s="80">
        <f t="shared" si="15"/>
        <v>0</v>
      </c>
      <c r="CA32" s="80">
        <f t="shared" si="16"/>
        <v>0</v>
      </c>
      <c r="CB32" s="80">
        <f t="shared" si="17"/>
        <v>0</v>
      </c>
      <c r="CC32" s="80">
        <f t="shared" si="18"/>
        <v>0</v>
      </c>
      <c r="CD32" s="80">
        <f t="shared" si="19"/>
        <v>0</v>
      </c>
    </row>
    <row r="33" spans="1:82" x14ac:dyDescent="0.2">
      <c r="A33" s="82" t="s">
        <v>107</v>
      </c>
      <c r="B33" s="83" t="s">
        <v>108</v>
      </c>
      <c r="C33" s="83">
        <v>4301132065</v>
      </c>
      <c r="D33" s="83">
        <v>4607111036599</v>
      </c>
      <c r="E33" s="84">
        <v>0.25</v>
      </c>
      <c r="F33" s="85">
        <v>6</v>
      </c>
      <c r="G33" s="84">
        <v>1.5</v>
      </c>
      <c r="H33" s="84">
        <v>1.9218</v>
      </c>
      <c r="I33" s="86">
        <v>126</v>
      </c>
      <c r="J33" s="86" t="s">
        <v>90</v>
      </c>
      <c r="K33" s="87" t="s">
        <v>89</v>
      </c>
      <c r="L33" s="87"/>
      <c r="M33" s="773">
        <v>180</v>
      </c>
      <c r="N33" s="773"/>
      <c r="O33" s="78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3" s="775"/>
      <c r="Q33" s="775"/>
      <c r="R33" s="775"/>
      <c r="S33" s="775"/>
      <c r="T33" s="88" t="s">
        <v>42</v>
      </c>
      <c r="U33" s="65">
        <v>0</v>
      </c>
      <c r="V33" s="66">
        <f t="shared" si="0"/>
        <v>0</v>
      </c>
      <c r="W33" s="65">
        <v>0</v>
      </c>
      <c r="X33" s="66">
        <f t="shared" si="1"/>
        <v>0</v>
      </c>
      <c r="Y33" s="65">
        <v>0</v>
      </c>
      <c r="Z33" s="66">
        <f t="shared" si="2"/>
        <v>0</v>
      </c>
      <c r="AA33" s="65">
        <v>0</v>
      </c>
      <c r="AB33" s="66">
        <f t="shared" si="3"/>
        <v>0</v>
      </c>
      <c r="AC33" s="67" t="str">
        <f>IF(IFERROR(U33*0.00936,0)+IFERROR(W33*0.00936,0)+IFERROR(Y33*0.00936,0)+IFERROR(AA33*0.00936,0)=0,"",IFERROR(U33*0.00936,0)+IFERROR(W33*0.00936,0)+IFERROR(Y33*0.00936,0)+IFERROR(AA33*0.00936,0))</f>
        <v/>
      </c>
      <c r="AD33" s="82" t="s">
        <v>57</v>
      </c>
      <c r="AE33" s="82" t="s">
        <v>57</v>
      </c>
      <c r="AF33" s="126" t="s">
        <v>92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25" t="s">
        <v>91</v>
      </c>
      <c r="BO33" s="80">
        <f t="shared" si="4"/>
        <v>0</v>
      </c>
      <c r="BP33" s="80">
        <f t="shared" si="5"/>
        <v>0</v>
      </c>
      <c r="BQ33" s="80">
        <f t="shared" si="6"/>
        <v>0</v>
      </c>
      <c r="BR33" s="80">
        <f t="shared" si="7"/>
        <v>0</v>
      </c>
      <c r="BS33" s="80">
        <f t="shared" si="8"/>
        <v>0</v>
      </c>
      <c r="BT33" s="80">
        <f t="shared" si="9"/>
        <v>0</v>
      </c>
      <c r="BU33" s="80">
        <f t="shared" si="10"/>
        <v>0</v>
      </c>
      <c r="BV33" s="80">
        <f t="shared" si="11"/>
        <v>0</v>
      </c>
      <c r="BW33" s="80">
        <f t="shared" si="12"/>
        <v>0</v>
      </c>
      <c r="BX33" s="80">
        <f t="shared" si="13"/>
        <v>0</v>
      </c>
      <c r="BY33" s="80">
        <f t="shared" si="14"/>
        <v>0</v>
      </c>
      <c r="BZ33" s="80">
        <f t="shared" si="15"/>
        <v>0</v>
      </c>
      <c r="CA33" s="80">
        <f t="shared" si="16"/>
        <v>0</v>
      </c>
      <c r="CB33" s="80">
        <f t="shared" si="17"/>
        <v>0</v>
      </c>
      <c r="CC33" s="80">
        <f t="shared" si="18"/>
        <v>0</v>
      </c>
      <c r="CD33" s="80">
        <f t="shared" si="19"/>
        <v>0</v>
      </c>
    </row>
    <row r="34" spans="1:82" x14ac:dyDescent="0.2">
      <c r="A34" s="82" t="s">
        <v>107</v>
      </c>
      <c r="B34" s="83" t="s">
        <v>108</v>
      </c>
      <c r="C34" s="83">
        <v>4301132108</v>
      </c>
      <c r="D34" s="83">
        <v>4607111036599</v>
      </c>
      <c r="E34" s="84">
        <v>0.25</v>
      </c>
      <c r="F34" s="85">
        <v>6</v>
      </c>
      <c r="G34" s="84">
        <v>1.5</v>
      </c>
      <c r="H34" s="84">
        <v>1.9218</v>
      </c>
      <c r="I34" s="86">
        <v>126</v>
      </c>
      <c r="J34" s="86" t="s">
        <v>90</v>
      </c>
      <c r="K34" s="87" t="s">
        <v>89</v>
      </c>
      <c r="L34" s="87"/>
      <c r="M34" s="773">
        <v>180</v>
      </c>
      <c r="N34" s="773"/>
      <c r="O34" s="78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4" s="775"/>
      <c r="Q34" s="775"/>
      <c r="R34" s="775"/>
      <c r="S34" s="775"/>
      <c r="T34" s="88" t="s">
        <v>42</v>
      </c>
      <c r="U34" s="65">
        <v>0</v>
      </c>
      <c r="V34" s="66">
        <f t="shared" si="0"/>
        <v>0</v>
      </c>
      <c r="W34" s="65">
        <v>0</v>
      </c>
      <c r="X34" s="66">
        <f t="shared" si="1"/>
        <v>0</v>
      </c>
      <c r="Y34" s="65">
        <v>0</v>
      </c>
      <c r="Z34" s="66">
        <f t="shared" si="2"/>
        <v>0</v>
      </c>
      <c r="AA34" s="65">
        <v>0</v>
      </c>
      <c r="AB34" s="66">
        <f t="shared" si="3"/>
        <v>0</v>
      </c>
      <c r="AC34" s="67" t="str">
        <f>IF(IFERROR(U34*0.00936,0)+IFERROR(W34*0.00936,0)+IFERROR(Y34*0.00936,0)+IFERROR(AA34*0.00936,0)=0,"",IFERROR(U34*0.00936,0)+IFERROR(W34*0.00936,0)+IFERROR(Y34*0.00936,0)+IFERROR(AA34*0.00936,0))</f>
        <v/>
      </c>
      <c r="AD34" s="82" t="s">
        <v>57</v>
      </c>
      <c r="AE34" s="82" t="s">
        <v>57</v>
      </c>
      <c r="AF34" s="128" t="s">
        <v>92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27" t="s">
        <v>91</v>
      </c>
      <c r="BO34" s="80">
        <f t="shared" si="4"/>
        <v>0</v>
      </c>
      <c r="BP34" s="80">
        <f t="shared" si="5"/>
        <v>0</v>
      </c>
      <c r="BQ34" s="80">
        <f t="shared" si="6"/>
        <v>0</v>
      </c>
      <c r="BR34" s="80">
        <f t="shared" si="7"/>
        <v>0</v>
      </c>
      <c r="BS34" s="80">
        <f t="shared" si="8"/>
        <v>0</v>
      </c>
      <c r="BT34" s="80">
        <f t="shared" si="9"/>
        <v>0</v>
      </c>
      <c r="BU34" s="80">
        <f t="shared" si="10"/>
        <v>0</v>
      </c>
      <c r="BV34" s="80">
        <f t="shared" si="11"/>
        <v>0</v>
      </c>
      <c r="BW34" s="80">
        <f t="shared" si="12"/>
        <v>0</v>
      </c>
      <c r="BX34" s="80">
        <f t="shared" si="13"/>
        <v>0</v>
      </c>
      <c r="BY34" s="80">
        <f t="shared" si="14"/>
        <v>0</v>
      </c>
      <c r="BZ34" s="80">
        <f t="shared" si="15"/>
        <v>0</v>
      </c>
      <c r="CA34" s="80">
        <f t="shared" si="16"/>
        <v>0</v>
      </c>
      <c r="CB34" s="80">
        <f t="shared" si="17"/>
        <v>0</v>
      </c>
      <c r="CC34" s="80">
        <f t="shared" si="18"/>
        <v>0</v>
      </c>
      <c r="CD34" s="80">
        <f t="shared" si="19"/>
        <v>0</v>
      </c>
    </row>
    <row r="35" spans="1:82" x14ac:dyDescent="0.2">
      <c r="A35" s="82" t="s">
        <v>107</v>
      </c>
      <c r="B35" s="83" t="s">
        <v>109</v>
      </c>
      <c r="C35" s="83">
        <v>4301132094</v>
      </c>
      <c r="D35" s="83">
        <v>4607111036599</v>
      </c>
      <c r="E35" s="84">
        <v>0.25</v>
      </c>
      <c r="F35" s="85">
        <v>6</v>
      </c>
      <c r="G35" s="84">
        <v>1.5</v>
      </c>
      <c r="H35" s="84">
        <v>1.9218</v>
      </c>
      <c r="I35" s="86">
        <v>140</v>
      </c>
      <c r="J35" s="86" t="s">
        <v>90</v>
      </c>
      <c r="K35" s="87" t="s">
        <v>89</v>
      </c>
      <c r="L35" s="87"/>
      <c r="M35" s="773">
        <v>180</v>
      </c>
      <c r="N35" s="773"/>
      <c r="O35" s="78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5" s="775"/>
      <c r="Q35" s="775"/>
      <c r="R35" s="775"/>
      <c r="S35" s="775"/>
      <c r="T35" s="88" t="s">
        <v>42</v>
      </c>
      <c r="U35" s="65">
        <v>0</v>
      </c>
      <c r="V35" s="66">
        <f t="shared" si="0"/>
        <v>0</v>
      </c>
      <c r="W35" s="65">
        <v>0</v>
      </c>
      <c r="X35" s="66">
        <f t="shared" si="1"/>
        <v>0</v>
      </c>
      <c r="Y35" s="65">
        <v>0</v>
      </c>
      <c r="Z35" s="66">
        <f t="shared" si="2"/>
        <v>0</v>
      </c>
      <c r="AA35" s="65">
        <v>0</v>
      </c>
      <c r="AB35" s="66">
        <f t="shared" si="3"/>
        <v>0</v>
      </c>
      <c r="AC35" s="67" t="str">
        <f>IF(IFERROR(U35*0.00941,0)+IFERROR(W35*0.00941,0)+IFERROR(Y35*0.00941,0)+IFERROR(AA35*0.00941,0)=0,"",IFERROR(U35*0.00941,0)+IFERROR(W35*0.00941,0)+IFERROR(Y35*0.00941,0)+IFERROR(AA35*0.00941,0))</f>
        <v/>
      </c>
      <c r="AD35" s="82" t="s">
        <v>57</v>
      </c>
      <c r="AE35" s="82" t="s">
        <v>57</v>
      </c>
      <c r="AF35" s="131" t="s">
        <v>94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91</v>
      </c>
      <c r="BO35" s="80">
        <f t="shared" si="4"/>
        <v>0</v>
      </c>
      <c r="BP35" s="80">
        <f t="shared" si="5"/>
        <v>0</v>
      </c>
      <c r="BQ35" s="80">
        <f t="shared" si="6"/>
        <v>0</v>
      </c>
      <c r="BR35" s="80">
        <f t="shared" si="7"/>
        <v>0</v>
      </c>
      <c r="BS35" s="80">
        <f t="shared" si="8"/>
        <v>0</v>
      </c>
      <c r="BT35" s="80">
        <f t="shared" si="9"/>
        <v>0</v>
      </c>
      <c r="BU35" s="80">
        <f t="shared" si="10"/>
        <v>0</v>
      </c>
      <c r="BV35" s="80">
        <f t="shared" si="11"/>
        <v>0</v>
      </c>
      <c r="BW35" s="80">
        <f t="shared" si="12"/>
        <v>0</v>
      </c>
      <c r="BX35" s="80">
        <f t="shared" si="13"/>
        <v>0</v>
      </c>
      <c r="BY35" s="80">
        <f t="shared" si="14"/>
        <v>0</v>
      </c>
      <c r="BZ35" s="80">
        <f t="shared" si="15"/>
        <v>0</v>
      </c>
      <c r="CA35" s="80">
        <f t="shared" si="16"/>
        <v>0</v>
      </c>
      <c r="CB35" s="80">
        <f t="shared" si="17"/>
        <v>0</v>
      </c>
      <c r="CC35" s="80">
        <f t="shared" si="18"/>
        <v>0</v>
      </c>
      <c r="CD35" s="80">
        <f t="shared" si="19"/>
        <v>0</v>
      </c>
    </row>
    <row r="36" spans="1:82" x14ac:dyDescent="0.2">
      <c r="A36" s="82" t="s">
        <v>107</v>
      </c>
      <c r="B36" s="83" t="s">
        <v>109</v>
      </c>
      <c r="C36" s="83">
        <v>4301132153</v>
      </c>
      <c r="D36" s="83">
        <v>4607111036599</v>
      </c>
      <c r="E36" s="84">
        <v>0.25</v>
      </c>
      <c r="F36" s="85">
        <v>6</v>
      </c>
      <c r="G36" s="84">
        <v>1.5</v>
      </c>
      <c r="H36" s="84">
        <v>1.9218</v>
      </c>
      <c r="I36" s="86">
        <v>140</v>
      </c>
      <c r="J36" s="86" t="s">
        <v>90</v>
      </c>
      <c r="K36" s="87" t="s">
        <v>89</v>
      </c>
      <c r="L36" s="87"/>
      <c r="M36" s="773">
        <v>180</v>
      </c>
      <c r="N36" s="773"/>
      <c r="O36" s="79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75"/>
      <c r="Q36" s="775"/>
      <c r="R36" s="775"/>
      <c r="S36" s="775"/>
      <c r="T36" s="88" t="s">
        <v>42</v>
      </c>
      <c r="U36" s="65">
        <v>0</v>
      </c>
      <c r="V36" s="66">
        <f t="shared" si="0"/>
        <v>0</v>
      </c>
      <c r="W36" s="65">
        <v>0</v>
      </c>
      <c r="X36" s="66">
        <f t="shared" si="1"/>
        <v>0</v>
      </c>
      <c r="Y36" s="65">
        <v>0</v>
      </c>
      <c r="Z36" s="66">
        <f t="shared" si="2"/>
        <v>0</v>
      </c>
      <c r="AA36" s="65">
        <v>0</v>
      </c>
      <c r="AB36" s="66">
        <f t="shared" si="3"/>
        <v>0</v>
      </c>
      <c r="AC36" s="67" t="str">
        <f>IF(IFERROR(U36*0.00941,0)+IFERROR(W36*0.00941,0)+IFERROR(Y36*0.00941,0)+IFERROR(AA36*0.00941,0)=0,"",IFERROR(U36*0.00941,0)+IFERROR(W36*0.00941,0)+IFERROR(Y36*0.00941,0)+IFERROR(AA36*0.00941,0))</f>
        <v/>
      </c>
      <c r="AD36" s="82" t="s">
        <v>57</v>
      </c>
      <c r="AE36" s="82" t="s">
        <v>57</v>
      </c>
      <c r="AF36" s="134" t="s">
        <v>94</v>
      </c>
      <c r="AG36" s="2"/>
      <c r="AH36" s="2"/>
      <c r="AI36" s="2"/>
      <c r="AJ36" s="2"/>
      <c r="AK36" s="2"/>
      <c r="AL36" s="61"/>
      <c r="AM36" s="61"/>
      <c r="AN36" s="61"/>
      <c r="AO36" s="2"/>
      <c r="AP36" s="2"/>
      <c r="AQ36" s="2"/>
      <c r="AR36" s="2"/>
      <c r="AS36" s="2"/>
      <c r="AT36" s="2"/>
      <c r="AU36" s="20"/>
      <c r="AV36" s="20"/>
      <c r="AW36" s="21"/>
      <c r="BB36" s="133" t="s">
        <v>91</v>
      </c>
      <c r="BO36" s="80">
        <f t="shared" si="4"/>
        <v>0</v>
      </c>
      <c r="BP36" s="80">
        <f t="shared" si="5"/>
        <v>0</v>
      </c>
      <c r="BQ36" s="80">
        <f t="shared" si="6"/>
        <v>0</v>
      </c>
      <c r="BR36" s="80">
        <f t="shared" si="7"/>
        <v>0</v>
      </c>
      <c r="BS36" s="80">
        <f t="shared" si="8"/>
        <v>0</v>
      </c>
      <c r="BT36" s="80">
        <f t="shared" si="9"/>
        <v>0</v>
      </c>
      <c r="BU36" s="80">
        <f t="shared" si="10"/>
        <v>0</v>
      </c>
      <c r="BV36" s="80">
        <f t="shared" si="11"/>
        <v>0</v>
      </c>
      <c r="BW36" s="80">
        <f t="shared" si="12"/>
        <v>0</v>
      </c>
      <c r="BX36" s="80">
        <f t="shared" si="13"/>
        <v>0</v>
      </c>
      <c r="BY36" s="80">
        <f t="shared" si="14"/>
        <v>0</v>
      </c>
      <c r="BZ36" s="80">
        <f t="shared" si="15"/>
        <v>0</v>
      </c>
      <c r="CA36" s="80">
        <f t="shared" si="16"/>
        <v>0</v>
      </c>
      <c r="CB36" s="80">
        <f t="shared" si="17"/>
        <v>0</v>
      </c>
      <c r="CC36" s="80">
        <f t="shared" si="18"/>
        <v>0</v>
      </c>
      <c r="CD36" s="80">
        <f t="shared" si="19"/>
        <v>0</v>
      </c>
    </row>
    <row r="37" spans="1:82" x14ac:dyDescent="0.2">
      <c r="A37" s="793"/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1" t="s">
        <v>43</v>
      </c>
      <c r="P37" s="792"/>
      <c r="Q37" s="792"/>
      <c r="R37" s="792"/>
      <c r="S37" s="792"/>
      <c r="T37" s="39" t="s">
        <v>42</v>
      </c>
      <c r="U37" s="50">
        <f t="shared" ref="U37:AB37" si="20">IFERROR(SUM(U21:U36),0)</f>
        <v>0</v>
      </c>
      <c r="V37" s="50">
        <f t="shared" si="20"/>
        <v>0</v>
      </c>
      <c r="W37" s="50">
        <f t="shared" si="20"/>
        <v>0</v>
      </c>
      <c r="X37" s="50">
        <f t="shared" si="20"/>
        <v>0</v>
      </c>
      <c r="Y37" s="50">
        <f t="shared" si="20"/>
        <v>0</v>
      </c>
      <c r="Z37" s="50">
        <f t="shared" si="20"/>
        <v>0</v>
      </c>
      <c r="AA37" s="50">
        <f t="shared" si="20"/>
        <v>0</v>
      </c>
      <c r="AB37" s="50">
        <f t="shared" si="20"/>
        <v>0</v>
      </c>
      <c r="AC37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</f>
        <v>0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1" t="s">
        <v>43</v>
      </c>
      <c r="P38" s="792"/>
      <c r="Q38" s="792"/>
      <c r="R38" s="792"/>
      <c r="S38" s="792"/>
      <c r="T38" s="39" t="s">
        <v>0</v>
      </c>
      <c r="U38" s="50">
        <f>IFERROR(U21*G21,0)+IFERROR(U22*G22,0)+IFERROR(U23*G23,0)+IFERROR(U24*G24,0)+IFERROR(U25*G25,0)+IFERROR(U26*G26,0)+IFERROR(U27*G27,0)+IFERROR(U28*G28,0)+IFERROR(U29*G29,0)+IFERROR(U30*G30,0)+IFERROR(U31*G31,0)+IFERROR(U32*G32,0)+IFERROR(U33*G33,0)+IFERROR(U34*G34,0)+IFERROR(U35*G35,0)+IFERROR(U36*G36,0)</f>
        <v>0</v>
      </c>
      <c r="V38" s="50">
        <f>IFERROR(V21*G21,0)+IFERROR(V22*G22,0)+IFERROR(V23*G23,0)+IFERROR(V24*G24,0)+IFERROR(V25*G25,0)+IFERROR(V26*G26,0)+IFERROR(V27*G27,0)+IFERROR(V28*G28,0)+IFERROR(V29*G29,0)+IFERROR(V30*G30,0)+IFERROR(V31*G31,0)+IFERROR(V32*G32,0)+IFERROR(V33*G33,0)+IFERROR(V34*G34,0)+IFERROR(V35*G35,0)+IFERROR(V36*G36,0)</f>
        <v>0</v>
      </c>
      <c r="W38" s="50">
        <f>IFERROR(W21*G21,0)+IFERROR(W22*G22,0)+IFERROR(W23*G23,0)+IFERROR(W24*G24,0)+IFERROR(W25*G25,0)+IFERROR(W26*G26,0)+IFERROR(W27*G27,0)+IFERROR(W28*G28,0)+IFERROR(W29*G29,0)+IFERROR(W30*G30,0)+IFERROR(W31*G31,0)+IFERROR(W32*G32,0)+IFERROR(W33*G33,0)+IFERROR(W34*G34,0)+IFERROR(W35*G35,0)+IFERROR(W36*G36,0)</f>
        <v>0</v>
      </c>
      <c r="X38" s="50">
        <f>IFERROR(X21*G21,0)+IFERROR(X22*G22,0)+IFERROR(X23*G23,0)+IFERROR(X24*G24,0)+IFERROR(X25*G25,0)+IFERROR(X26*G26,0)+IFERROR(X27*G27,0)+IFERROR(X28*G28,0)+IFERROR(X29*G29,0)+IFERROR(X30*G30,0)+IFERROR(X31*G31,0)+IFERROR(X32*G32,0)+IFERROR(X33*G33,0)+IFERROR(X34*G34,0)+IFERROR(X35*G35,0)+IFERROR(X36*G36,0)</f>
        <v>0</v>
      </c>
      <c r="Y38" s="50">
        <f>IFERROR(Y21*G21,0)+IFERROR(Y22*G22,0)+IFERROR(Y23*G23,0)+IFERROR(Y24*G24,0)+IFERROR(Y25*G25,0)+IFERROR(Y26*G26,0)+IFERROR(Y27*G27,0)+IFERROR(Y28*G28,0)+IFERROR(Y29*G29,0)+IFERROR(Y30*G30,0)+IFERROR(Y31*G31,0)+IFERROR(Y32*G32,0)+IFERROR(Y33*G33,0)+IFERROR(Y34*G34,0)+IFERROR(Y35*G35,0)+IFERROR(Y36*G36,0)</f>
        <v>0</v>
      </c>
      <c r="Z38" s="50">
        <f>IFERROR(Z21*G21,0)+IFERROR(Z22*G22,0)+IFERROR(Z23*G23,0)+IFERROR(Z24*G24,0)+IFERROR(Z25*G25,0)+IFERROR(Z26*G26,0)+IFERROR(Z27*G27,0)+IFERROR(Z28*G28,0)+IFERROR(Z29*G29,0)+IFERROR(Z30*G30,0)+IFERROR(Z31*G31,0)+IFERROR(Z32*G32,0)+IFERROR(Z33*G33,0)+IFERROR(Z34*G34,0)+IFERROR(Z35*G35,0)+IFERROR(Z36*G36,0)</f>
        <v>0</v>
      </c>
      <c r="AA38" s="50">
        <f>IFERROR(AA21*G21,0)+IFERROR(AA22*G22,0)+IFERROR(AA23*G23,0)+IFERROR(AA24*G24,0)+IFERROR(AA25*G25,0)+IFERROR(AA26*G26,0)+IFERROR(AA27*G27,0)+IFERROR(AA28*G28,0)+IFERROR(AA29*G29,0)+IFERROR(AA30*G30,0)+IFERROR(AA31*G31,0)+IFERROR(AA32*G32,0)+IFERROR(AA33*G33,0)+IFERROR(AA34*G34,0)+IFERROR(AA35*G35,0)+IFERROR(AA36*G36,0)</f>
        <v>0</v>
      </c>
      <c r="AB38" s="50">
        <f>IFERROR(AB21*G21,0)+IFERROR(AB22*G22,0)+IFERROR(AB23*G23,0)+IFERROR(AB24*G24,0)+IFERROR(AB25*G25,0)+IFERROR(AB26*G26,0)+IFERROR(AB27*G27,0)+IFERROR(AB28*G28,0)+IFERROR(AB29*G29,0)+IFERROR(AB30*G30,0)+IFERROR(AB31*G31,0)+IFERROR(AB32*G32,0)+IFERROR(AB33*G33,0)+IFERROR(AB34*G34,0)+IFERROR(AB35*G35,0)+IFERROR(AB36*G36,0)</f>
        <v>0</v>
      </c>
      <c r="AC38" s="51" t="s">
        <v>57</v>
      </c>
      <c r="AD38" s="3"/>
      <c r="AE38" s="72"/>
      <c r="AF38" s="3"/>
      <c r="AG38" s="3"/>
      <c r="AH38" s="3"/>
      <c r="AI38" s="3"/>
      <c r="AJ38" s="3"/>
      <c r="AK38" s="3"/>
      <c r="AL38" s="62"/>
      <c r="AM38" s="62"/>
      <c r="AN38" s="62"/>
      <c r="AO38" s="3"/>
      <c r="AP38" s="3"/>
      <c r="AQ38" s="2"/>
      <c r="AR38" s="2"/>
      <c r="AS38" s="2"/>
      <c r="AT38" s="2"/>
      <c r="AU38" s="20"/>
      <c r="AV38" s="20"/>
      <c r="AW38" s="21"/>
    </row>
    <row r="39" spans="1:82" ht="15" x14ac:dyDescent="0.25">
      <c r="A39" s="767" t="s">
        <v>110</v>
      </c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8"/>
      <c r="P39" s="768"/>
      <c r="Q39" s="768"/>
      <c r="R39" s="768"/>
      <c r="S39" s="768"/>
      <c r="T39" s="768"/>
      <c r="U39" s="768"/>
      <c r="V39" s="768"/>
      <c r="W39" s="768"/>
      <c r="X39" s="768"/>
      <c r="Y39" s="768"/>
      <c r="Z39" s="768"/>
      <c r="AA39" s="764"/>
      <c r="AB39" s="764"/>
      <c r="AC39" s="764"/>
      <c r="AD39" s="764"/>
      <c r="AE39" s="765"/>
      <c r="AF39" s="769"/>
      <c r="AG39" s="2"/>
      <c r="AH39" s="2"/>
      <c r="AI39" s="2"/>
      <c r="AJ39" s="2"/>
      <c r="AK39" s="61"/>
      <c r="AL39" s="61"/>
      <c r="AM39" s="61"/>
      <c r="AN39" s="2"/>
      <c r="AO39" s="2"/>
      <c r="AP39" s="2"/>
      <c r="AQ39" s="2"/>
      <c r="AR39" s="2"/>
    </row>
    <row r="40" spans="1:82" ht="15" x14ac:dyDescent="0.25">
      <c r="A40" s="770" t="s">
        <v>111</v>
      </c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1"/>
      <c r="P40" s="771"/>
      <c r="Q40" s="771"/>
      <c r="R40" s="771"/>
      <c r="S40" s="771"/>
      <c r="T40" s="771"/>
      <c r="U40" s="771"/>
      <c r="V40" s="771"/>
      <c r="W40" s="771"/>
      <c r="X40" s="768"/>
      <c r="Y40" s="768"/>
      <c r="Z40" s="768"/>
      <c r="AA40" s="764"/>
      <c r="AB40" s="764"/>
      <c r="AC40" s="764"/>
      <c r="AD40" s="764"/>
      <c r="AE40" s="765"/>
      <c r="AF40" s="772"/>
      <c r="AG40" s="2"/>
      <c r="AH40" s="2"/>
      <c r="AI40" s="2"/>
      <c r="AJ40" s="2"/>
      <c r="AK40" s="61"/>
      <c r="AL40" s="61"/>
      <c r="AM40" s="61"/>
      <c r="AN40" s="2"/>
      <c r="AO40" s="2"/>
      <c r="AP40" s="2"/>
      <c r="AQ40" s="2"/>
      <c r="AR40" s="2"/>
    </row>
    <row r="41" spans="1:82" x14ac:dyDescent="0.2">
      <c r="A41" s="82" t="s">
        <v>112</v>
      </c>
      <c r="B41" s="83" t="s">
        <v>113</v>
      </c>
      <c r="C41" s="83">
        <v>4301070861</v>
      </c>
      <c r="D41" s="83">
        <v>4607111036308</v>
      </c>
      <c r="E41" s="84">
        <v>0.75</v>
      </c>
      <c r="F41" s="85">
        <v>8</v>
      </c>
      <c r="G41" s="84">
        <v>6</v>
      </c>
      <c r="H41" s="84">
        <v>6.27</v>
      </c>
      <c r="I41" s="86">
        <v>84</v>
      </c>
      <c r="J41" s="86" t="s">
        <v>115</v>
      </c>
      <c r="K41" s="87" t="s">
        <v>89</v>
      </c>
      <c r="L41" s="87"/>
      <c r="M41" s="773">
        <v>180</v>
      </c>
      <c r="N41" s="773"/>
      <c r="O41" s="794" t="s">
        <v>114</v>
      </c>
      <c r="P41" s="775"/>
      <c r="Q41" s="775"/>
      <c r="R41" s="775"/>
      <c r="S41" s="775"/>
      <c r="T41" s="88" t="s">
        <v>42</v>
      </c>
      <c r="U41" s="65">
        <v>0</v>
      </c>
      <c r="V41" s="66">
        <f>IFERROR(IF(U41="","",U41),"")</f>
        <v>0</v>
      </c>
      <c r="W41" s="65">
        <v>0</v>
      </c>
      <c r="X41" s="66">
        <f>IFERROR(IF(W41="","",W41),"")</f>
        <v>0</v>
      </c>
      <c r="Y41" s="65">
        <v>0</v>
      </c>
      <c r="Z41" s="66">
        <f>IFERROR(IF(Y41="","",Y41),"")</f>
        <v>0</v>
      </c>
      <c r="AA41" s="65">
        <v>0</v>
      </c>
      <c r="AB41" s="66">
        <f>IFERROR(IF(AA41="","",AA41),"")</f>
        <v>0</v>
      </c>
      <c r="AC41" s="67" t="str">
        <f>IF(IFERROR(U41*0.0155,0)+IFERROR(W41*0.0155,0)+IFERROR(Y41*0.0155,0)+IFERROR(AA41*0.0155,0)=0,"",IFERROR(U41*0.0155,0)+IFERROR(W41*0.0155,0)+IFERROR(Y41*0.0155,0)+IFERROR(AA41*0.0155,0))</f>
        <v/>
      </c>
      <c r="AD41" s="82" t="s">
        <v>57</v>
      </c>
      <c r="AE41" s="82" t="s">
        <v>57</v>
      </c>
      <c r="AF41" s="145" t="s">
        <v>116</v>
      </c>
      <c r="AG41" s="2"/>
      <c r="AH41" s="2"/>
      <c r="AI41" s="2"/>
      <c r="AJ41" s="2"/>
      <c r="AK41" s="2"/>
      <c r="AL41" s="61"/>
      <c r="AM41" s="61"/>
      <c r="AN41" s="61"/>
      <c r="AO41" s="2"/>
      <c r="AP41" s="2"/>
      <c r="AQ41" s="2"/>
      <c r="AR41" s="2"/>
      <c r="AS41" s="2"/>
      <c r="AT41" s="2"/>
      <c r="AU41" s="20"/>
      <c r="AV41" s="20"/>
      <c r="AW41" s="21"/>
      <c r="BB41" s="144" t="s">
        <v>68</v>
      </c>
      <c r="BO41" s="80">
        <f>IFERROR(U41*H41,0)</f>
        <v>0</v>
      </c>
      <c r="BP41" s="80">
        <f>IFERROR(V41*H41,0)</f>
        <v>0</v>
      </c>
      <c r="BQ41" s="80">
        <f>IFERROR(U41/I41,0)</f>
        <v>0</v>
      </c>
      <c r="BR41" s="80">
        <f>IFERROR(V41/I41,0)</f>
        <v>0</v>
      </c>
      <c r="BS41" s="80">
        <f>IFERROR(W41*H41,0)</f>
        <v>0</v>
      </c>
      <c r="BT41" s="80">
        <f>IFERROR(X41*H41,0)</f>
        <v>0</v>
      </c>
      <c r="BU41" s="80">
        <f>IFERROR(W41/I41,0)</f>
        <v>0</v>
      </c>
      <c r="BV41" s="80">
        <f>IFERROR(X41/I41,0)</f>
        <v>0</v>
      </c>
      <c r="BW41" s="80">
        <f>IFERROR(Y41*H41,0)</f>
        <v>0</v>
      </c>
      <c r="BX41" s="80">
        <f>IFERROR(Z41*H41,0)</f>
        <v>0</v>
      </c>
      <c r="BY41" s="80">
        <f>IFERROR(Y41/I41,0)</f>
        <v>0</v>
      </c>
      <c r="BZ41" s="80">
        <f>IFERROR(Z41/I41,0)</f>
        <v>0</v>
      </c>
      <c r="CA41" s="80">
        <f>IFERROR(AA41*H41,0)</f>
        <v>0</v>
      </c>
      <c r="CB41" s="80">
        <f>IFERROR(AB41*H41,0)</f>
        <v>0</v>
      </c>
      <c r="CC41" s="80">
        <f>IFERROR(AA41/I41,0)</f>
        <v>0</v>
      </c>
      <c r="CD41" s="80">
        <f>IFERROR(AB41/I41,0)</f>
        <v>0</v>
      </c>
    </row>
    <row r="42" spans="1:82" x14ac:dyDescent="0.2">
      <c r="A42" s="82" t="s">
        <v>117</v>
      </c>
      <c r="B42" s="83" t="s">
        <v>118</v>
      </c>
      <c r="C42" s="83">
        <v>4301070864</v>
      </c>
      <c r="D42" s="83">
        <v>4607111036292</v>
      </c>
      <c r="E42" s="84">
        <v>0.75</v>
      </c>
      <c r="F42" s="85">
        <v>8</v>
      </c>
      <c r="G42" s="84">
        <v>6</v>
      </c>
      <c r="H42" s="84">
        <v>6.27</v>
      </c>
      <c r="I42" s="86">
        <v>84</v>
      </c>
      <c r="J42" s="86" t="s">
        <v>115</v>
      </c>
      <c r="K42" s="87" t="s">
        <v>89</v>
      </c>
      <c r="L42" s="87"/>
      <c r="M42" s="773">
        <v>180</v>
      </c>
      <c r="N42" s="773"/>
      <c r="O42" s="7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42" s="775"/>
      <c r="Q42" s="775"/>
      <c r="R42" s="775"/>
      <c r="S42" s="775"/>
      <c r="T42" s="88" t="s">
        <v>42</v>
      </c>
      <c r="U42" s="65">
        <v>0</v>
      </c>
      <c r="V42" s="66">
        <f>IFERROR(IF(U42="","",U42),"")</f>
        <v>0</v>
      </c>
      <c r="W42" s="65">
        <v>0</v>
      </c>
      <c r="X42" s="66">
        <f>IFERROR(IF(W42="","",W42),"")</f>
        <v>0</v>
      </c>
      <c r="Y42" s="65">
        <v>0</v>
      </c>
      <c r="Z42" s="66">
        <f>IFERROR(IF(Y42="","",Y42),"")</f>
        <v>0</v>
      </c>
      <c r="AA42" s="65">
        <v>0</v>
      </c>
      <c r="AB42" s="66">
        <f>IFERROR(IF(AA42="","",AA42),"")</f>
        <v>0</v>
      </c>
      <c r="AC42" s="67" t="str">
        <f>IF(IFERROR(U42*0.0155,0)+IFERROR(W42*0.0155,0)+IFERROR(Y42*0.0155,0)+IFERROR(AA42*0.0155,0)=0,"",IFERROR(U42*0.0155,0)+IFERROR(W42*0.0155,0)+IFERROR(Y42*0.0155,0)+IFERROR(AA42*0.0155,0))</f>
        <v/>
      </c>
      <c r="AD42" s="82" t="s">
        <v>57</v>
      </c>
      <c r="AE42" s="82" t="s">
        <v>57</v>
      </c>
      <c r="AF42" s="147" t="s">
        <v>116</v>
      </c>
      <c r="AG42" s="2"/>
      <c r="AH42" s="2"/>
      <c r="AI42" s="2"/>
      <c r="AJ42" s="2"/>
      <c r="AK42" s="2"/>
      <c r="AL42" s="61"/>
      <c r="AM42" s="61"/>
      <c r="AN42" s="61"/>
      <c r="AO42" s="2"/>
      <c r="AP42" s="2"/>
      <c r="AQ42" s="2"/>
      <c r="AR42" s="2"/>
      <c r="AS42" s="2"/>
      <c r="AT42" s="2"/>
      <c r="AU42" s="20"/>
      <c r="AV42" s="20"/>
      <c r="AW42" s="21"/>
      <c r="BB42" s="146" t="s">
        <v>68</v>
      </c>
      <c r="BO42" s="80">
        <f>IFERROR(U42*H42,0)</f>
        <v>0</v>
      </c>
      <c r="BP42" s="80">
        <f>IFERROR(V42*H42,0)</f>
        <v>0</v>
      </c>
      <c r="BQ42" s="80">
        <f>IFERROR(U42/I42,0)</f>
        <v>0</v>
      </c>
      <c r="BR42" s="80">
        <f>IFERROR(V42/I42,0)</f>
        <v>0</v>
      </c>
      <c r="BS42" s="80">
        <f>IFERROR(W42*H42,0)</f>
        <v>0</v>
      </c>
      <c r="BT42" s="80">
        <f>IFERROR(X42*H42,0)</f>
        <v>0</v>
      </c>
      <c r="BU42" s="80">
        <f>IFERROR(W42/I42,0)</f>
        <v>0</v>
      </c>
      <c r="BV42" s="80">
        <f>IFERROR(X42/I42,0)</f>
        <v>0</v>
      </c>
      <c r="BW42" s="80">
        <f>IFERROR(Y42*H42,0)</f>
        <v>0</v>
      </c>
      <c r="BX42" s="80">
        <f>IFERROR(Z42*H42,0)</f>
        <v>0</v>
      </c>
      <c r="BY42" s="80">
        <f>IFERROR(Y42/I42,0)</f>
        <v>0</v>
      </c>
      <c r="BZ42" s="80">
        <f>IFERROR(Z42/I42,0)</f>
        <v>0</v>
      </c>
      <c r="CA42" s="80">
        <f>IFERROR(AA42*H42,0)</f>
        <v>0</v>
      </c>
      <c r="CB42" s="80">
        <f>IFERROR(AB42*H42,0)</f>
        <v>0</v>
      </c>
      <c r="CC42" s="80">
        <f>IFERROR(AA42/I42,0)</f>
        <v>0</v>
      </c>
      <c r="CD42" s="80">
        <f>IFERROR(AB42/I42,0)</f>
        <v>0</v>
      </c>
    </row>
    <row r="43" spans="1:82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1" t="s">
        <v>43</v>
      </c>
      <c r="P43" s="792"/>
      <c r="Q43" s="792"/>
      <c r="R43" s="792"/>
      <c r="S43" s="792"/>
      <c r="T43" s="39" t="s">
        <v>42</v>
      </c>
      <c r="U43" s="50">
        <f t="shared" ref="U43:AB43" si="21">IFERROR(SUM(U41:U42),0)</f>
        <v>0</v>
      </c>
      <c r="V43" s="50">
        <f t="shared" si="21"/>
        <v>0</v>
      </c>
      <c r="W43" s="50">
        <f t="shared" si="21"/>
        <v>0</v>
      </c>
      <c r="X43" s="50">
        <f t="shared" si="21"/>
        <v>0</v>
      </c>
      <c r="Y43" s="50">
        <f t="shared" si="21"/>
        <v>0</v>
      </c>
      <c r="Z43" s="50">
        <f t="shared" si="21"/>
        <v>0</v>
      </c>
      <c r="AA43" s="50">
        <f t="shared" si="21"/>
        <v>0</v>
      </c>
      <c r="AB43" s="50">
        <f t="shared" si="21"/>
        <v>0</v>
      </c>
      <c r="AC43" s="50">
        <f>IFERROR(IF(AC41="",0,AC41),0)+IFERROR(IF(AC42="",0,AC42),0)</f>
        <v>0</v>
      </c>
      <c r="AD43" s="3"/>
      <c r="AE43" s="72"/>
      <c r="AF43" s="3"/>
      <c r="AG43" s="3"/>
      <c r="AH43" s="3"/>
      <c r="AI43" s="3"/>
      <c r="AJ43" s="3"/>
      <c r="AK43" s="3"/>
      <c r="AL43" s="62"/>
      <c r="AM43" s="62"/>
      <c r="AN43" s="62"/>
      <c r="AO43" s="3"/>
      <c r="AP43" s="3"/>
      <c r="AQ43" s="2"/>
      <c r="AR43" s="2"/>
      <c r="AS43" s="2"/>
      <c r="AT43" s="2"/>
      <c r="AU43" s="20"/>
      <c r="AV43" s="20"/>
      <c r="AW43" s="21"/>
    </row>
    <row r="44" spans="1:82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1" t="s">
        <v>43</v>
      </c>
      <c r="P44" s="792"/>
      <c r="Q44" s="792"/>
      <c r="R44" s="792"/>
      <c r="S44" s="792"/>
      <c r="T44" s="39" t="s">
        <v>0</v>
      </c>
      <c r="U44" s="50">
        <f>IFERROR(U41*G41,0)+IFERROR(U42*G42,0)</f>
        <v>0</v>
      </c>
      <c r="V44" s="50">
        <f>IFERROR(V41*G41,0)+IFERROR(V42*G42,0)</f>
        <v>0</v>
      </c>
      <c r="W44" s="50">
        <f>IFERROR(W41*G41,0)+IFERROR(W42*G42,0)</f>
        <v>0</v>
      </c>
      <c r="X44" s="50">
        <f>IFERROR(X41*G41,0)+IFERROR(X42*G42,0)</f>
        <v>0</v>
      </c>
      <c r="Y44" s="50">
        <f>IFERROR(Y41*G41,0)+IFERROR(Y42*G42,0)</f>
        <v>0</v>
      </c>
      <c r="Z44" s="50">
        <f>IFERROR(Z41*G41,0)+IFERROR(Z42*G42,0)</f>
        <v>0</v>
      </c>
      <c r="AA44" s="50">
        <f>IFERROR(AA41*G41,0)+IFERROR(AA42*G42,0)</f>
        <v>0</v>
      </c>
      <c r="AB44" s="50">
        <f>IFERROR(AB41*G41,0)+IFERROR(AB42*G42,0)</f>
        <v>0</v>
      </c>
      <c r="AC44" s="50" t="s">
        <v>57</v>
      </c>
      <c r="AD44" s="3"/>
      <c r="AE44" s="72"/>
      <c r="AF44" s="3"/>
      <c r="AG44" s="3"/>
      <c r="AH44" s="3"/>
      <c r="AI44" s="3"/>
      <c r="AJ44" s="3"/>
      <c r="AK44" s="3"/>
      <c r="AL44" s="62"/>
      <c r="AM44" s="62"/>
      <c r="AN44" s="62"/>
      <c r="AO44" s="3"/>
      <c r="AP44" s="3"/>
      <c r="AQ44" s="2"/>
      <c r="AR44" s="2"/>
      <c r="AS44" s="2"/>
      <c r="AT44" s="2"/>
      <c r="AU44" s="20"/>
      <c r="AV44" s="20"/>
      <c r="AW44" s="21"/>
    </row>
    <row r="45" spans="1:82" ht="15" x14ac:dyDescent="0.25">
      <c r="A45" s="767" t="s">
        <v>119</v>
      </c>
      <c r="B45" s="768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764"/>
      <c r="AB45" s="764"/>
      <c r="AC45" s="764"/>
      <c r="AD45" s="764"/>
      <c r="AE45" s="765"/>
      <c r="AF45" s="769"/>
      <c r="AG45" s="2"/>
      <c r="AH45" s="2"/>
      <c r="AI45" s="2"/>
      <c r="AJ45" s="2"/>
      <c r="AK45" s="61"/>
      <c r="AL45" s="61"/>
      <c r="AM45" s="61"/>
      <c r="AN45" s="2"/>
      <c r="AO45" s="2"/>
      <c r="AP45" s="2"/>
      <c r="AQ45" s="2"/>
      <c r="AR45" s="2"/>
    </row>
    <row r="46" spans="1:82" ht="15" x14ac:dyDescent="0.25">
      <c r="A46" s="770" t="s">
        <v>120</v>
      </c>
      <c r="B46" s="771"/>
      <c r="C46" s="771"/>
      <c r="D46" s="771"/>
      <c r="E46" s="771"/>
      <c r="F46" s="771"/>
      <c r="G46" s="771"/>
      <c r="H46" s="771"/>
      <c r="I46" s="771"/>
      <c r="J46" s="771"/>
      <c r="K46" s="771"/>
      <c r="L46" s="771"/>
      <c r="M46" s="771"/>
      <c r="N46" s="771"/>
      <c r="O46" s="771"/>
      <c r="P46" s="771"/>
      <c r="Q46" s="771"/>
      <c r="R46" s="771"/>
      <c r="S46" s="771"/>
      <c r="T46" s="771"/>
      <c r="U46" s="771"/>
      <c r="V46" s="771"/>
      <c r="W46" s="771"/>
      <c r="X46" s="768"/>
      <c r="Y46" s="768"/>
      <c r="Z46" s="768"/>
      <c r="AA46" s="764"/>
      <c r="AB46" s="764"/>
      <c r="AC46" s="764"/>
      <c r="AD46" s="764"/>
      <c r="AE46" s="765"/>
      <c r="AF46" s="772"/>
      <c r="AG46" s="2"/>
      <c r="AH46" s="2"/>
      <c r="AI46" s="2"/>
      <c r="AJ46" s="2"/>
      <c r="AK46" s="61"/>
      <c r="AL46" s="61"/>
      <c r="AM46" s="61"/>
      <c r="AN46" s="2"/>
      <c r="AO46" s="2"/>
      <c r="AP46" s="2"/>
      <c r="AQ46" s="2"/>
      <c r="AR46" s="2"/>
    </row>
    <row r="47" spans="1:82" x14ac:dyDescent="0.2">
      <c r="A47" s="82" t="s">
        <v>121</v>
      </c>
      <c r="B47" s="83" t="s">
        <v>122</v>
      </c>
      <c r="C47" s="83">
        <v>4301190046</v>
      </c>
      <c r="D47" s="83">
        <v>4607111038951</v>
      </c>
      <c r="E47" s="84">
        <v>0.2</v>
      </c>
      <c r="F47" s="85">
        <v>6</v>
      </c>
      <c r="G47" s="84">
        <v>1.2</v>
      </c>
      <c r="H47" s="84">
        <v>1.5918000000000001</v>
      </c>
      <c r="I47" s="86">
        <v>130</v>
      </c>
      <c r="J47" s="86" t="s">
        <v>123</v>
      </c>
      <c r="K47" s="87" t="s">
        <v>89</v>
      </c>
      <c r="L47" s="87"/>
      <c r="M47" s="773">
        <v>365</v>
      </c>
      <c r="N47" s="773"/>
      <c r="O47" s="79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7" s="775"/>
      <c r="Q47" s="775"/>
      <c r="R47" s="775"/>
      <c r="S47" s="775"/>
      <c r="T47" s="88" t="s">
        <v>42</v>
      </c>
      <c r="U47" s="65">
        <v>0</v>
      </c>
      <c r="V47" s="66">
        <f t="shared" ref="V47:V52" si="22">IFERROR(IF(U47="","",U47),"")</f>
        <v>0</v>
      </c>
      <c r="W47" s="65">
        <v>0</v>
      </c>
      <c r="X47" s="66">
        <f t="shared" ref="X47:X52" si="23">IFERROR(IF(W47="","",W47),"")</f>
        <v>0</v>
      </c>
      <c r="Y47" s="65">
        <v>0</v>
      </c>
      <c r="Z47" s="66">
        <f t="shared" ref="Z47:Z52" si="24">IFERROR(IF(Y47="","",Y47),"")</f>
        <v>0</v>
      </c>
      <c r="AA47" s="65">
        <v>0</v>
      </c>
      <c r="AB47" s="66">
        <f t="shared" ref="AB47:AB52" si="25">IFERROR(IF(AA47="","",AA47),"")</f>
        <v>0</v>
      </c>
      <c r="AC47" s="67" t="str">
        <f t="shared" ref="AC47:AC52" si="26">IF(IFERROR(U47*0.0095,0)+IFERROR(W47*0.0095,0)+IFERROR(Y47*0.0095,0)+IFERROR(AA47*0.0095,0)=0,"",IFERROR(U47*0.0095,0)+IFERROR(W47*0.0095,0)+IFERROR(Y47*0.0095,0)+IFERROR(AA47*0.0095,0))</f>
        <v/>
      </c>
      <c r="AD47" s="82" t="s">
        <v>57</v>
      </c>
      <c r="AE47" s="82" t="s">
        <v>57</v>
      </c>
      <c r="AF47" s="149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48" t="s">
        <v>91</v>
      </c>
      <c r="BO47" s="80">
        <f t="shared" ref="BO47:BO52" si="27">IFERROR(U47*H47,0)</f>
        <v>0</v>
      </c>
      <c r="BP47" s="80">
        <f t="shared" ref="BP47:BP52" si="28">IFERROR(V47*H47,0)</f>
        <v>0</v>
      </c>
      <c r="BQ47" s="80">
        <f t="shared" ref="BQ47:BQ52" si="29">IFERROR(U47/I47,0)</f>
        <v>0</v>
      </c>
      <c r="BR47" s="80">
        <f t="shared" ref="BR47:BR52" si="30">IFERROR(V47/I47,0)</f>
        <v>0</v>
      </c>
      <c r="BS47" s="80">
        <f t="shared" ref="BS47:BS52" si="31">IFERROR(W47*H47,0)</f>
        <v>0</v>
      </c>
      <c r="BT47" s="80">
        <f t="shared" ref="BT47:BT52" si="32">IFERROR(X47*H47,0)</f>
        <v>0</v>
      </c>
      <c r="BU47" s="80">
        <f t="shared" ref="BU47:BU52" si="33">IFERROR(W47/I47,0)</f>
        <v>0</v>
      </c>
      <c r="BV47" s="80">
        <f t="shared" ref="BV47:BV52" si="34">IFERROR(X47/I47,0)</f>
        <v>0</v>
      </c>
      <c r="BW47" s="80">
        <f t="shared" ref="BW47:BW52" si="35">IFERROR(Y47*H47,0)</f>
        <v>0</v>
      </c>
      <c r="BX47" s="80">
        <f t="shared" ref="BX47:BX52" si="36">IFERROR(Z47*H47,0)</f>
        <v>0</v>
      </c>
      <c r="BY47" s="80">
        <f t="shared" ref="BY47:BY52" si="37">IFERROR(Y47/I47,0)</f>
        <v>0</v>
      </c>
      <c r="BZ47" s="80">
        <f t="shared" ref="BZ47:BZ52" si="38">IFERROR(Z47/I47,0)</f>
        <v>0</v>
      </c>
      <c r="CA47" s="80">
        <f t="shared" ref="CA47:CA52" si="39">IFERROR(AA47*H47,0)</f>
        <v>0</v>
      </c>
      <c r="CB47" s="80">
        <f t="shared" ref="CB47:CB52" si="40">IFERROR(AB47*H47,0)</f>
        <v>0</v>
      </c>
      <c r="CC47" s="80">
        <f t="shared" ref="CC47:CC52" si="41">IFERROR(AA47/I47,0)</f>
        <v>0</v>
      </c>
      <c r="CD47" s="80">
        <f t="shared" ref="CD47:CD52" si="42">IFERROR(AB47/I47,0)</f>
        <v>0</v>
      </c>
    </row>
    <row r="48" spans="1:82" x14ac:dyDescent="0.2">
      <c r="A48" s="82" t="s">
        <v>125</v>
      </c>
      <c r="B48" s="83" t="s">
        <v>126</v>
      </c>
      <c r="C48" s="83">
        <v>4301190010</v>
      </c>
      <c r="D48" s="83">
        <v>4607111037596</v>
      </c>
      <c r="E48" s="84">
        <v>0.2</v>
      </c>
      <c r="F48" s="85">
        <v>6</v>
      </c>
      <c r="G48" s="84">
        <v>1.2</v>
      </c>
      <c r="H48" s="84">
        <v>1.5918000000000001</v>
      </c>
      <c r="I48" s="86">
        <v>130</v>
      </c>
      <c r="J48" s="86" t="s">
        <v>123</v>
      </c>
      <c r="K48" s="87" t="s">
        <v>89</v>
      </c>
      <c r="L48" s="87"/>
      <c r="M48" s="773">
        <v>365</v>
      </c>
      <c r="N48" s="773"/>
      <c r="O48" s="79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8" s="775"/>
      <c r="Q48" s="775"/>
      <c r="R48" s="775"/>
      <c r="S48" s="775"/>
      <c r="T48" s="88" t="s">
        <v>42</v>
      </c>
      <c r="U48" s="65">
        <v>0</v>
      </c>
      <c r="V48" s="66">
        <f t="shared" si="22"/>
        <v>0</v>
      </c>
      <c r="W48" s="65">
        <v>0</v>
      </c>
      <c r="X48" s="66">
        <f t="shared" si="23"/>
        <v>0</v>
      </c>
      <c r="Y48" s="65">
        <v>0</v>
      </c>
      <c r="Z48" s="66">
        <f t="shared" si="24"/>
        <v>0</v>
      </c>
      <c r="AA48" s="65">
        <v>0</v>
      </c>
      <c r="AB48" s="66">
        <f t="shared" si="25"/>
        <v>0</v>
      </c>
      <c r="AC48" s="67" t="str">
        <f t="shared" si="26"/>
        <v/>
      </c>
      <c r="AD48" s="82" t="s">
        <v>57</v>
      </c>
      <c r="AE48" s="82" t="s">
        <v>57</v>
      </c>
      <c r="AF48" s="151" t="s">
        <v>127</v>
      </c>
      <c r="AG48" s="2"/>
      <c r="AH48" s="2"/>
      <c r="AI48" s="2"/>
      <c r="AJ48" s="2"/>
      <c r="AK48" s="2"/>
      <c r="AL48" s="61"/>
      <c r="AM48" s="61"/>
      <c r="AN48" s="61"/>
      <c r="AO48" s="2"/>
      <c r="AP48" s="2"/>
      <c r="AQ48" s="2"/>
      <c r="AR48" s="2"/>
      <c r="AS48" s="2"/>
      <c r="AT48" s="2"/>
      <c r="AU48" s="20"/>
      <c r="AV48" s="20"/>
      <c r="AW48" s="21"/>
      <c r="BB48" s="150" t="s">
        <v>91</v>
      </c>
      <c r="BO48" s="80">
        <f t="shared" si="27"/>
        <v>0</v>
      </c>
      <c r="BP48" s="80">
        <f t="shared" si="28"/>
        <v>0</v>
      </c>
      <c r="BQ48" s="80">
        <f t="shared" si="29"/>
        <v>0</v>
      </c>
      <c r="BR48" s="80">
        <f t="shared" si="30"/>
        <v>0</v>
      </c>
      <c r="BS48" s="80">
        <f t="shared" si="31"/>
        <v>0</v>
      </c>
      <c r="BT48" s="80">
        <f t="shared" si="32"/>
        <v>0</v>
      </c>
      <c r="BU48" s="80">
        <f t="shared" si="33"/>
        <v>0</v>
      </c>
      <c r="BV48" s="80">
        <f t="shared" si="34"/>
        <v>0</v>
      </c>
      <c r="BW48" s="80">
        <f t="shared" si="35"/>
        <v>0</v>
      </c>
      <c r="BX48" s="80">
        <f t="shared" si="36"/>
        <v>0</v>
      </c>
      <c r="BY48" s="80">
        <f t="shared" si="37"/>
        <v>0</v>
      </c>
      <c r="BZ48" s="80">
        <f t="shared" si="38"/>
        <v>0</v>
      </c>
      <c r="CA48" s="80">
        <f t="shared" si="39"/>
        <v>0</v>
      </c>
      <c r="CB48" s="80">
        <f t="shared" si="40"/>
        <v>0</v>
      </c>
      <c r="CC48" s="80">
        <f t="shared" si="41"/>
        <v>0</v>
      </c>
      <c r="CD48" s="80">
        <f t="shared" si="42"/>
        <v>0</v>
      </c>
    </row>
    <row r="49" spans="1:82" x14ac:dyDescent="0.2">
      <c r="A49" s="82" t="s">
        <v>128</v>
      </c>
      <c r="B49" s="83" t="s">
        <v>129</v>
      </c>
      <c r="C49" s="83">
        <v>4301190047</v>
      </c>
      <c r="D49" s="83">
        <v>4607111038579</v>
      </c>
      <c r="E49" s="84">
        <v>0.2</v>
      </c>
      <c r="F49" s="85">
        <v>6</v>
      </c>
      <c r="G49" s="84">
        <v>1.2</v>
      </c>
      <c r="H49" s="84">
        <v>1.5918000000000001</v>
      </c>
      <c r="I49" s="86">
        <v>130</v>
      </c>
      <c r="J49" s="86" t="s">
        <v>123</v>
      </c>
      <c r="K49" s="87" t="s">
        <v>89</v>
      </c>
      <c r="L49" s="87"/>
      <c r="M49" s="773">
        <v>365</v>
      </c>
      <c r="N49" s="773"/>
      <c r="O49" s="798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9" s="775"/>
      <c r="Q49" s="775"/>
      <c r="R49" s="775"/>
      <c r="S49" s="775"/>
      <c r="T49" s="88" t="s">
        <v>42</v>
      </c>
      <c r="U49" s="65">
        <v>0</v>
      </c>
      <c r="V49" s="66">
        <f t="shared" si="22"/>
        <v>0</v>
      </c>
      <c r="W49" s="65">
        <v>0</v>
      </c>
      <c r="X49" s="66">
        <f t="shared" si="23"/>
        <v>0</v>
      </c>
      <c r="Y49" s="65">
        <v>0</v>
      </c>
      <c r="Z49" s="66">
        <f t="shared" si="24"/>
        <v>0</v>
      </c>
      <c r="AA49" s="65">
        <v>0</v>
      </c>
      <c r="AB49" s="66">
        <f t="shared" si="25"/>
        <v>0</v>
      </c>
      <c r="AC49" s="67" t="str">
        <f t="shared" si="26"/>
        <v/>
      </c>
      <c r="AD49" s="82" t="s">
        <v>57</v>
      </c>
      <c r="AE49" s="82" t="s">
        <v>57</v>
      </c>
      <c r="AF49" s="153" t="s">
        <v>130</v>
      </c>
      <c r="AG49" s="2"/>
      <c r="AH49" s="2"/>
      <c r="AI49" s="2"/>
      <c r="AJ49" s="2"/>
      <c r="AK49" s="2"/>
      <c r="AL49" s="61"/>
      <c r="AM49" s="61"/>
      <c r="AN49" s="61"/>
      <c r="AO49" s="2"/>
      <c r="AP49" s="2"/>
      <c r="AQ49" s="2"/>
      <c r="AR49" s="2"/>
      <c r="AS49" s="2"/>
      <c r="AT49" s="2"/>
      <c r="AU49" s="20"/>
      <c r="AV49" s="20"/>
      <c r="AW49" s="21"/>
      <c r="BB49" s="152" t="s">
        <v>91</v>
      </c>
      <c r="BO49" s="80">
        <f t="shared" si="27"/>
        <v>0</v>
      </c>
      <c r="BP49" s="80">
        <f t="shared" si="28"/>
        <v>0</v>
      </c>
      <c r="BQ49" s="80">
        <f t="shared" si="29"/>
        <v>0</v>
      </c>
      <c r="BR49" s="80">
        <f t="shared" si="30"/>
        <v>0</v>
      </c>
      <c r="BS49" s="80">
        <f t="shared" si="31"/>
        <v>0</v>
      </c>
      <c r="BT49" s="80">
        <f t="shared" si="32"/>
        <v>0</v>
      </c>
      <c r="BU49" s="80">
        <f t="shared" si="33"/>
        <v>0</v>
      </c>
      <c r="BV49" s="80">
        <f t="shared" si="34"/>
        <v>0</v>
      </c>
      <c r="BW49" s="80">
        <f t="shared" si="35"/>
        <v>0</v>
      </c>
      <c r="BX49" s="80">
        <f t="shared" si="36"/>
        <v>0</v>
      </c>
      <c r="BY49" s="80">
        <f t="shared" si="37"/>
        <v>0</v>
      </c>
      <c r="BZ49" s="80">
        <f t="shared" si="38"/>
        <v>0</v>
      </c>
      <c r="CA49" s="80">
        <f t="shared" si="39"/>
        <v>0</v>
      </c>
      <c r="CB49" s="80">
        <f t="shared" si="40"/>
        <v>0</v>
      </c>
      <c r="CC49" s="80">
        <f t="shared" si="41"/>
        <v>0</v>
      </c>
      <c r="CD49" s="80">
        <f t="shared" si="42"/>
        <v>0</v>
      </c>
    </row>
    <row r="50" spans="1:82" x14ac:dyDescent="0.2">
      <c r="A50" s="82" t="s">
        <v>131</v>
      </c>
      <c r="B50" s="83" t="s">
        <v>132</v>
      </c>
      <c r="C50" s="83">
        <v>4301190022</v>
      </c>
      <c r="D50" s="83">
        <v>4607111037053</v>
      </c>
      <c r="E50" s="84">
        <v>0.2</v>
      </c>
      <c r="F50" s="85">
        <v>6</v>
      </c>
      <c r="G50" s="84">
        <v>1.2</v>
      </c>
      <c r="H50" s="84">
        <v>1.5918000000000001</v>
      </c>
      <c r="I50" s="86">
        <v>130</v>
      </c>
      <c r="J50" s="86" t="s">
        <v>123</v>
      </c>
      <c r="K50" s="87" t="s">
        <v>89</v>
      </c>
      <c r="L50" s="87"/>
      <c r="M50" s="773">
        <v>365</v>
      </c>
      <c r="N50" s="773"/>
      <c r="O50" s="79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0" s="775"/>
      <c r="Q50" s="775"/>
      <c r="R50" s="775"/>
      <c r="S50" s="775"/>
      <c r="T50" s="88" t="s">
        <v>42</v>
      </c>
      <c r="U50" s="65">
        <v>0</v>
      </c>
      <c r="V50" s="66">
        <f t="shared" si="22"/>
        <v>0</v>
      </c>
      <c r="W50" s="65">
        <v>0</v>
      </c>
      <c r="X50" s="66">
        <f t="shared" si="23"/>
        <v>0</v>
      </c>
      <c r="Y50" s="65">
        <v>0</v>
      </c>
      <c r="Z50" s="66">
        <f t="shared" si="24"/>
        <v>0</v>
      </c>
      <c r="AA50" s="65">
        <v>0</v>
      </c>
      <c r="AB50" s="66">
        <f t="shared" si="25"/>
        <v>0</v>
      </c>
      <c r="AC50" s="67" t="str">
        <f t="shared" si="26"/>
        <v/>
      </c>
      <c r="AD50" s="82" t="s">
        <v>57</v>
      </c>
      <c r="AE50" s="82" t="s">
        <v>57</v>
      </c>
      <c r="AF50" s="155" t="s">
        <v>127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54" t="s">
        <v>91</v>
      </c>
      <c r="BO50" s="80">
        <f t="shared" si="27"/>
        <v>0</v>
      </c>
      <c r="BP50" s="80">
        <f t="shared" si="28"/>
        <v>0</v>
      </c>
      <c r="BQ50" s="80">
        <f t="shared" si="29"/>
        <v>0</v>
      </c>
      <c r="BR50" s="80">
        <f t="shared" si="30"/>
        <v>0</v>
      </c>
      <c r="BS50" s="80">
        <f t="shared" si="31"/>
        <v>0</v>
      </c>
      <c r="BT50" s="80">
        <f t="shared" si="32"/>
        <v>0</v>
      </c>
      <c r="BU50" s="80">
        <f t="shared" si="33"/>
        <v>0</v>
      </c>
      <c r="BV50" s="80">
        <f t="shared" si="34"/>
        <v>0</v>
      </c>
      <c r="BW50" s="80">
        <f t="shared" si="35"/>
        <v>0</v>
      </c>
      <c r="BX50" s="80">
        <f t="shared" si="36"/>
        <v>0</v>
      </c>
      <c r="BY50" s="80">
        <f t="shared" si="37"/>
        <v>0</v>
      </c>
      <c r="BZ50" s="80">
        <f t="shared" si="38"/>
        <v>0</v>
      </c>
      <c r="CA50" s="80">
        <f t="shared" si="39"/>
        <v>0</v>
      </c>
      <c r="CB50" s="80">
        <f t="shared" si="40"/>
        <v>0</v>
      </c>
      <c r="CC50" s="80">
        <f t="shared" si="41"/>
        <v>0</v>
      </c>
      <c r="CD50" s="80">
        <f t="shared" si="42"/>
        <v>0</v>
      </c>
    </row>
    <row r="51" spans="1:82" x14ac:dyDescent="0.2">
      <c r="A51" s="82" t="s">
        <v>133</v>
      </c>
      <c r="B51" s="83" t="s">
        <v>134</v>
      </c>
      <c r="C51" s="83">
        <v>4301190023</v>
      </c>
      <c r="D51" s="83">
        <v>4607111037060</v>
      </c>
      <c r="E51" s="84">
        <v>0.2</v>
      </c>
      <c r="F51" s="85">
        <v>6</v>
      </c>
      <c r="G51" s="84">
        <v>1.2</v>
      </c>
      <c r="H51" s="84">
        <v>1.5918000000000001</v>
      </c>
      <c r="I51" s="86">
        <v>130</v>
      </c>
      <c r="J51" s="86" t="s">
        <v>123</v>
      </c>
      <c r="K51" s="87" t="s">
        <v>89</v>
      </c>
      <c r="L51" s="87"/>
      <c r="M51" s="773">
        <v>365</v>
      </c>
      <c r="N51" s="773"/>
      <c r="O51" s="8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1" s="775"/>
      <c r="Q51" s="775"/>
      <c r="R51" s="775"/>
      <c r="S51" s="775"/>
      <c r="T51" s="88" t="s">
        <v>42</v>
      </c>
      <c r="U51" s="65">
        <v>0</v>
      </c>
      <c r="V51" s="66">
        <f t="shared" si="22"/>
        <v>0</v>
      </c>
      <c r="W51" s="65">
        <v>0</v>
      </c>
      <c r="X51" s="66">
        <f t="shared" si="23"/>
        <v>0</v>
      </c>
      <c r="Y51" s="65">
        <v>0</v>
      </c>
      <c r="Z51" s="66">
        <f t="shared" si="24"/>
        <v>0</v>
      </c>
      <c r="AA51" s="65">
        <v>0</v>
      </c>
      <c r="AB51" s="66">
        <f t="shared" si="25"/>
        <v>0</v>
      </c>
      <c r="AC51" s="67" t="str">
        <f t="shared" si="26"/>
        <v/>
      </c>
      <c r="AD51" s="82" t="s">
        <v>57</v>
      </c>
      <c r="AE51" s="82" t="s">
        <v>57</v>
      </c>
      <c r="AF51" s="157" t="s">
        <v>127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56" t="s">
        <v>91</v>
      </c>
      <c r="BO51" s="80">
        <f t="shared" si="27"/>
        <v>0</v>
      </c>
      <c r="BP51" s="80">
        <f t="shared" si="28"/>
        <v>0</v>
      </c>
      <c r="BQ51" s="80">
        <f t="shared" si="29"/>
        <v>0</v>
      </c>
      <c r="BR51" s="80">
        <f t="shared" si="30"/>
        <v>0</v>
      </c>
      <c r="BS51" s="80">
        <f t="shared" si="31"/>
        <v>0</v>
      </c>
      <c r="BT51" s="80">
        <f t="shared" si="32"/>
        <v>0</v>
      </c>
      <c r="BU51" s="80">
        <f t="shared" si="33"/>
        <v>0</v>
      </c>
      <c r="BV51" s="80">
        <f t="shared" si="34"/>
        <v>0</v>
      </c>
      <c r="BW51" s="80">
        <f t="shared" si="35"/>
        <v>0</v>
      </c>
      <c r="BX51" s="80">
        <f t="shared" si="36"/>
        <v>0</v>
      </c>
      <c r="BY51" s="80">
        <f t="shared" si="37"/>
        <v>0</v>
      </c>
      <c r="BZ51" s="80">
        <f t="shared" si="38"/>
        <v>0</v>
      </c>
      <c r="CA51" s="80">
        <f t="shared" si="39"/>
        <v>0</v>
      </c>
      <c r="CB51" s="80">
        <f t="shared" si="40"/>
        <v>0</v>
      </c>
      <c r="CC51" s="80">
        <f t="shared" si="41"/>
        <v>0</v>
      </c>
      <c r="CD51" s="80">
        <f t="shared" si="42"/>
        <v>0</v>
      </c>
    </row>
    <row r="52" spans="1:82" x14ac:dyDescent="0.2">
      <c r="A52" s="82" t="s">
        <v>135</v>
      </c>
      <c r="B52" s="83" t="s">
        <v>136</v>
      </c>
      <c r="C52" s="83">
        <v>4301190049</v>
      </c>
      <c r="D52" s="83">
        <v>4607111038968</v>
      </c>
      <c r="E52" s="84">
        <v>0.2</v>
      </c>
      <c r="F52" s="85">
        <v>6</v>
      </c>
      <c r="G52" s="84">
        <v>1.2</v>
      </c>
      <c r="H52" s="84">
        <v>1.5918000000000001</v>
      </c>
      <c r="I52" s="86">
        <v>130</v>
      </c>
      <c r="J52" s="86" t="s">
        <v>123</v>
      </c>
      <c r="K52" s="87" t="s">
        <v>89</v>
      </c>
      <c r="L52" s="87"/>
      <c r="M52" s="773">
        <v>365</v>
      </c>
      <c r="N52" s="773"/>
      <c r="O52" s="8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2" s="775"/>
      <c r="Q52" s="775"/>
      <c r="R52" s="775"/>
      <c r="S52" s="775"/>
      <c r="T52" s="88" t="s">
        <v>42</v>
      </c>
      <c r="U52" s="65">
        <v>0</v>
      </c>
      <c r="V52" s="66">
        <f t="shared" si="22"/>
        <v>0</v>
      </c>
      <c r="W52" s="65">
        <v>0</v>
      </c>
      <c r="X52" s="66">
        <f t="shared" si="23"/>
        <v>0</v>
      </c>
      <c r="Y52" s="65">
        <v>0</v>
      </c>
      <c r="Z52" s="66">
        <f t="shared" si="24"/>
        <v>0</v>
      </c>
      <c r="AA52" s="65">
        <v>0</v>
      </c>
      <c r="AB52" s="66">
        <f t="shared" si="25"/>
        <v>0</v>
      </c>
      <c r="AC52" s="67" t="str">
        <f t="shared" si="26"/>
        <v/>
      </c>
      <c r="AD52" s="82" t="s">
        <v>57</v>
      </c>
      <c r="AE52" s="82" t="s">
        <v>57</v>
      </c>
      <c r="AF52" s="159" t="s">
        <v>124</v>
      </c>
      <c r="AG52" s="2"/>
      <c r="AH52" s="2"/>
      <c r="AI52" s="2"/>
      <c r="AJ52" s="2"/>
      <c r="AK52" s="2"/>
      <c r="AL52" s="61"/>
      <c r="AM52" s="61"/>
      <c r="AN52" s="61"/>
      <c r="AO52" s="2"/>
      <c r="AP52" s="2"/>
      <c r="AQ52" s="2"/>
      <c r="AR52" s="2"/>
      <c r="AS52" s="2"/>
      <c r="AT52" s="2"/>
      <c r="AU52" s="20"/>
      <c r="AV52" s="20"/>
      <c r="AW52" s="21"/>
      <c r="BB52" s="158" t="s">
        <v>91</v>
      </c>
      <c r="BO52" s="80">
        <f t="shared" si="27"/>
        <v>0</v>
      </c>
      <c r="BP52" s="80">
        <f t="shared" si="28"/>
        <v>0</v>
      </c>
      <c r="BQ52" s="80">
        <f t="shared" si="29"/>
        <v>0</v>
      </c>
      <c r="BR52" s="80">
        <f t="shared" si="30"/>
        <v>0</v>
      </c>
      <c r="BS52" s="80">
        <f t="shared" si="31"/>
        <v>0</v>
      </c>
      <c r="BT52" s="80">
        <f t="shared" si="32"/>
        <v>0</v>
      </c>
      <c r="BU52" s="80">
        <f t="shared" si="33"/>
        <v>0</v>
      </c>
      <c r="BV52" s="80">
        <f t="shared" si="34"/>
        <v>0</v>
      </c>
      <c r="BW52" s="80">
        <f t="shared" si="35"/>
        <v>0</v>
      </c>
      <c r="BX52" s="80">
        <f t="shared" si="36"/>
        <v>0</v>
      </c>
      <c r="BY52" s="80">
        <f t="shared" si="37"/>
        <v>0</v>
      </c>
      <c r="BZ52" s="80">
        <f t="shared" si="38"/>
        <v>0</v>
      </c>
      <c r="CA52" s="80">
        <f t="shared" si="39"/>
        <v>0</v>
      </c>
      <c r="CB52" s="80">
        <f t="shared" si="40"/>
        <v>0</v>
      </c>
      <c r="CC52" s="80">
        <f t="shared" si="41"/>
        <v>0</v>
      </c>
      <c r="CD52" s="80">
        <f t="shared" si="42"/>
        <v>0</v>
      </c>
    </row>
    <row r="53" spans="1:82" x14ac:dyDescent="0.2">
      <c r="A53" s="793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1" t="s">
        <v>43</v>
      </c>
      <c r="P53" s="792"/>
      <c r="Q53" s="792"/>
      <c r="R53" s="792"/>
      <c r="S53" s="792"/>
      <c r="T53" s="39" t="s">
        <v>42</v>
      </c>
      <c r="U53" s="50">
        <f t="shared" ref="U53:AB53" si="43">IFERROR(SUM(U47:U52),0)</f>
        <v>0</v>
      </c>
      <c r="V53" s="50">
        <f t="shared" si="43"/>
        <v>0</v>
      </c>
      <c r="W53" s="50">
        <f t="shared" si="43"/>
        <v>0</v>
      </c>
      <c r="X53" s="50">
        <f t="shared" si="43"/>
        <v>0</v>
      </c>
      <c r="Y53" s="50">
        <f t="shared" si="43"/>
        <v>0</v>
      </c>
      <c r="Z53" s="50">
        <f t="shared" si="43"/>
        <v>0</v>
      </c>
      <c r="AA53" s="50">
        <f t="shared" si="43"/>
        <v>0</v>
      </c>
      <c r="AB53" s="50">
        <f t="shared" si="43"/>
        <v>0</v>
      </c>
      <c r="AC53" s="50">
        <f>IFERROR(IF(AC47="",0,AC47),0)+IFERROR(IF(AC48="",0,AC48),0)+IFERROR(IF(AC49="",0,AC49),0)+IFERROR(IF(AC50="",0,AC50),0)+IFERROR(IF(AC51="",0,AC51),0)+IFERROR(IF(AC52="",0,AC52),0)</f>
        <v>0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1" t="s">
        <v>43</v>
      </c>
      <c r="P54" s="792"/>
      <c r="Q54" s="792"/>
      <c r="R54" s="792"/>
      <c r="S54" s="792"/>
      <c r="T54" s="39" t="s">
        <v>0</v>
      </c>
      <c r="U54" s="50">
        <f>IFERROR(U47*G47,0)+IFERROR(U48*G48,0)+IFERROR(U49*G49,0)+IFERROR(U50*G50,0)+IFERROR(U51*G51,0)+IFERROR(U52*G52,0)</f>
        <v>0</v>
      </c>
      <c r="V54" s="50">
        <f>IFERROR(V47*G47,0)+IFERROR(V48*G48,0)+IFERROR(V49*G49,0)+IFERROR(V50*G50,0)+IFERROR(V51*G51,0)+IFERROR(V52*G52,0)</f>
        <v>0</v>
      </c>
      <c r="W54" s="50">
        <f>IFERROR(W47*G47,0)+IFERROR(W48*G48,0)+IFERROR(W49*G49,0)+IFERROR(W50*G50,0)+IFERROR(W51*G51,0)+IFERROR(W52*G52,0)</f>
        <v>0</v>
      </c>
      <c r="X54" s="50">
        <f>IFERROR(X47*G47,0)+IFERROR(X48*G48,0)+IFERROR(X49*G49,0)+IFERROR(X50*G50,0)+IFERROR(X51*G51,0)+IFERROR(X52*G52,0)</f>
        <v>0</v>
      </c>
      <c r="Y54" s="50">
        <f>IFERROR(Y47*G47,0)+IFERROR(Y48*G48,0)+IFERROR(Y49*G49,0)+IFERROR(Y50*G50,0)+IFERROR(Y51*G51,0)+IFERROR(Y52*G52,0)</f>
        <v>0</v>
      </c>
      <c r="Z54" s="50">
        <f>IFERROR(Z47*G47,0)+IFERROR(Z48*G48,0)+IFERROR(Z49*G49,0)+IFERROR(Z50*G50,0)+IFERROR(Z51*G51,0)+IFERROR(Z52*G52,0)</f>
        <v>0</v>
      </c>
      <c r="AA54" s="50">
        <f>IFERROR(AA47*G47,0)+IFERROR(AA48*G48,0)+IFERROR(AA49*G49,0)+IFERROR(AA50*G50,0)+IFERROR(AA51*G51,0)+IFERROR(AA52*G52,0)</f>
        <v>0</v>
      </c>
      <c r="AB54" s="50">
        <f>IFERROR(AB47*G47,0)+IFERROR(AB48*G48,0)+IFERROR(AB49*G49,0)+IFERROR(AB50*G50,0)+IFERROR(AB51*G51,0)+IFERROR(AB52*G52,0)</f>
        <v>0</v>
      </c>
      <c r="AC54" s="50" t="s">
        <v>57</v>
      </c>
      <c r="AD54" s="3"/>
      <c r="AE54" s="72"/>
      <c r="AF54" s="3"/>
      <c r="AG54" s="3"/>
      <c r="AH54" s="3"/>
      <c r="AI54" s="3"/>
      <c r="AJ54" s="3"/>
      <c r="AK54" s="3"/>
      <c r="AL54" s="62"/>
      <c r="AM54" s="62"/>
      <c r="AN54" s="62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t="15" x14ac:dyDescent="0.25">
      <c r="A55" s="767" t="s">
        <v>137</v>
      </c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8"/>
      <c r="P55" s="768"/>
      <c r="Q55" s="768"/>
      <c r="R55" s="768"/>
      <c r="S55" s="768"/>
      <c r="T55" s="768"/>
      <c r="U55" s="768"/>
      <c r="V55" s="768"/>
      <c r="W55" s="768"/>
      <c r="X55" s="768"/>
      <c r="Y55" s="768"/>
      <c r="Z55" s="768"/>
      <c r="AA55" s="764"/>
      <c r="AB55" s="764"/>
      <c r="AC55" s="764"/>
      <c r="AD55" s="764"/>
      <c r="AE55" s="765"/>
      <c r="AF55" s="769"/>
      <c r="AG55" s="2"/>
      <c r="AH55" s="2"/>
      <c r="AI55" s="2"/>
      <c r="AJ55" s="2"/>
      <c r="AK55" s="61"/>
      <c r="AL55" s="61"/>
      <c r="AM55" s="61"/>
      <c r="AN55" s="2"/>
      <c r="AO55" s="2"/>
      <c r="AP55" s="2"/>
      <c r="AQ55" s="2"/>
      <c r="AR55" s="2"/>
    </row>
    <row r="56" spans="1:82" ht="15" x14ac:dyDescent="0.25">
      <c r="A56" s="770" t="s">
        <v>111</v>
      </c>
      <c r="B56" s="771"/>
      <c r="C56" s="771"/>
      <c r="D56" s="771"/>
      <c r="E56" s="771"/>
      <c r="F56" s="771"/>
      <c r="G56" s="771"/>
      <c r="H56" s="771"/>
      <c r="I56" s="771"/>
      <c r="J56" s="771"/>
      <c r="K56" s="771"/>
      <c r="L56" s="771"/>
      <c r="M56" s="771"/>
      <c r="N56" s="771"/>
      <c r="O56" s="771"/>
      <c r="P56" s="771"/>
      <c r="Q56" s="771"/>
      <c r="R56" s="771"/>
      <c r="S56" s="771"/>
      <c r="T56" s="771"/>
      <c r="U56" s="771"/>
      <c r="V56" s="771"/>
      <c r="W56" s="771"/>
      <c r="X56" s="768"/>
      <c r="Y56" s="768"/>
      <c r="Z56" s="768"/>
      <c r="AA56" s="764"/>
      <c r="AB56" s="764"/>
      <c r="AC56" s="764"/>
      <c r="AD56" s="764"/>
      <c r="AE56" s="765"/>
      <c r="AF56" s="772"/>
      <c r="AG56" s="2"/>
      <c r="AH56" s="2"/>
      <c r="AI56" s="2"/>
      <c r="AJ56" s="2"/>
      <c r="AK56" s="61"/>
      <c r="AL56" s="61"/>
      <c r="AM56" s="61"/>
      <c r="AN56" s="2"/>
      <c r="AO56" s="2"/>
      <c r="AP56" s="2"/>
      <c r="AQ56" s="2"/>
      <c r="AR56" s="2"/>
    </row>
    <row r="57" spans="1:82" x14ac:dyDescent="0.2">
      <c r="A57" s="82" t="s">
        <v>138</v>
      </c>
      <c r="B57" s="83" t="s">
        <v>139</v>
      </c>
      <c r="C57" s="83">
        <v>4301071032</v>
      </c>
      <c r="D57" s="83">
        <v>4607111038999</v>
      </c>
      <c r="E57" s="84">
        <v>0.4</v>
      </c>
      <c r="F57" s="85">
        <v>16</v>
      </c>
      <c r="G57" s="84">
        <v>6.4</v>
      </c>
      <c r="H57" s="84">
        <v>6.7195999999999998</v>
      </c>
      <c r="I57" s="86">
        <v>84</v>
      </c>
      <c r="J57" s="86" t="s">
        <v>115</v>
      </c>
      <c r="K57" s="87" t="s">
        <v>89</v>
      </c>
      <c r="L57" s="87"/>
      <c r="M57" s="773">
        <v>180</v>
      </c>
      <c r="N57" s="773"/>
      <c r="O57" s="80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7" s="775"/>
      <c r="Q57" s="775"/>
      <c r="R57" s="775"/>
      <c r="S57" s="775"/>
      <c r="T57" s="88" t="s">
        <v>42</v>
      </c>
      <c r="U57" s="65">
        <v>0</v>
      </c>
      <c r="V57" s="66">
        <f t="shared" ref="V57:V66" si="44">IFERROR(IF(U57="","",U57),"")</f>
        <v>0</v>
      </c>
      <c r="W57" s="65">
        <v>0</v>
      </c>
      <c r="X57" s="66">
        <f t="shared" ref="X57:X66" si="45">IFERROR(IF(W57="","",W57),"")</f>
        <v>0</v>
      </c>
      <c r="Y57" s="65">
        <v>0</v>
      </c>
      <c r="Z57" s="66">
        <f t="shared" ref="Z57:Z66" si="46">IFERROR(IF(Y57="","",Y57),"")</f>
        <v>0</v>
      </c>
      <c r="AA57" s="65">
        <v>0</v>
      </c>
      <c r="AB57" s="66">
        <f t="shared" ref="AB57:AB66" si="47">IFERROR(IF(AA57="","",AA57),"")</f>
        <v>0</v>
      </c>
      <c r="AC57" s="67" t="str">
        <f t="shared" ref="AC57:AC66" si="48">IF(IFERROR(U57*0.0155,0)+IFERROR(W57*0.0155,0)+IFERROR(Y57*0.0155,0)+IFERROR(AA57*0.0155,0)=0,"",IFERROR(U57*0.0155,0)+IFERROR(W57*0.0155,0)+IFERROR(Y57*0.0155,0)+IFERROR(AA57*0.0155,0))</f>
        <v/>
      </c>
      <c r="AD57" s="82" t="s">
        <v>57</v>
      </c>
      <c r="AE57" s="82" t="s">
        <v>57</v>
      </c>
      <c r="AF57" s="161" t="s">
        <v>140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60" t="s">
        <v>68</v>
      </c>
      <c r="BO57" s="80">
        <f t="shared" ref="BO57:BO66" si="49">IFERROR(U57*H57,0)</f>
        <v>0</v>
      </c>
      <c r="BP57" s="80">
        <f t="shared" ref="BP57:BP66" si="50">IFERROR(V57*H57,0)</f>
        <v>0</v>
      </c>
      <c r="BQ57" s="80">
        <f t="shared" ref="BQ57:BQ66" si="51">IFERROR(U57/I57,0)</f>
        <v>0</v>
      </c>
      <c r="BR57" s="80">
        <f t="shared" ref="BR57:BR66" si="52">IFERROR(V57/I57,0)</f>
        <v>0</v>
      </c>
      <c r="BS57" s="80">
        <f t="shared" ref="BS57:BS66" si="53">IFERROR(W57*H57,0)</f>
        <v>0</v>
      </c>
      <c r="BT57" s="80">
        <f t="shared" ref="BT57:BT66" si="54">IFERROR(X57*H57,0)</f>
        <v>0</v>
      </c>
      <c r="BU57" s="80">
        <f t="shared" ref="BU57:BU66" si="55">IFERROR(W57/I57,0)</f>
        <v>0</v>
      </c>
      <c r="BV57" s="80">
        <f t="shared" ref="BV57:BV66" si="56">IFERROR(X57/I57,0)</f>
        <v>0</v>
      </c>
      <c r="BW57" s="80">
        <f t="shared" ref="BW57:BW66" si="57">IFERROR(Y57*H57,0)</f>
        <v>0</v>
      </c>
      <c r="BX57" s="80">
        <f t="shared" ref="BX57:BX66" si="58">IFERROR(Z57*H57,0)</f>
        <v>0</v>
      </c>
      <c r="BY57" s="80">
        <f t="shared" ref="BY57:BY66" si="59">IFERROR(Y57/I57,0)</f>
        <v>0</v>
      </c>
      <c r="BZ57" s="80">
        <f t="shared" ref="BZ57:BZ66" si="60">IFERROR(Z57/I57,0)</f>
        <v>0</v>
      </c>
      <c r="CA57" s="80">
        <f t="shared" ref="CA57:CA66" si="61">IFERROR(AA57*H57,0)</f>
        <v>0</v>
      </c>
      <c r="CB57" s="80">
        <f t="shared" ref="CB57:CB66" si="62">IFERROR(AB57*H57,0)</f>
        <v>0</v>
      </c>
      <c r="CC57" s="80">
        <f t="shared" ref="CC57:CC66" si="63">IFERROR(AA57/I57,0)</f>
        <v>0</v>
      </c>
      <c r="CD57" s="80">
        <f t="shared" ref="CD57:CD66" si="64">IFERROR(AB57/I57,0)</f>
        <v>0</v>
      </c>
    </row>
    <row r="58" spans="1:82" x14ac:dyDescent="0.2">
      <c r="A58" s="82" t="s">
        <v>141</v>
      </c>
      <c r="B58" s="83" t="s">
        <v>142</v>
      </c>
      <c r="C58" s="83">
        <v>4301070989</v>
      </c>
      <c r="D58" s="83">
        <v>4607111037190</v>
      </c>
      <c r="E58" s="84">
        <v>0.43</v>
      </c>
      <c r="F58" s="85">
        <v>16</v>
      </c>
      <c r="G58" s="84">
        <v>6.88</v>
      </c>
      <c r="H58" s="84">
        <v>7.1996000000000002</v>
      </c>
      <c r="I58" s="86">
        <v>84</v>
      </c>
      <c r="J58" s="86" t="s">
        <v>115</v>
      </c>
      <c r="K58" s="87" t="s">
        <v>89</v>
      </c>
      <c r="L58" s="87"/>
      <c r="M58" s="773">
        <v>180</v>
      </c>
      <c r="N58" s="773"/>
      <c r="O58" s="8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8" s="775"/>
      <c r="Q58" s="775"/>
      <c r="R58" s="775"/>
      <c r="S58" s="775"/>
      <c r="T58" s="88" t="s">
        <v>42</v>
      </c>
      <c r="U58" s="65">
        <v>0</v>
      </c>
      <c r="V58" s="66">
        <f t="shared" si="44"/>
        <v>0</v>
      </c>
      <c r="W58" s="65">
        <v>0</v>
      </c>
      <c r="X58" s="66">
        <f t="shared" si="45"/>
        <v>0</v>
      </c>
      <c r="Y58" s="65">
        <v>0</v>
      </c>
      <c r="Z58" s="66">
        <f t="shared" si="46"/>
        <v>0</v>
      </c>
      <c r="AA58" s="65">
        <v>0</v>
      </c>
      <c r="AB58" s="66">
        <f t="shared" si="47"/>
        <v>0</v>
      </c>
      <c r="AC58" s="67" t="str">
        <f t="shared" si="48"/>
        <v/>
      </c>
      <c r="AD58" s="82" t="s">
        <v>57</v>
      </c>
      <c r="AE58" s="82" t="s">
        <v>57</v>
      </c>
      <c r="AF58" s="163" t="s">
        <v>140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62" t="s">
        <v>68</v>
      </c>
      <c r="BO58" s="80">
        <f t="shared" si="49"/>
        <v>0</v>
      </c>
      <c r="BP58" s="80">
        <f t="shared" si="50"/>
        <v>0</v>
      </c>
      <c r="BQ58" s="80">
        <f t="shared" si="51"/>
        <v>0</v>
      </c>
      <c r="BR58" s="80">
        <f t="shared" si="52"/>
        <v>0</v>
      </c>
      <c r="BS58" s="80">
        <f t="shared" si="53"/>
        <v>0</v>
      </c>
      <c r="BT58" s="80">
        <f t="shared" si="54"/>
        <v>0</v>
      </c>
      <c r="BU58" s="80">
        <f t="shared" si="55"/>
        <v>0</v>
      </c>
      <c r="BV58" s="80">
        <f t="shared" si="56"/>
        <v>0</v>
      </c>
      <c r="BW58" s="80">
        <f t="shared" si="57"/>
        <v>0</v>
      </c>
      <c r="BX58" s="80">
        <f t="shared" si="58"/>
        <v>0</v>
      </c>
      <c r="BY58" s="80">
        <f t="shared" si="59"/>
        <v>0</v>
      </c>
      <c r="BZ58" s="80">
        <f t="shared" si="60"/>
        <v>0</v>
      </c>
      <c r="CA58" s="80">
        <f t="shared" si="61"/>
        <v>0</v>
      </c>
      <c r="CB58" s="80">
        <f t="shared" si="62"/>
        <v>0</v>
      </c>
      <c r="CC58" s="80">
        <f t="shared" si="63"/>
        <v>0</v>
      </c>
      <c r="CD58" s="80">
        <f t="shared" si="64"/>
        <v>0</v>
      </c>
    </row>
    <row r="59" spans="1:82" x14ac:dyDescent="0.2">
      <c r="A59" s="82" t="s">
        <v>143</v>
      </c>
      <c r="B59" s="83" t="s">
        <v>144</v>
      </c>
      <c r="C59" s="83">
        <v>4301071044</v>
      </c>
      <c r="D59" s="83">
        <v>4607111039385</v>
      </c>
      <c r="E59" s="84">
        <v>0.7</v>
      </c>
      <c r="F59" s="85">
        <v>10</v>
      </c>
      <c r="G59" s="84">
        <v>7</v>
      </c>
      <c r="H59" s="84">
        <v>7.3</v>
      </c>
      <c r="I59" s="86">
        <v>84</v>
      </c>
      <c r="J59" s="86" t="s">
        <v>115</v>
      </c>
      <c r="K59" s="87" t="s">
        <v>89</v>
      </c>
      <c r="L59" s="87"/>
      <c r="M59" s="773">
        <v>180</v>
      </c>
      <c r="N59" s="773"/>
      <c r="O59" s="8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59" s="775"/>
      <c r="Q59" s="775"/>
      <c r="R59" s="775"/>
      <c r="S59" s="775"/>
      <c r="T59" s="88" t="s">
        <v>42</v>
      </c>
      <c r="U59" s="65">
        <v>0</v>
      </c>
      <c r="V59" s="66">
        <f t="shared" si="44"/>
        <v>0</v>
      </c>
      <c r="W59" s="65">
        <v>0</v>
      </c>
      <c r="X59" s="66">
        <f t="shared" si="45"/>
        <v>0</v>
      </c>
      <c r="Y59" s="65">
        <v>0</v>
      </c>
      <c r="Z59" s="66">
        <f t="shared" si="46"/>
        <v>0</v>
      </c>
      <c r="AA59" s="65">
        <v>0</v>
      </c>
      <c r="AB59" s="66">
        <f t="shared" si="47"/>
        <v>0</v>
      </c>
      <c r="AC59" s="67" t="str">
        <f t="shared" si="48"/>
        <v/>
      </c>
      <c r="AD59" s="82" t="s">
        <v>57</v>
      </c>
      <c r="AE59" s="82" t="s">
        <v>57</v>
      </c>
      <c r="AF59" s="165" t="s">
        <v>140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64" t="s">
        <v>68</v>
      </c>
      <c r="BO59" s="80">
        <f t="shared" si="49"/>
        <v>0</v>
      </c>
      <c r="BP59" s="80">
        <f t="shared" si="50"/>
        <v>0</v>
      </c>
      <c r="BQ59" s="80">
        <f t="shared" si="51"/>
        <v>0</v>
      </c>
      <c r="BR59" s="80">
        <f t="shared" si="52"/>
        <v>0</v>
      </c>
      <c r="BS59" s="80">
        <f t="shared" si="53"/>
        <v>0</v>
      </c>
      <c r="BT59" s="80">
        <f t="shared" si="54"/>
        <v>0</v>
      </c>
      <c r="BU59" s="80">
        <f t="shared" si="55"/>
        <v>0</v>
      </c>
      <c r="BV59" s="80">
        <f t="shared" si="56"/>
        <v>0</v>
      </c>
      <c r="BW59" s="80">
        <f t="shared" si="57"/>
        <v>0</v>
      </c>
      <c r="BX59" s="80">
        <f t="shared" si="58"/>
        <v>0</v>
      </c>
      <c r="BY59" s="80">
        <f t="shared" si="59"/>
        <v>0</v>
      </c>
      <c r="BZ59" s="80">
        <f t="shared" si="60"/>
        <v>0</v>
      </c>
      <c r="CA59" s="80">
        <f t="shared" si="61"/>
        <v>0</v>
      </c>
      <c r="CB59" s="80">
        <f t="shared" si="62"/>
        <v>0</v>
      </c>
      <c r="CC59" s="80">
        <f t="shared" si="63"/>
        <v>0</v>
      </c>
      <c r="CD59" s="80">
        <f t="shared" si="64"/>
        <v>0</v>
      </c>
    </row>
    <row r="60" spans="1:82" x14ac:dyDescent="0.2">
      <c r="A60" s="82" t="s">
        <v>145</v>
      </c>
      <c r="B60" s="83" t="s">
        <v>146</v>
      </c>
      <c r="C60" s="83">
        <v>4301071045</v>
      </c>
      <c r="D60" s="83">
        <v>4607111039392</v>
      </c>
      <c r="E60" s="84">
        <v>0.4</v>
      </c>
      <c r="F60" s="85">
        <v>16</v>
      </c>
      <c r="G60" s="84">
        <v>6.4</v>
      </c>
      <c r="H60" s="84">
        <v>6.7195999999999998</v>
      </c>
      <c r="I60" s="86">
        <v>84</v>
      </c>
      <c r="J60" s="86" t="s">
        <v>115</v>
      </c>
      <c r="K60" s="87" t="s">
        <v>89</v>
      </c>
      <c r="L60" s="87"/>
      <c r="M60" s="773">
        <v>180</v>
      </c>
      <c r="N60" s="773"/>
      <c r="O60" s="805" t="s">
        <v>147</v>
      </c>
      <c r="P60" s="775"/>
      <c r="Q60" s="775"/>
      <c r="R60" s="775"/>
      <c r="S60" s="775"/>
      <c r="T60" s="88" t="s">
        <v>42</v>
      </c>
      <c r="U60" s="65">
        <v>0</v>
      </c>
      <c r="V60" s="66">
        <f t="shared" si="44"/>
        <v>0</v>
      </c>
      <c r="W60" s="65">
        <v>0</v>
      </c>
      <c r="X60" s="66">
        <f t="shared" si="45"/>
        <v>0</v>
      </c>
      <c r="Y60" s="65">
        <v>0</v>
      </c>
      <c r="Z60" s="66">
        <f t="shared" si="46"/>
        <v>0</v>
      </c>
      <c r="AA60" s="65">
        <v>0</v>
      </c>
      <c r="AB60" s="66">
        <f t="shared" si="47"/>
        <v>0</v>
      </c>
      <c r="AC60" s="67" t="str">
        <f t="shared" si="48"/>
        <v/>
      </c>
      <c r="AD60" s="82" t="s">
        <v>57</v>
      </c>
      <c r="AE60" s="82" t="s">
        <v>57</v>
      </c>
      <c r="AF60" s="167" t="s">
        <v>148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66" t="s">
        <v>68</v>
      </c>
      <c r="BO60" s="80">
        <f t="shared" si="49"/>
        <v>0</v>
      </c>
      <c r="BP60" s="80">
        <f t="shared" si="50"/>
        <v>0</v>
      </c>
      <c r="BQ60" s="80">
        <f t="shared" si="51"/>
        <v>0</v>
      </c>
      <c r="BR60" s="80">
        <f t="shared" si="52"/>
        <v>0</v>
      </c>
      <c r="BS60" s="80">
        <f t="shared" si="53"/>
        <v>0</v>
      </c>
      <c r="BT60" s="80">
        <f t="shared" si="54"/>
        <v>0</v>
      </c>
      <c r="BU60" s="80">
        <f t="shared" si="55"/>
        <v>0</v>
      </c>
      <c r="BV60" s="80">
        <f t="shared" si="56"/>
        <v>0</v>
      </c>
      <c r="BW60" s="80">
        <f t="shared" si="57"/>
        <v>0</v>
      </c>
      <c r="BX60" s="80">
        <f t="shared" si="58"/>
        <v>0</v>
      </c>
      <c r="BY60" s="80">
        <f t="shared" si="59"/>
        <v>0</v>
      </c>
      <c r="BZ60" s="80">
        <f t="shared" si="60"/>
        <v>0</v>
      </c>
      <c r="CA60" s="80">
        <f t="shared" si="61"/>
        <v>0</v>
      </c>
      <c r="CB60" s="80">
        <f t="shared" si="62"/>
        <v>0</v>
      </c>
      <c r="CC60" s="80">
        <f t="shared" si="63"/>
        <v>0</v>
      </c>
      <c r="CD60" s="80">
        <f t="shared" si="64"/>
        <v>0</v>
      </c>
    </row>
    <row r="61" spans="1:82" x14ac:dyDescent="0.2">
      <c r="A61" s="82" t="s">
        <v>149</v>
      </c>
      <c r="B61" s="83" t="s">
        <v>150</v>
      </c>
      <c r="C61" s="83">
        <v>4301070970</v>
      </c>
      <c r="D61" s="83">
        <v>4607111037091</v>
      </c>
      <c r="E61" s="84">
        <v>0.43</v>
      </c>
      <c r="F61" s="85">
        <v>16</v>
      </c>
      <c r="G61" s="84">
        <v>6.88</v>
      </c>
      <c r="H61" s="84">
        <v>7.11</v>
      </c>
      <c r="I61" s="86">
        <v>84</v>
      </c>
      <c r="J61" s="86" t="s">
        <v>115</v>
      </c>
      <c r="K61" s="87" t="s">
        <v>89</v>
      </c>
      <c r="L61" s="87"/>
      <c r="M61" s="773">
        <v>180</v>
      </c>
      <c r="N61" s="773"/>
      <c r="O61" s="80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775"/>
      <c r="Q61" s="775"/>
      <c r="R61" s="775"/>
      <c r="S61" s="775"/>
      <c r="T61" s="88" t="s">
        <v>42</v>
      </c>
      <c r="U61" s="65">
        <v>0</v>
      </c>
      <c r="V61" s="66">
        <f t="shared" si="44"/>
        <v>0</v>
      </c>
      <c r="W61" s="65">
        <v>0</v>
      </c>
      <c r="X61" s="66">
        <f t="shared" si="45"/>
        <v>0</v>
      </c>
      <c r="Y61" s="65">
        <v>0</v>
      </c>
      <c r="Z61" s="66">
        <f t="shared" si="46"/>
        <v>0</v>
      </c>
      <c r="AA61" s="65">
        <v>0</v>
      </c>
      <c r="AB61" s="66">
        <f t="shared" si="47"/>
        <v>0</v>
      </c>
      <c r="AC61" s="67" t="str">
        <f t="shared" si="48"/>
        <v/>
      </c>
      <c r="AD61" s="82" t="s">
        <v>57</v>
      </c>
      <c r="AE61" s="82" t="s">
        <v>57</v>
      </c>
      <c r="AF61" s="169" t="s">
        <v>148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68" t="s">
        <v>68</v>
      </c>
      <c r="BO61" s="80">
        <f t="shared" si="49"/>
        <v>0</v>
      </c>
      <c r="BP61" s="80">
        <f t="shared" si="50"/>
        <v>0</v>
      </c>
      <c r="BQ61" s="80">
        <f t="shared" si="51"/>
        <v>0</v>
      </c>
      <c r="BR61" s="80">
        <f t="shared" si="52"/>
        <v>0</v>
      </c>
      <c r="BS61" s="80">
        <f t="shared" si="53"/>
        <v>0</v>
      </c>
      <c r="BT61" s="80">
        <f t="shared" si="54"/>
        <v>0</v>
      </c>
      <c r="BU61" s="80">
        <f t="shared" si="55"/>
        <v>0</v>
      </c>
      <c r="BV61" s="80">
        <f t="shared" si="56"/>
        <v>0</v>
      </c>
      <c r="BW61" s="80">
        <f t="shared" si="57"/>
        <v>0</v>
      </c>
      <c r="BX61" s="80">
        <f t="shared" si="58"/>
        <v>0</v>
      </c>
      <c r="BY61" s="80">
        <f t="shared" si="59"/>
        <v>0</v>
      </c>
      <c r="BZ61" s="80">
        <f t="shared" si="60"/>
        <v>0</v>
      </c>
      <c r="CA61" s="80">
        <f t="shared" si="61"/>
        <v>0</v>
      </c>
      <c r="CB61" s="80">
        <f t="shared" si="62"/>
        <v>0</v>
      </c>
      <c r="CC61" s="80">
        <f t="shared" si="63"/>
        <v>0</v>
      </c>
      <c r="CD61" s="80">
        <f t="shared" si="64"/>
        <v>0</v>
      </c>
    </row>
    <row r="62" spans="1:82" x14ac:dyDescent="0.2">
      <c r="A62" s="82" t="s">
        <v>151</v>
      </c>
      <c r="B62" s="83" t="s">
        <v>152</v>
      </c>
      <c r="C62" s="83">
        <v>4301070971</v>
      </c>
      <c r="D62" s="83">
        <v>4607111036902</v>
      </c>
      <c r="E62" s="84">
        <v>0.9</v>
      </c>
      <c r="F62" s="85">
        <v>8</v>
      </c>
      <c r="G62" s="84">
        <v>7.2</v>
      </c>
      <c r="H62" s="84">
        <v>7.43</v>
      </c>
      <c r="I62" s="86">
        <v>84</v>
      </c>
      <c r="J62" s="86" t="s">
        <v>115</v>
      </c>
      <c r="K62" s="87" t="s">
        <v>89</v>
      </c>
      <c r="L62" s="87"/>
      <c r="M62" s="773">
        <v>180</v>
      </c>
      <c r="N62" s="773"/>
      <c r="O62" s="8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2" s="775"/>
      <c r="Q62" s="775"/>
      <c r="R62" s="775"/>
      <c r="S62" s="775"/>
      <c r="T62" s="88" t="s">
        <v>42</v>
      </c>
      <c r="U62" s="65">
        <v>0</v>
      </c>
      <c r="V62" s="66">
        <f t="shared" si="44"/>
        <v>0</v>
      </c>
      <c r="W62" s="65">
        <v>0</v>
      </c>
      <c r="X62" s="66">
        <f t="shared" si="45"/>
        <v>0</v>
      </c>
      <c r="Y62" s="65">
        <v>0</v>
      </c>
      <c r="Z62" s="66">
        <f t="shared" si="46"/>
        <v>0</v>
      </c>
      <c r="AA62" s="65">
        <v>0</v>
      </c>
      <c r="AB62" s="66">
        <f t="shared" si="47"/>
        <v>0</v>
      </c>
      <c r="AC62" s="67" t="str">
        <f t="shared" si="48"/>
        <v/>
      </c>
      <c r="AD62" s="82" t="s">
        <v>57</v>
      </c>
      <c r="AE62" s="82" t="s">
        <v>57</v>
      </c>
      <c r="AF62" s="171" t="s">
        <v>148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70" t="s">
        <v>68</v>
      </c>
      <c r="BO62" s="80">
        <f t="shared" si="49"/>
        <v>0</v>
      </c>
      <c r="BP62" s="80">
        <f t="shared" si="50"/>
        <v>0</v>
      </c>
      <c r="BQ62" s="80">
        <f t="shared" si="51"/>
        <v>0</v>
      </c>
      <c r="BR62" s="80">
        <f t="shared" si="52"/>
        <v>0</v>
      </c>
      <c r="BS62" s="80">
        <f t="shared" si="53"/>
        <v>0</v>
      </c>
      <c r="BT62" s="80">
        <f t="shared" si="54"/>
        <v>0</v>
      </c>
      <c r="BU62" s="80">
        <f t="shared" si="55"/>
        <v>0</v>
      </c>
      <c r="BV62" s="80">
        <f t="shared" si="56"/>
        <v>0</v>
      </c>
      <c r="BW62" s="80">
        <f t="shared" si="57"/>
        <v>0</v>
      </c>
      <c r="BX62" s="80">
        <f t="shared" si="58"/>
        <v>0</v>
      </c>
      <c r="BY62" s="80">
        <f t="shared" si="59"/>
        <v>0</v>
      </c>
      <c r="BZ62" s="80">
        <f t="shared" si="60"/>
        <v>0</v>
      </c>
      <c r="CA62" s="80">
        <f t="shared" si="61"/>
        <v>0</v>
      </c>
      <c r="CB62" s="80">
        <f t="shared" si="62"/>
        <v>0</v>
      </c>
      <c r="CC62" s="80">
        <f t="shared" si="63"/>
        <v>0</v>
      </c>
      <c r="CD62" s="80">
        <f t="shared" si="64"/>
        <v>0</v>
      </c>
    </row>
    <row r="63" spans="1:82" x14ac:dyDescent="0.2">
      <c r="A63" s="82" t="s">
        <v>153</v>
      </c>
      <c r="B63" s="83" t="s">
        <v>154</v>
      </c>
      <c r="C63" s="83">
        <v>4301071015</v>
      </c>
      <c r="D63" s="83">
        <v>4607111036858</v>
      </c>
      <c r="E63" s="84">
        <v>0.43</v>
      </c>
      <c r="F63" s="85">
        <v>16</v>
      </c>
      <c r="G63" s="84">
        <v>6.88</v>
      </c>
      <c r="H63" s="84">
        <v>7.1996000000000002</v>
      </c>
      <c r="I63" s="86">
        <v>84</v>
      </c>
      <c r="J63" s="86" t="s">
        <v>115</v>
      </c>
      <c r="K63" s="87" t="s">
        <v>89</v>
      </c>
      <c r="L63" s="87"/>
      <c r="M63" s="773">
        <v>180</v>
      </c>
      <c r="N63" s="773"/>
      <c r="O63" s="80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63" s="775"/>
      <c r="Q63" s="775"/>
      <c r="R63" s="775"/>
      <c r="S63" s="775"/>
      <c r="T63" s="88" t="s">
        <v>42</v>
      </c>
      <c r="U63" s="65">
        <v>0</v>
      </c>
      <c r="V63" s="66">
        <f t="shared" si="44"/>
        <v>0</v>
      </c>
      <c r="W63" s="65">
        <v>0</v>
      </c>
      <c r="X63" s="66">
        <f t="shared" si="45"/>
        <v>0</v>
      </c>
      <c r="Y63" s="65">
        <v>0</v>
      </c>
      <c r="Z63" s="66">
        <f t="shared" si="46"/>
        <v>0</v>
      </c>
      <c r="AA63" s="65">
        <v>0</v>
      </c>
      <c r="AB63" s="66">
        <f t="shared" si="47"/>
        <v>0</v>
      </c>
      <c r="AC63" s="67" t="str">
        <f t="shared" si="48"/>
        <v/>
      </c>
      <c r="AD63" s="82" t="s">
        <v>57</v>
      </c>
      <c r="AE63" s="82" t="s">
        <v>57</v>
      </c>
      <c r="AF63" s="173" t="s">
        <v>148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72" t="s">
        <v>68</v>
      </c>
      <c r="BO63" s="80">
        <f t="shared" si="49"/>
        <v>0</v>
      </c>
      <c r="BP63" s="80">
        <f t="shared" si="50"/>
        <v>0</v>
      </c>
      <c r="BQ63" s="80">
        <f t="shared" si="51"/>
        <v>0</v>
      </c>
      <c r="BR63" s="80">
        <f t="shared" si="52"/>
        <v>0</v>
      </c>
      <c r="BS63" s="80">
        <f t="shared" si="53"/>
        <v>0</v>
      </c>
      <c r="BT63" s="80">
        <f t="shared" si="54"/>
        <v>0</v>
      </c>
      <c r="BU63" s="80">
        <f t="shared" si="55"/>
        <v>0</v>
      </c>
      <c r="BV63" s="80">
        <f t="shared" si="56"/>
        <v>0</v>
      </c>
      <c r="BW63" s="80">
        <f t="shared" si="57"/>
        <v>0</v>
      </c>
      <c r="BX63" s="80">
        <f t="shared" si="58"/>
        <v>0</v>
      </c>
      <c r="BY63" s="80">
        <f t="shared" si="59"/>
        <v>0</v>
      </c>
      <c r="BZ63" s="80">
        <f t="shared" si="60"/>
        <v>0</v>
      </c>
      <c r="CA63" s="80">
        <f t="shared" si="61"/>
        <v>0</v>
      </c>
      <c r="CB63" s="80">
        <f t="shared" si="62"/>
        <v>0</v>
      </c>
      <c r="CC63" s="80">
        <f t="shared" si="63"/>
        <v>0</v>
      </c>
      <c r="CD63" s="80">
        <f t="shared" si="64"/>
        <v>0</v>
      </c>
    </row>
    <row r="64" spans="1:82" x14ac:dyDescent="0.2">
      <c r="A64" s="82" t="s">
        <v>155</v>
      </c>
      <c r="B64" s="83" t="s">
        <v>156</v>
      </c>
      <c r="C64" s="83">
        <v>4301071047</v>
      </c>
      <c r="D64" s="83">
        <v>4607111039330</v>
      </c>
      <c r="E64" s="84">
        <v>0.7</v>
      </c>
      <c r="F64" s="85">
        <v>10</v>
      </c>
      <c r="G64" s="84">
        <v>7</v>
      </c>
      <c r="H64" s="84">
        <v>7.3</v>
      </c>
      <c r="I64" s="86">
        <v>84</v>
      </c>
      <c r="J64" s="86" t="s">
        <v>115</v>
      </c>
      <c r="K64" s="87" t="s">
        <v>89</v>
      </c>
      <c r="L64" s="87"/>
      <c r="M64" s="773">
        <v>180</v>
      </c>
      <c r="N64" s="773"/>
      <c r="O64" s="8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4" s="775"/>
      <c r="Q64" s="775"/>
      <c r="R64" s="775"/>
      <c r="S64" s="775"/>
      <c r="T64" s="88" t="s">
        <v>42</v>
      </c>
      <c r="U64" s="65">
        <v>0</v>
      </c>
      <c r="V64" s="66">
        <f t="shared" si="44"/>
        <v>0</v>
      </c>
      <c r="W64" s="65">
        <v>0</v>
      </c>
      <c r="X64" s="66">
        <f t="shared" si="45"/>
        <v>0</v>
      </c>
      <c r="Y64" s="65">
        <v>0</v>
      </c>
      <c r="Z64" s="66">
        <f t="shared" si="46"/>
        <v>0</v>
      </c>
      <c r="AA64" s="65">
        <v>0</v>
      </c>
      <c r="AB64" s="66">
        <f t="shared" si="47"/>
        <v>0</v>
      </c>
      <c r="AC64" s="67" t="str">
        <f t="shared" si="48"/>
        <v/>
      </c>
      <c r="AD64" s="82" t="s">
        <v>57</v>
      </c>
      <c r="AE64" s="82" t="s">
        <v>57</v>
      </c>
      <c r="AF64" s="175" t="s">
        <v>148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74" t="s">
        <v>68</v>
      </c>
      <c r="BO64" s="80">
        <f t="shared" si="49"/>
        <v>0</v>
      </c>
      <c r="BP64" s="80">
        <f t="shared" si="50"/>
        <v>0</v>
      </c>
      <c r="BQ64" s="80">
        <f t="shared" si="51"/>
        <v>0</v>
      </c>
      <c r="BR64" s="80">
        <f t="shared" si="52"/>
        <v>0</v>
      </c>
      <c r="BS64" s="80">
        <f t="shared" si="53"/>
        <v>0</v>
      </c>
      <c r="BT64" s="80">
        <f t="shared" si="54"/>
        <v>0</v>
      </c>
      <c r="BU64" s="80">
        <f t="shared" si="55"/>
        <v>0</v>
      </c>
      <c r="BV64" s="80">
        <f t="shared" si="56"/>
        <v>0</v>
      </c>
      <c r="BW64" s="80">
        <f t="shared" si="57"/>
        <v>0</v>
      </c>
      <c r="BX64" s="80">
        <f t="shared" si="58"/>
        <v>0</v>
      </c>
      <c r="BY64" s="80">
        <f t="shared" si="59"/>
        <v>0</v>
      </c>
      <c r="BZ64" s="80">
        <f t="shared" si="60"/>
        <v>0</v>
      </c>
      <c r="CA64" s="80">
        <f t="shared" si="61"/>
        <v>0</v>
      </c>
      <c r="CB64" s="80">
        <f t="shared" si="62"/>
        <v>0</v>
      </c>
      <c r="CC64" s="80">
        <f t="shared" si="63"/>
        <v>0</v>
      </c>
      <c r="CD64" s="80">
        <f t="shared" si="64"/>
        <v>0</v>
      </c>
    </row>
    <row r="65" spans="1:82" x14ac:dyDescent="0.2">
      <c r="A65" s="82" t="s">
        <v>157</v>
      </c>
      <c r="B65" s="83" t="s">
        <v>158</v>
      </c>
      <c r="C65" s="83">
        <v>4301070968</v>
      </c>
      <c r="D65" s="83">
        <v>4607111036889</v>
      </c>
      <c r="E65" s="84">
        <v>0.9</v>
      </c>
      <c r="F65" s="85">
        <v>8</v>
      </c>
      <c r="G65" s="84">
        <v>7.2</v>
      </c>
      <c r="H65" s="84">
        <v>7.4859999999999998</v>
      </c>
      <c r="I65" s="86">
        <v>84</v>
      </c>
      <c r="J65" s="86" t="s">
        <v>115</v>
      </c>
      <c r="K65" s="87" t="s">
        <v>89</v>
      </c>
      <c r="L65" s="87"/>
      <c r="M65" s="773">
        <v>180</v>
      </c>
      <c r="N65" s="773"/>
      <c r="O65" s="8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5" s="775"/>
      <c r="Q65" s="775"/>
      <c r="R65" s="775"/>
      <c r="S65" s="775"/>
      <c r="T65" s="88" t="s">
        <v>42</v>
      </c>
      <c r="U65" s="65">
        <v>0</v>
      </c>
      <c r="V65" s="66">
        <f t="shared" si="44"/>
        <v>0</v>
      </c>
      <c r="W65" s="65">
        <v>0</v>
      </c>
      <c r="X65" s="66">
        <f t="shared" si="45"/>
        <v>0</v>
      </c>
      <c r="Y65" s="65">
        <v>0</v>
      </c>
      <c r="Z65" s="66">
        <f t="shared" si="46"/>
        <v>0</v>
      </c>
      <c r="AA65" s="65">
        <v>0</v>
      </c>
      <c r="AB65" s="66">
        <f t="shared" si="47"/>
        <v>0</v>
      </c>
      <c r="AC65" s="67" t="str">
        <f t="shared" si="48"/>
        <v/>
      </c>
      <c r="AD65" s="82" t="s">
        <v>57</v>
      </c>
      <c r="AE65" s="82" t="s">
        <v>57</v>
      </c>
      <c r="AF65" s="177" t="s">
        <v>148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76" t="s">
        <v>68</v>
      </c>
      <c r="BO65" s="80">
        <f t="shared" si="49"/>
        <v>0</v>
      </c>
      <c r="BP65" s="80">
        <f t="shared" si="50"/>
        <v>0</v>
      </c>
      <c r="BQ65" s="80">
        <f t="shared" si="51"/>
        <v>0</v>
      </c>
      <c r="BR65" s="80">
        <f t="shared" si="52"/>
        <v>0</v>
      </c>
      <c r="BS65" s="80">
        <f t="shared" si="53"/>
        <v>0</v>
      </c>
      <c r="BT65" s="80">
        <f t="shared" si="54"/>
        <v>0</v>
      </c>
      <c r="BU65" s="80">
        <f t="shared" si="55"/>
        <v>0</v>
      </c>
      <c r="BV65" s="80">
        <f t="shared" si="56"/>
        <v>0</v>
      </c>
      <c r="BW65" s="80">
        <f t="shared" si="57"/>
        <v>0</v>
      </c>
      <c r="BX65" s="80">
        <f t="shared" si="58"/>
        <v>0</v>
      </c>
      <c r="BY65" s="80">
        <f t="shared" si="59"/>
        <v>0</v>
      </c>
      <c r="BZ65" s="80">
        <f t="shared" si="60"/>
        <v>0</v>
      </c>
      <c r="CA65" s="80">
        <f t="shared" si="61"/>
        <v>0</v>
      </c>
      <c r="CB65" s="80">
        <f t="shared" si="62"/>
        <v>0</v>
      </c>
      <c r="CC65" s="80">
        <f t="shared" si="63"/>
        <v>0</v>
      </c>
      <c r="CD65" s="80">
        <f t="shared" si="64"/>
        <v>0</v>
      </c>
    </row>
    <row r="66" spans="1:82" x14ac:dyDescent="0.2">
      <c r="A66" s="82" t="s">
        <v>159</v>
      </c>
      <c r="B66" s="83" t="s">
        <v>160</v>
      </c>
      <c r="C66" s="83">
        <v>4301070947</v>
      </c>
      <c r="D66" s="83">
        <v>4607111037510</v>
      </c>
      <c r="E66" s="84">
        <v>0.8</v>
      </c>
      <c r="F66" s="85">
        <v>8</v>
      </c>
      <c r="G66" s="84">
        <v>6.4</v>
      </c>
      <c r="H66" s="84">
        <v>6.6859999999999999</v>
      </c>
      <c r="I66" s="86">
        <v>84</v>
      </c>
      <c r="J66" s="86" t="s">
        <v>115</v>
      </c>
      <c r="K66" s="87" t="s">
        <v>89</v>
      </c>
      <c r="L66" s="87"/>
      <c r="M66" s="773">
        <v>150</v>
      </c>
      <c r="N66" s="773"/>
      <c r="O66" s="81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66" s="775"/>
      <c r="Q66" s="775"/>
      <c r="R66" s="775"/>
      <c r="S66" s="775"/>
      <c r="T66" s="88" t="s">
        <v>42</v>
      </c>
      <c r="U66" s="65">
        <v>0</v>
      </c>
      <c r="V66" s="66">
        <f t="shared" si="44"/>
        <v>0</v>
      </c>
      <c r="W66" s="65">
        <v>0</v>
      </c>
      <c r="X66" s="66">
        <f t="shared" si="45"/>
        <v>0</v>
      </c>
      <c r="Y66" s="65">
        <v>0</v>
      </c>
      <c r="Z66" s="66">
        <f t="shared" si="46"/>
        <v>0</v>
      </c>
      <c r="AA66" s="65">
        <v>0</v>
      </c>
      <c r="AB66" s="66">
        <f t="shared" si="47"/>
        <v>0</v>
      </c>
      <c r="AC66" s="67" t="str">
        <f t="shared" si="48"/>
        <v/>
      </c>
      <c r="AD66" s="82" t="s">
        <v>57</v>
      </c>
      <c r="AE66" s="82" t="s">
        <v>57</v>
      </c>
      <c r="AF66" s="179" t="s">
        <v>161</v>
      </c>
      <c r="AG66" s="2"/>
      <c r="AH66" s="2"/>
      <c r="AI66" s="2"/>
      <c r="AJ66" s="2"/>
      <c r="AK66" s="2"/>
      <c r="AL66" s="61"/>
      <c r="AM66" s="61"/>
      <c r="AN66" s="61"/>
      <c r="AO66" s="2"/>
      <c r="AP66" s="2"/>
      <c r="AQ66" s="2"/>
      <c r="AR66" s="2"/>
      <c r="AS66" s="2"/>
      <c r="AT66" s="2"/>
      <c r="AU66" s="20"/>
      <c r="AV66" s="20"/>
      <c r="AW66" s="21"/>
      <c r="BB66" s="178" t="s">
        <v>68</v>
      </c>
      <c r="BO66" s="80">
        <f t="shared" si="49"/>
        <v>0</v>
      </c>
      <c r="BP66" s="80">
        <f t="shared" si="50"/>
        <v>0</v>
      </c>
      <c r="BQ66" s="80">
        <f t="shared" si="51"/>
        <v>0</v>
      </c>
      <c r="BR66" s="80">
        <f t="shared" si="52"/>
        <v>0</v>
      </c>
      <c r="BS66" s="80">
        <f t="shared" si="53"/>
        <v>0</v>
      </c>
      <c r="BT66" s="80">
        <f t="shared" si="54"/>
        <v>0</v>
      </c>
      <c r="BU66" s="80">
        <f t="shared" si="55"/>
        <v>0</v>
      </c>
      <c r="BV66" s="80">
        <f t="shared" si="56"/>
        <v>0</v>
      </c>
      <c r="BW66" s="80">
        <f t="shared" si="57"/>
        <v>0</v>
      </c>
      <c r="BX66" s="80">
        <f t="shared" si="58"/>
        <v>0</v>
      </c>
      <c r="BY66" s="80">
        <f t="shared" si="59"/>
        <v>0</v>
      </c>
      <c r="BZ66" s="80">
        <f t="shared" si="60"/>
        <v>0</v>
      </c>
      <c r="CA66" s="80">
        <f t="shared" si="61"/>
        <v>0</v>
      </c>
      <c r="CB66" s="80">
        <f t="shared" si="62"/>
        <v>0</v>
      </c>
      <c r="CC66" s="80">
        <f t="shared" si="63"/>
        <v>0</v>
      </c>
      <c r="CD66" s="80">
        <f t="shared" si="64"/>
        <v>0</v>
      </c>
    </row>
    <row r="67" spans="1:82" x14ac:dyDescent="0.2">
      <c r="A67" s="793"/>
      <c r="B67" s="793"/>
      <c r="C67" s="793"/>
      <c r="D67" s="793"/>
      <c r="E67" s="793"/>
      <c r="F67" s="793"/>
      <c r="G67" s="793"/>
      <c r="H67" s="793"/>
      <c r="I67" s="793"/>
      <c r="J67" s="793"/>
      <c r="K67" s="793"/>
      <c r="L67" s="793"/>
      <c r="M67" s="793"/>
      <c r="N67" s="793"/>
      <c r="O67" s="791" t="s">
        <v>43</v>
      </c>
      <c r="P67" s="792"/>
      <c r="Q67" s="792"/>
      <c r="R67" s="792"/>
      <c r="S67" s="792"/>
      <c r="T67" s="39" t="s">
        <v>42</v>
      </c>
      <c r="U67" s="50">
        <f t="shared" ref="U67:AB67" si="65">IFERROR(SUM(U57:U66),0)</f>
        <v>0</v>
      </c>
      <c r="V67" s="50">
        <f t="shared" si="65"/>
        <v>0</v>
      </c>
      <c r="W67" s="50">
        <f t="shared" si="65"/>
        <v>0</v>
      </c>
      <c r="X67" s="50">
        <f t="shared" si="65"/>
        <v>0</v>
      </c>
      <c r="Y67" s="50">
        <f t="shared" si="65"/>
        <v>0</v>
      </c>
      <c r="Z67" s="50">
        <f t="shared" si="65"/>
        <v>0</v>
      </c>
      <c r="AA67" s="50">
        <f t="shared" si="65"/>
        <v>0</v>
      </c>
      <c r="AB67" s="50">
        <f t="shared" si="65"/>
        <v>0</v>
      </c>
      <c r="AC67" s="50">
        <f>IFERROR(IF(AC57="",0,AC57),0)+IFERROR(IF(AC58="",0,AC58),0)+IFERROR(IF(AC59="",0,AC59),0)+IFERROR(IF(AC60="",0,AC60),0)+IFERROR(IF(AC61="",0,AC61),0)+IFERROR(IF(AC62="",0,AC62),0)+IFERROR(IF(AC63="",0,AC63),0)+IFERROR(IF(AC64="",0,AC64),0)+IFERROR(IF(AC65="",0,AC65),0)+IFERROR(IF(AC66="",0,AC66),0)</f>
        <v>0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x14ac:dyDescent="0.2">
      <c r="A68" s="793"/>
      <c r="B68" s="793"/>
      <c r="C68" s="793"/>
      <c r="D68" s="793"/>
      <c r="E68" s="793"/>
      <c r="F68" s="793"/>
      <c r="G68" s="793"/>
      <c r="H68" s="793"/>
      <c r="I68" s="793"/>
      <c r="J68" s="793"/>
      <c r="K68" s="793"/>
      <c r="L68" s="793"/>
      <c r="M68" s="793"/>
      <c r="N68" s="793"/>
      <c r="O68" s="791" t="s">
        <v>43</v>
      </c>
      <c r="P68" s="792"/>
      <c r="Q68" s="792"/>
      <c r="R68" s="792"/>
      <c r="S68" s="792"/>
      <c r="T68" s="39" t="s">
        <v>0</v>
      </c>
      <c r="U68" s="50">
        <f>IFERROR(U57*G57,0)+IFERROR(U58*G58,0)+IFERROR(U59*G59,0)+IFERROR(U60*G60,0)+IFERROR(U61*G61,0)+IFERROR(U62*G62,0)+IFERROR(U63*G63,0)+IFERROR(U64*G64,0)+IFERROR(U65*G65,0)+IFERROR(U66*G66,0)</f>
        <v>0</v>
      </c>
      <c r="V68" s="50">
        <f>IFERROR(V57*G57,0)+IFERROR(V58*G58,0)+IFERROR(V59*G59,0)+IFERROR(V60*G60,0)+IFERROR(V61*G61,0)+IFERROR(V62*G62,0)+IFERROR(V63*G63,0)+IFERROR(V64*G64,0)+IFERROR(V65*G65,0)+IFERROR(V66*G66,0)</f>
        <v>0</v>
      </c>
      <c r="W68" s="50">
        <f>IFERROR(W57*G57,0)+IFERROR(W58*G58,0)+IFERROR(W59*G59,0)+IFERROR(W60*G60,0)+IFERROR(W61*G61,0)+IFERROR(W62*G62,0)+IFERROR(W63*G63,0)+IFERROR(W64*G64,0)+IFERROR(W65*G65,0)+IFERROR(W66*G66,0)</f>
        <v>0</v>
      </c>
      <c r="X68" s="50">
        <f>IFERROR(X57*G57,0)+IFERROR(X58*G58,0)+IFERROR(X59*G59,0)+IFERROR(X60*G60,0)+IFERROR(X61*G61,0)+IFERROR(X62*G62,0)+IFERROR(X63*G63,0)+IFERROR(X64*G64,0)+IFERROR(X65*G65,0)+IFERROR(X66*G66,0)</f>
        <v>0</v>
      </c>
      <c r="Y68" s="50">
        <f>IFERROR(Y57*G57,0)+IFERROR(Y58*G58,0)+IFERROR(Y59*G59,0)+IFERROR(Y60*G60,0)+IFERROR(Y61*G61,0)+IFERROR(Y62*G62,0)+IFERROR(Y63*G63,0)+IFERROR(Y64*G64,0)+IFERROR(Y65*G65,0)+IFERROR(Y66*G66,0)</f>
        <v>0</v>
      </c>
      <c r="Z68" s="50">
        <f>IFERROR(Z57*G57,0)+IFERROR(Z58*G58,0)+IFERROR(Z59*G59,0)+IFERROR(Z60*G60,0)+IFERROR(Z61*G61,0)+IFERROR(Z62*G62,0)+IFERROR(Z63*G63,0)+IFERROR(Z64*G64,0)+IFERROR(Z65*G65,0)+IFERROR(Z66*G66,0)</f>
        <v>0</v>
      </c>
      <c r="AA68" s="50">
        <f>IFERROR(AA57*G57,0)+IFERROR(AA58*G58,0)+IFERROR(AA59*G59,0)+IFERROR(AA60*G60,0)+IFERROR(AA61*G61,0)+IFERROR(AA62*G62,0)+IFERROR(AA63*G63,0)+IFERROR(AA64*G64,0)+IFERROR(AA65*G65,0)+IFERROR(AA66*G66,0)</f>
        <v>0</v>
      </c>
      <c r="AB68" s="50">
        <f>IFERROR(AB57*G57,0)+IFERROR(AB58*G58,0)+IFERROR(AB59*G59,0)+IFERROR(AB60*G60,0)+IFERROR(AB61*G61,0)+IFERROR(AB62*G62,0)+IFERROR(AB63*G63,0)+IFERROR(AB64*G64,0)+IFERROR(AB65*G65,0)+IFERROR(AB66*G66,0)</f>
        <v>0</v>
      </c>
      <c r="AC68" s="50" t="s">
        <v>57</v>
      </c>
      <c r="AD68" s="3"/>
      <c r="AE68" s="72"/>
      <c r="AF68" s="3"/>
      <c r="AG68" s="3"/>
      <c r="AH68" s="3"/>
      <c r="AI68" s="3"/>
      <c r="AJ68" s="3"/>
      <c r="AK68" s="3"/>
      <c r="AL68" s="62"/>
      <c r="AM68" s="62"/>
      <c r="AN68" s="62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t="15" x14ac:dyDescent="0.25">
      <c r="A69" s="767" t="s">
        <v>162</v>
      </c>
      <c r="B69" s="768"/>
      <c r="C69" s="768"/>
      <c r="D69" s="768"/>
      <c r="E69" s="768"/>
      <c r="F69" s="768"/>
      <c r="G69" s="768"/>
      <c r="H69" s="768"/>
      <c r="I69" s="768"/>
      <c r="J69" s="768"/>
      <c r="K69" s="768"/>
      <c r="L69" s="768"/>
      <c r="M69" s="768"/>
      <c r="N69" s="768"/>
      <c r="O69" s="768"/>
      <c r="P69" s="768"/>
      <c r="Q69" s="768"/>
      <c r="R69" s="768"/>
      <c r="S69" s="768"/>
      <c r="T69" s="768"/>
      <c r="U69" s="768"/>
      <c r="V69" s="768"/>
      <c r="W69" s="768"/>
      <c r="X69" s="768"/>
      <c r="Y69" s="768"/>
      <c r="Z69" s="768"/>
      <c r="AA69" s="764"/>
      <c r="AB69" s="764"/>
      <c r="AC69" s="764"/>
      <c r="AD69" s="764"/>
      <c r="AE69" s="765"/>
      <c r="AF69" s="769"/>
      <c r="AG69" s="2"/>
      <c r="AH69" s="2"/>
      <c r="AI69" s="2"/>
      <c r="AJ69" s="2"/>
      <c r="AK69" s="61"/>
      <c r="AL69" s="61"/>
      <c r="AM69" s="61"/>
      <c r="AN69" s="2"/>
      <c r="AO69" s="2"/>
      <c r="AP69" s="2"/>
      <c r="AQ69" s="2"/>
      <c r="AR69" s="2"/>
    </row>
    <row r="70" spans="1:82" ht="15" x14ac:dyDescent="0.25">
      <c r="A70" s="770" t="s">
        <v>163</v>
      </c>
      <c r="B70" s="771"/>
      <c r="C70" s="771"/>
      <c r="D70" s="771"/>
      <c r="E70" s="771"/>
      <c r="F70" s="771"/>
      <c r="G70" s="771"/>
      <c r="H70" s="771"/>
      <c r="I70" s="771"/>
      <c r="J70" s="771"/>
      <c r="K70" s="771"/>
      <c r="L70" s="771"/>
      <c r="M70" s="771"/>
      <c r="N70" s="771"/>
      <c r="O70" s="771"/>
      <c r="P70" s="771"/>
      <c r="Q70" s="771"/>
      <c r="R70" s="771"/>
      <c r="S70" s="771"/>
      <c r="T70" s="771"/>
      <c r="U70" s="771"/>
      <c r="V70" s="771"/>
      <c r="W70" s="771"/>
      <c r="X70" s="768"/>
      <c r="Y70" s="768"/>
      <c r="Z70" s="768"/>
      <c r="AA70" s="764"/>
      <c r="AB70" s="764"/>
      <c r="AC70" s="764"/>
      <c r="AD70" s="764"/>
      <c r="AE70" s="765"/>
      <c r="AF70" s="772"/>
      <c r="AG70" s="2"/>
      <c r="AH70" s="2"/>
      <c r="AI70" s="2"/>
      <c r="AJ70" s="2"/>
      <c r="AK70" s="61"/>
      <c r="AL70" s="61"/>
      <c r="AM70" s="61"/>
      <c r="AN70" s="2"/>
      <c r="AO70" s="2"/>
      <c r="AP70" s="2"/>
      <c r="AQ70" s="2"/>
      <c r="AR70" s="2"/>
    </row>
    <row r="71" spans="1:82" x14ac:dyDescent="0.2">
      <c r="A71" s="82" t="s">
        <v>164</v>
      </c>
      <c r="B71" s="83" t="s">
        <v>165</v>
      </c>
      <c r="C71" s="83">
        <v>4301100079</v>
      </c>
      <c r="D71" s="83">
        <v>4607111037077</v>
      </c>
      <c r="E71" s="84">
        <v>0.2</v>
      </c>
      <c r="F71" s="85">
        <v>6</v>
      </c>
      <c r="G71" s="84">
        <v>1.2</v>
      </c>
      <c r="H71" s="84">
        <v>2.46</v>
      </c>
      <c r="I71" s="86">
        <v>140</v>
      </c>
      <c r="J71" s="86" t="s">
        <v>90</v>
      </c>
      <c r="K71" s="87" t="s">
        <v>89</v>
      </c>
      <c r="L71" s="87"/>
      <c r="M71" s="773">
        <v>365</v>
      </c>
      <c r="N71" s="773"/>
      <c r="O71" s="81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1" s="775"/>
      <c r="Q71" s="775"/>
      <c r="R71" s="775"/>
      <c r="S71" s="775"/>
      <c r="T71" s="88" t="s">
        <v>42</v>
      </c>
      <c r="U71" s="65">
        <v>0</v>
      </c>
      <c r="V71" s="66">
        <f>IFERROR(IF(U71="","",U71),"")</f>
        <v>0</v>
      </c>
      <c r="W71" s="65">
        <v>0</v>
      </c>
      <c r="X71" s="66">
        <f>IFERROR(IF(W71="","",W71),"")</f>
        <v>0</v>
      </c>
      <c r="Y71" s="65">
        <v>0</v>
      </c>
      <c r="Z71" s="66">
        <f>IFERROR(IF(Y71="","",Y71),"")</f>
        <v>0</v>
      </c>
      <c r="AA71" s="65">
        <v>0</v>
      </c>
      <c r="AB71" s="66">
        <f>IFERROR(IF(AA71="","",AA71),"")</f>
        <v>0</v>
      </c>
      <c r="AC71" s="67" t="str">
        <f>IF(IFERROR(U71*0.00941,0)+IFERROR(W71*0.00941,0)+IFERROR(Y71*0.00941,0)+IFERROR(AA71*0.00941,0)=0,"",IFERROR(U71*0.00941,0)+IFERROR(W71*0.00941,0)+IFERROR(Y71*0.00941,0)+IFERROR(AA71*0.00941,0))</f>
        <v/>
      </c>
      <c r="AD71" s="82" t="s">
        <v>57</v>
      </c>
      <c r="AE71" s="82" t="s">
        <v>57</v>
      </c>
      <c r="AF71" s="181" t="s">
        <v>166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80" t="s">
        <v>91</v>
      </c>
      <c r="BO71" s="80">
        <f>IFERROR(U71*H71,0)</f>
        <v>0</v>
      </c>
      <c r="BP71" s="80">
        <f>IFERROR(V71*H71,0)</f>
        <v>0</v>
      </c>
      <c r="BQ71" s="80">
        <f>IFERROR(U71/I71,0)</f>
        <v>0</v>
      </c>
      <c r="BR71" s="80">
        <f>IFERROR(V71/I71,0)</f>
        <v>0</v>
      </c>
      <c r="BS71" s="80">
        <f>IFERROR(W71*H71,0)</f>
        <v>0</v>
      </c>
      <c r="BT71" s="80">
        <f>IFERROR(X71*H71,0)</f>
        <v>0</v>
      </c>
      <c r="BU71" s="80">
        <f>IFERROR(W71/I71,0)</f>
        <v>0</v>
      </c>
      <c r="BV71" s="80">
        <f>IFERROR(X71/I71,0)</f>
        <v>0</v>
      </c>
      <c r="BW71" s="80">
        <f>IFERROR(Y71*H71,0)</f>
        <v>0</v>
      </c>
      <c r="BX71" s="80">
        <f>IFERROR(Z71*H71,0)</f>
        <v>0</v>
      </c>
      <c r="BY71" s="80">
        <f>IFERROR(Y71/I71,0)</f>
        <v>0</v>
      </c>
      <c r="BZ71" s="80">
        <f>IFERROR(Z71/I71,0)</f>
        <v>0</v>
      </c>
      <c r="CA71" s="80">
        <f>IFERROR(AA71*H71,0)</f>
        <v>0</v>
      </c>
      <c r="CB71" s="80">
        <f>IFERROR(AB71*H71,0)</f>
        <v>0</v>
      </c>
      <c r="CC71" s="80">
        <f>IFERROR(AA71/I71,0)</f>
        <v>0</v>
      </c>
      <c r="CD71" s="80">
        <f>IFERROR(AB71/I71,0)</f>
        <v>0</v>
      </c>
    </row>
    <row r="72" spans="1:82" x14ac:dyDescent="0.2">
      <c r="A72" s="793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1" t="s">
        <v>43</v>
      </c>
      <c r="P72" s="792"/>
      <c r="Q72" s="792"/>
      <c r="R72" s="792"/>
      <c r="S72" s="792"/>
      <c r="T72" s="39" t="s">
        <v>42</v>
      </c>
      <c r="U72" s="50">
        <f t="shared" ref="U72:AB72" si="66">IFERROR(SUM(U71:U71),0)</f>
        <v>0</v>
      </c>
      <c r="V72" s="50">
        <f t="shared" si="66"/>
        <v>0</v>
      </c>
      <c r="W72" s="50">
        <f t="shared" si="66"/>
        <v>0</v>
      </c>
      <c r="X72" s="50">
        <f t="shared" si="66"/>
        <v>0</v>
      </c>
      <c r="Y72" s="50">
        <f t="shared" si="66"/>
        <v>0</v>
      </c>
      <c r="Z72" s="50">
        <f t="shared" si="66"/>
        <v>0</v>
      </c>
      <c r="AA72" s="50">
        <f t="shared" si="66"/>
        <v>0</v>
      </c>
      <c r="AB72" s="50">
        <f t="shared" si="66"/>
        <v>0</v>
      </c>
      <c r="AC72" s="50">
        <f>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1" t="s">
        <v>43</v>
      </c>
      <c r="P73" s="792"/>
      <c r="Q73" s="792"/>
      <c r="R73" s="792"/>
      <c r="S73" s="792"/>
      <c r="T73" s="39" t="s">
        <v>0</v>
      </c>
      <c r="U73" s="50">
        <f>IFERROR(U71*G71,0)</f>
        <v>0</v>
      </c>
      <c r="V73" s="50">
        <f>IFERROR(V71*G71,0)</f>
        <v>0</v>
      </c>
      <c r="W73" s="50">
        <f>IFERROR(W71*G71,0)</f>
        <v>0</v>
      </c>
      <c r="X73" s="50">
        <f>IFERROR(X71*G71,0)</f>
        <v>0</v>
      </c>
      <c r="Y73" s="50">
        <f>IFERROR(Y71*G71,0)</f>
        <v>0</v>
      </c>
      <c r="Z73" s="50">
        <f>IFERROR(Z71*G71,0)</f>
        <v>0</v>
      </c>
      <c r="AA73" s="50">
        <f>IFERROR(AA71*G71,0)</f>
        <v>0</v>
      </c>
      <c r="AB73" s="50">
        <f>IFERROR(AB71*G71,0)</f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770" t="s">
        <v>86</v>
      </c>
      <c r="B74" s="771"/>
      <c r="C74" s="771"/>
      <c r="D74" s="771"/>
      <c r="E74" s="771"/>
      <c r="F74" s="771"/>
      <c r="G74" s="771"/>
      <c r="H74" s="771"/>
      <c r="I74" s="771"/>
      <c r="J74" s="771"/>
      <c r="K74" s="771"/>
      <c r="L74" s="771"/>
      <c r="M74" s="771"/>
      <c r="N74" s="771"/>
      <c r="O74" s="771"/>
      <c r="P74" s="771"/>
      <c r="Q74" s="771"/>
      <c r="R74" s="771"/>
      <c r="S74" s="771"/>
      <c r="T74" s="771"/>
      <c r="U74" s="771"/>
      <c r="V74" s="771"/>
      <c r="W74" s="771"/>
      <c r="X74" s="768"/>
      <c r="Y74" s="768"/>
      <c r="Z74" s="768"/>
      <c r="AA74" s="764"/>
      <c r="AB74" s="764"/>
      <c r="AC74" s="764"/>
      <c r="AD74" s="764"/>
      <c r="AE74" s="765"/>
      <c r="AF74" s="772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22.5" x14ac:dyDescent="0.2">
      <c r="A75" s="82" t="s">
        <v>167</v>
      </c>
      <c r="B75" s="83" t="s">
        <v>168</v>
      </c>
      <c r="C75" s="83">
        <v>4301132044</v>
      </c>
      <c r="D75" s="83">
        <v>4607111036971</v>
      </c>
      <c r="E75" s="84">
        <v>0.25</v>
      </c>
      <c r="F75" s="85">
        <v>6</v>
      </c>
      <c r="G75" s="84">
        <v>1.5</v>
      </c>
      <c r="H75" s="84">
        <v>1.86</v>
      </c>
      <c r="I75" s="86">
        <v>140</v>
      </c>
      <c r="J75" s="86" t="s">
        <v>90</v>
      </c>
      <c r="K75" s="87" t="s">
        <v>89</v>
      </c>
      <c r="L75" s="87"/>
      <c r="M75" s="773">
        <v>365</v>
      </c>
      <c r="N75" s="773"/>
      <c r="O75" s="81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5" s="775"/>
      <c r="Q75" s="775"/>
      <c r="R75" s="775"/>
      <c r="S75" s="775"/>
      <c r="T75" s="88" t="s">
        <v>42</v>
      </c>
      <c r="U75" s="65">
        <v>0</v>
      </c>
      <c r="V75" s="66">
        <f>IFERROR(IF(U75="","",U75),"")</f>
        <v>0</v>
      </c>
      <c r="W75" s="65">
        <v>0</v>
      </c>
      <c r="X75" s="66">
        <f>IFERROR(IF(W75="","",W75),"")</f>
        <v>0</v>
      </c>
      <c r="Y75" s="65">
        <v>0</v>
      </c>
      <c r="Z75" s="66">
        <f>IFERROR(IF(Y75="","",Y75),"")</f>
        <v>0</v>
      </c>
      <c r="AA75" s="65">
        <v>0</v>
      </c>
      <c r="AB75" s="66">
        <f>IFERROR(IF(AA75="","",AA75),"")</f>
        <v>0</v>
      </c>
      <c r="AC75" s="67" t="str">
        <f>IF(IFERROR(U75*0.00941,0)+IFERROR(W75*0.00941,0)+IFERROR(Y75*0.00941,0)+IFERROR(AA75*0.00941,0)=0,"",IFERROR(U75*0.00941,0)+IFERROR(W75*0.00941,0)+IFERROR(Y75*0.00941,0)+IFERROR(AA75*0.00941,0))</f>
        <v/>
      </c>
      <c r="AD75" s="82" t="s">
        <v>57</v>
      </c>
      <c r="AE75" s="82" t="s">
        <v>57</v>
      </c>
      <c r="AF75" s="183" t="s">
        <v>169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82" t="s">
        <v>91</v>
      </c>
      <c r="BO75" s="80">
        <f>IFERROR(U75*H75,0)</f>
        <v>0</v>
      </c>
      <c r="BP75" s="80">
        <f>IFERROR(V75*H75,0)</f>
        <v>0</v>
      </c>
      <c r="BQ75" s="80">
        <f>IFERROR(U75/I75,0)</f>
        <v>0</v>
      </c>
      <c r="BR75" s="80">
        <f>IFERROR(V75/I75,0)</f>
        <v>0</v>
      </c>
      <c r="BS75" s="80">
        <f>IFERROR(W75*H75,0)</f>
        <v>0</v>
      </c>
      <c r="BT75" s="80">
        <f>IFERROR(X75*H75,0)</f>
        <v>0</v>
      </c>
      <c r="BU75" s="80">
        <f>IFERROR(W75/I75,0)</f>
        <v>0</v>
      </c>
      <c r="BV75" s="80">
        <f>IFERROR(X75/I75,0)</f>
        <v>0</v>
      </c>
      <c r="BW75" s="80">
        <f>IFERROR(Y75*H75,0)</f>
        <v>0</v>
      </c>
      <c r="BX75" s="80">
        <f>IFERROR(Z75*H75,0)</f>
        <v>0</v>
      </c>
      <c r="BY75" s="80">
        <f>IFERROR(Y75/I75,0)</f>
        <v>0</v>
      </c>
      <c r="BZ75" s="80">
        <f>IFERROR(Z75/I75,0)</f>
        <v>0</v>
      </c>
      <c r="CA75" s="80">
        <f>IFERROR(AA75*H75,0)</f>
        <v>0</v>
      </c>
      <c r="CB75" s="80">
        <f>IFERROR(AB75*H75,0)</f>
        <v>0</v>
      </c>
      <c r="CC75" s="80">
        <f>IFERROR(AA75/I75,0)</f>
        <v>0</v>
      </c>
      <c r="CD75" s="80">
        <f>IFERROR(AB75/I75,0)</f>
        <v>0</v>
      </c>
    </row>
    <row r="76" spans="1:82" ht="22.5" x14ac:dyDescent="0.2">
      <c r="A76" s="82" t="s">
        <v>167</v>
      </c>
      <c r="B76" s="83" t="s">
        <v>168</v>
      </c>
      <c r="C76" s="83">
        <v>4301132128</v>
      </c>
      <c r="D76" s="83">
        <v>4607111036971</v>
      </c>
      <c r="E76" s="84">
        <v>0.25</v>
      </c>
      <c r="F76" s="85">
        <v>6</v>
      </c>
      <c r="G76" s="84">
        <v>1.5</v>
      </c>
      <c r="H76" s="84">
        <v>1.86</v>
      </c>
      <c r="I76" s="86">
        <v>140</v>
      </c>
      <c r="J76" s="86" t="s">
        <v>90</v>
      </c>
      <c r="K76" s="87" t="s">
        <v>89</v>
      </c>
      <c r="L76" s="87"/>
      <c r="M76" s="773">
        <v>365</v>
      </c>
      <c r="N76" s="773"/>
      <c r="O76" s="81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6" s="775"/>
      <c r="Q76" s="775"/>
      <c r="R76" s="775"/>
      <c r="S76" s="775"/>
      <c r="T76" s="88" t="s">
        <v>42</v>
      </c>
      <c r="U76" s="65">
        <v>0</v>
      </c>
      <c r="V76" s="66">
        <f>IFERROR(IF(U76="","",U76),"")</f>
        <v>0</v>
      </c>
      <c r="W76" s="65">
        <v>0</v>
      </c>
      <c r="X76" s="66">
        <f>IFERROR(IF(W76="","",W76),"")</f>
        <v>0</v>
      </c>
      <c r="Y76" s="65">
        <v>0</v>
      </c>
      <c r="Z76" s="66">
        <f>IFERROR(IF(Y76="","",Y76),"")</f>
        <v>0</v>
      </c>
      <c r="AA76" s="65">
        <v>0</v>
      </c>
      <c r="AB76" s="66">
        <f>IFERROR(IF(AA76="","",AA76),"")</f>
        <v>0</v>
      </c>
      <c r="AC76" s="67" t="str">
        <f>IF(IFERROR(U76*0.00941,0)+IFERROR(W76*0.00941,0)+IFERROR(Y76*0.00941,0)+IFERROR(AA76*0.00941,0)=0,"",IFERROR(U76*0.00941,0)+IFERROR(W76*0.00941,0)+IFERROR(Y76*0.00941,0)+IFERROR(AA76*0.00941,0))</f>
        <v/>
      </c>
      <c r="AD76" s="82" t="s">
        <v>57</v>
      </c>
      <c r="AE76" s="82" t="s">
        <v>57</v>
      </c>
      <c r="AF76" s="185" t="s">
        <v>169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84" t="s">
        <v>91</v>
      </c>
      <c r="BO76" s="80">
        <f>IFERROR(U76*H76,0)</f>
        <v>0</v>
      </c>
      <c r="BP76" s="80">
        <f>IFERROR(V76*H76,0)</f>
        <v>0</v>
      </c>
      <c r="BQ76" s="80">
        <f>IFERROR(U76/I76,0)</f>
        <v>0</v>
      </c>
      <c r="BR76" s="80">
        <f>IFERROR(V76/I76,0)</f>
        <v>0</v>
      </c>
      <c r="BS76" s="80">
        <f>IFERROR(W76*H76,0)</f>
        <v>0</v>
      </c>
      <c r="BT76" s="80">
        <f>IFERROR(X76*H76,0)</f>
        <v>0</v>
      </c>
      <c r="BU76" s="80">
        <f>IFERROR(W76/I76,0)</f>
        <v>0</v>
      </c>
      <c r="BV76" s="80">
        <f>IFERROR(X76/I76,0)</f>
        <v>0</v>
      </c>
      <c r="BW76" s="80">
        <f>IFERROR(Y76*H76,0)</f>
        <v>0</v>
      </c>
      <c r="BX76" s="80">
        <f>IFERROR(Z76*H76,0)</f>
        <v>0</v>
      </c>
      <c r="BY76" s="80">
        <f>IFERROR(Y76/I76,0)</f>
        <v>0</v>
      </c>
      <c r="BZ76" s="80">
        <f>IFERROR(Z76/I76,0)</f>
        <v>0</v>
      </c>
      <c r="CA76" s="80">
        <f>IFERROR(AA76*H76,0)</f>
        <v>0</v>
      </c>
      <c r="CB76" s="80">
        <f>IFERROR(AB76*H76,0)</f>
        <v>0</v>
      </c>
      <c r="CC76" s="80">
        <f>IFERROR(AA76/I76,0)</f>
        <v>0</v>
      </c>
      <c r="CD76" s="80">
        <f>IFERROR(AB76/I76,0)</f>
        <v>0</v>
      </c>
    </row>
    <row r="77" spans="1:82" x14ac:dyDescent="0.2">
      <c r="A77" s="793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1" t="s">
        <v>43</v>
      </c>
      <c r="P77" s="792"/>
      <c r="Q77" s="792"/>
      <c r="R77" s="792"/>
      <c r="S77" s="792"/>
      <c r="T77" s="39" t="s">
        <v>42</v>
      </c>
      <c r="U77" s="50">
        <f t="shared" ref="U77:AB77" si="67">IFERROR(SUM(U75:U76),0)</f>
        <v>0</v>
      </c>
      <c r="V77" s="50">
        <f t="shared" si="67"/>
        <v>0</v>
      </c>
      <c r="W77" s="50">
        <f t="shared" si="67"/>
        <v>0</v>
      </c>
      <c r="X77" s="50">
        <f t="shared" si="67"/>
        <v>0</v>
      </c>
      <c r="Y77" s="50">
        <f t="shared" si="67"/>
        <v>0</v>
      </c>
      <c r="Z77" s="50">
        <f t="shared" si="67"/>
        <v>0</v>
      </c>
      <c r="AA77" s="50">
        <f t="shared" si="67"/>
        <v>0</v>
      </c>
      <c r="AB77" s="50">
        <f t="shared" si="67"/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1" t="s">
        <v>43</v>
      </c>
      <c r="P78" s="792"/>
      <c r="Q78" s="792"/>
      <c r="R78" s="792"/>
      <c r="S78" s="792"/>
      <c r="T78" s="39" t="s">
        <v>0</v>
      </c>
      <c r="U78" s="50">
        <f>IFERROR(U75*G75,0)+IFERROR(U76*G76,0)</f>
        <v>0</v>
      </c>
      <c r="V78" s="50">
        <f>IFERROR(V75*G75,0)+IFERROR(V76*G76,0)</f>
        <v>0</v>
      </c>
      <c r="W78" s="50">
        <f>IFERROR(W75*G75,0)+IFERROR(W76*G76,0)</f>
        <v>0</v>
      </c>
      <c r="X78" s="50">
        <f>IFERROR(X75*G75,0)+IFERROR(X76*G76,0)</f>
        <v>0</v>
      </c>
      <c r="Y78" s="50">
        <f>IFERROR(Y75*G75,0)+IFERROR(Y76*G76,0)</f>
        <v>0</v>
      </c>
      <c r="Z78" s="50">
        <f>IFERROR(Z75*G75,0)+IFERROR(Z76*G76,0)</f>
        <v>0</v>
      </c>
      <c r="AA78" s="50">
        <f>IFERROR(AA75*G75,0)+IFERROR(AA76*G76,0)</f>
        <v>0</v>
      </c>
      <c r="AB78" s="50">
        <f>IFERROR(AB75*G75,0)+IFERROR(AB76*G76,0)</f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770" t="s">
        <v>170</v>
      </c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1"/>
      <c r="P79" s="771"/>
      <c r="Q79" s="771"/>
      <c r="R79" s="771"/>
      <c r="S79" s="771"/>
      <c r="T79" s="771"/>
      <c r="U79" s="771"/>
      <c r="V79" s="771"/>
      <c r="W79" s="771"/>
      <c r="X79" s="768"/>
      <c r="Y79" s="768"/>
      <c r="Z79" s="768"/>
      <c r="AA79" s="764"/>
      <c r="AB79" s="764"/>
      <c r="AC79" s="764"/>
      <c r="AD79" s="764"/>
      <c r="AE79" s="765"/>
      <c r="AF79" s="77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x14ac:dyDescent="0.2">
      <c r="A80" s="82" t="s">
        <v>171</v>
      </c>
      <c r="B80" s="83" t="s">
        <v>172</v>
      </c>
      <c r="C80" s="83">
        <v>4301136018</v>
      </c>
      <c r="D80" s="83">
        <v>4607111037008</v>
      </c>
      <c r="E80" s="84">
        <v>0.36</v>
      </c>
      <c r="F80" s="85">
        <v>4</v>
      </c>
      <c r="G80" s="84">
        <v>1.44</v>
      </c>
      <c r="H80" s="84">
        <v>1.74</v>
      </c>
      <c r="I80" s="86">
        <v>140</v>
      </c>
      <c r="J80" s="86" t="s">
        <v>90</v>
      </c>
      <c r="K80" s="87" t="s">
        <v>89</v>
      </c>
      <c r="L80" s="87"/>
      <c r="M80" s="773">
        <v>365</v>
      </c>
      <c r="N80" s="773"/>
      <c r="O80" s="81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0" s="775"/>
      <c r="Q80" s="775"/>
      <c r="R80" s="775"/>
      <c r="S80" s="775"/>
      <c r="T80" s="88" t="s">
        <v>42</v>
      </c>
      <c r="U80" s="65">
        <v>0</v>
      </c>
      <c r="V80" s="66">
        <f>IFERROR(IF(U80="","",U80),"")</f>
        <v>0</v>
      </c>
      <c r="W80" s="65">
        <v>0</v>
      </c>
      <c r="X80" s="66">
        <f>IFERROR(IF(W80="","",W80),"")</f>
        <v>0</v>
      </c>
      <c r="Y80" s="65">
        <v>0</v>
      </c>
      <c r="Z80" s="66">
        <f>IFERROR(IF(Y80="","",Y80),"")</f>
        <v>0</v>
      </c>
      <c r="AA80" s="65">
        <v>0</v>
      </c>
      <c r="AB80" s="66">
        <f>IFERROR(IF(AA80="","",AA80),"")</f>
        <v>0</v>
      </c>
      <c r="AC80" s="67" t="str">
        <f>IF(IFERROR(U80*0.00941,0)+IFERROR(W80*0.00941,0)+IFERROR(Y80*0.00941,0)+IFERROR(AA80*0.00941,0)=0,"",IFERROR(U80*0.00941,0)+IFERROR(W80*0.00941,0)+IFERROR(Y80*0.00941,0)+IFERROR(AA80*0.00941,0))</f>
        <v/>
      </c>
      <c r="AD80" s="82" t="s">
        <v>57</v>
      </c>
      <c r="AE80" s="82" t="s">
        <v>57</v>
      </c>
      <c r="AF80" s="187" t="s">
        <v>173</v>
      </c>
      <c r="AG80" s="2"/>
      <c r="AH80" s="2"/>
      <c r="AI80" s="2"/>
      <c r="AJ80" s="2"/>
      <c r="AK80" s="2"/>
      <c r="AL80" s="61"/>
      <c r="AM80" s="61"/>
      <c r="AN80" s="61"/>
      <c r="AO80" s="2"/>
      <c r="AP80" s="2"/>
      <c r="AQ80" s="2"/>
      <c r="AR80" s="2"/>
      <c r="AS80" s="2"/>
      <c r="AT80" s="2"/>
      <c r="AU80" s="20"/>
      <c r="AV80" s="20"/>
      <c r="AW80" s="21"/>
      <c r="BB80" s="186" t="s">
        <v>91</v>
      </c>
      <c r="BO80" s="80">
        <f>IFERROR(U80*H80,0)</f>
        <v>0</v>
      </c>
      <c r="BP80" s="80">
        <f>IFERROR(V80*H80,0)</f>
        <v>0</v>
      </c>
      <c r="BQ80" s="80">
        <f>IFERROR(U80/I80,0)</f>
        <v>0</v>
      </c>
      <c r="BR80" s="80">
        <f>IFERROR(V80/I80,0)</f>
        <v>0</v>
      </c>
      <c r="BS80" s="80">
        <f>IFERROR(W80*H80,0)</f>
        <v>0</v>
      </c>
      <c r="BT80" s="80">
        <f>IFERROR(X80*H80,0)</f>
        <v>0</v>
      </c>
      <c r="BU80" s="80">
        <f>IFERROR(W80/I80,0)</f>
        <v>0</v>
      </c>
      <c r="BV80" s="80">
        <f>IFERROR(X80/I80,0)</f>
        <v>0</v>
      </c>
      <c r="BW80" s="80">
        <f>IFERROR(Y80*H80,0)</f>
        <v>0</v>
      </c>
      <c r="BX80" s="80">
        <f>IFERROR(Z80*H80,0)</f>
        <v>0</v>
      </c>
      <c r="BY80" s="80">
        <f>IFERROR(Y80/I80,0)</f>
        <v>0</v>
      </c>
      <c r="BZ80" s="80">
        <f>IFERROR(Z80/I80,0)</f>
        <v>0</v>
      </c>
      <c r="CA80" s="80">
        <f>IFERROR(AA80*H80,0)</f>
        <v>0</v>
      </c>
      <c r="CB80" s="80">
        <f>IFERROR(AB80*H80,0)</f>
        <v>0</v>
      </c>
      <c r="CC80" s="80">
        <f>IFERROR(AA80/I80,0)</f>
        <v>0</v>
      </c>
      <c r="CD80" s="80">
        <f>IFERROR(AB80/I80,0)</f>
        <v>0</v>
      </c>
    </row>
    <row r="81" spans="1:82" x14ac:dyDescent="0.2">
      <c r="A81" s="82" t="s">
        <v>171</v>
      </c>
      <c r="B81" s="83" t="s">
        <v>172</v>
      </c>
      <c r="C81" s="83">
        <v>4301136060</v>
      </c>
      <c r="D81" s="83">
        <v>4607111037008</v>
      </c>
      <c r="E81" s="84">
        <v>0.36</v>
      </c>
      <c r="F81" s="85">
        <v>4</v>
      </c>
      <c r="G81" s="84">
        <v>1.44</v>
      </c>
      <c r="H81" s="84">
        <v>1.74</v>
      </c>
      <c r="I81" s="86">
        <v>140</v>
      </c>
      <c r="J81" s="86" t="s">
        <v>90</v>
      </c>
      <c r="K81" s="87" t="s">
        <v>89</v>
      </c>
      <c r="L81" s="87"/>
      <c r="M81" s="773">
        <v>365</v>
      </c>
      <c r="N81" s="773"/>
      <c r="O81" s="8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1" s="775"/>
      <c r="Q81" s="775"/>
      <c r="R81" s="775"/>
      <c r="S81" s="775"/>
      <c r="T81" s="88" t="s">
        <v>42</v>
      </c>
      <c r="U81" s="65">
        <v>0</v>
      </c>
      <c r="V81" s="66">
        <f>IFERROR(IF(U81="","",U81),"")</f>
        <v>0</v>
      </c>
      <c r="W81" s="65">
        <v>0</v>
      </c>
      <c r="X81" s="66">
        <f>IFERROR(IF(W81="","",W81),"")</f>
        <v>0</v>
      </c>
      <c r="Y81" s="65">
        <v>0</v>
      </c>
      <c r="Z81" s="66">
        <f>IFERROR(IF(Y81="","",Y81),"")</f>
        <v>0</v>
      </c>
      <c r="AA81" s="65">
        <v>0</v>
      </c>
      <c r="AB81" s="66">
        <f>IFERROR(IF(AA81="","",AA81),"")</f>
        <v>0</v>
      </c>
      <c r="AC81" s="67" t="str">
        <f>IF(IFERROR(U81*0.00941,0)+IFERROR(W81*0.00941,0)+IFERROR(Y81*0.00941,0)+IFERROR(AA81*0.00941,0)=0,"",IFERROR(U81*0.00941,0)+IFERROR(W81*0.00941,0)+IFERROR(Y81*0.00941,0)+IFERROR(AA81*0.00941,0))</f>
        <v/>
      </c>
      <c r="AD81" s="82" t="s">
        <v>57</v>
      </c>
      <c r="AE81" s="82" t="s">
        <v>57</v>
      </c>
      <c r="AF81" s="189" t="s">
        <v>173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88" t="s">
        <v>91</v>
      </c>
      <c r="BO81" s="80">
        <f>IFERROR(U81*H81,0)</f>
        <v>0</v>
      </c>
      <c r="BP81" s="80">
        <f>IFERROR(V81*H81,0)</f>
        <v>0</v>
      </c>
      <c r="BQ81" s="80">
        <f>IFERROR(U81/I81,0)</f>
        <v>0</v>
      </c>
      <c r="BR81" s="80">
        <f>IFERROR(V81/I81,0)</f>
        <v>0</v>
      </c>
      <c r="BS81" s="80">
        <f>IFERROR(W81*H81,0)</f>
        <v>0</v>
      </c>
      <c r="BT81" s="80">
        <f>IFERROR(X81*H81,0)</f>
        <v>0</v>
      </c>
      <c r="BU81" s="80">
        <f>IFERROR(W81/I81,0)</f>
        <v>0</v>
      </c>
      <c r="BV81" s="80">
        <f>IFERROR(X81/I81,0)</f>
        <v>0</v>
      </c>
      <c r="BW81" s="80">
        <f>IFERROR(Y81*H81,0)</f>
        <v>0</v>
      </c>
      <c r="BX81" s="80">
        <f>IFERROR(Z81*H81,0)</f>
        <v>0</v>
      </c>
      <c r="BY81" s="80">
        <f>IFERROR(Y81/I81,0)</f>
        <v>0</v>
      </c>
      <c r="BZ81" s="80">
        <f>IFERROR(Z81/I81,0)</f>
        <v>0</v>
      </c>
      <c r="CA81" s="80">
        <f>IFERROR(AA81*H81,0)</f>
        <v>0</v>
      </c>
      <c r="CB81" s="80">
        <f>IFERROR(AB81*H81,0)</f>
        <v>0</v>
      </c>
      <c r="CC81" s="80">
        <f>IFERROR(AA81/I81,0)</f>
        <v>0</v>
      </c>
      <c r="CD81" s="80">
        <f>IFERROR(AB81/I81,0)</f>
        <v>0</v>
      </c>
    </row>
    <row r="82" spans="1:82" x14ac:dyDescent="0.2">
      <c r="A82" s="82" t="s">
        <v>174</v>
      </c>
      <c r="B82" s="83" t="s">
        <v>175</v>
      </c>
      <c r="C82" s="83">
        <v>4301136015</v>
      </c>
      <c r="D82" s="83">
        <v>4607111037398</v>
      </c>
      <c r="E82" s="84">
        <v>0.09</v>
      </c>
      <c r="F82" s="85">
        <v>24</v>
      </c>
      <c r="G82" s="84">
        <v>2.16</v>
      </c>
      <c r="H82" s="84">
        <v>4.0199999999999996</v>
      </c>
      <c r="I82" s="86">
        <v>126</v>
      </c>
      <c r="J82" s="86" t="s">
        <v>90</v>
      </c>
      <c r="K82" s="87" t="s">
        <v>89</v>
      </c>
      <c r="L82" s="87"/>
      <c r="M82" s="773">
        <v>365</v>
      </c>
      <c r="N82" s="773"/>
      <c r="O82" s="81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2" s="775"/>
      <c r="Q82" s="775"/>
      <c r="R82" s="775"/>
      <c r="S82" s="775"/>
      <c r="T82" s="88" t="s">
        <v>42</v>
      </c>
      <c r="U82" s="65">
        <v>0</v>
      </c>
      <c r="V82" s="66">
        <f>IFERROR(IF(U82="","",U82),"")</f>
        <v>0</v>
      </c>
      <c r="W82" s="65">
        <v>0</v>
      </c>
      <c r="X82" s="66">
        <f>IFERROR(IF(W82="","",W82),"")</f>
        <v>0</v>
      </c>
      <c r="Y82" s="65">
        <v>0</v>
      </c>
      <c r="Z82" s="66">
        <f>IFERROR(IF(Y82="","",Y82),"")</f>
        <v>0</v>
      </c>
      <c r="AA82" s="65">
        <v>0</v>
      </c>
      <c r="AB82" s="66">
        <f>IFERROR(IF(AA82="","",AA82),"")</f>
        <v>0</v>
      </c>
      <c r="AC82" s="67" t="str">
        <f>IF(IFERROR(U82*0.00936,0)+IFERROR(W82*0.00936,0)+IFERROR(Y82*0.00936,0)+IFERROR(AA82*0.00936,0)=0,"",IFERROR(U82*0.00936,0)+IFERROR(W82*0.00936,0)+IFERROR(Y82*0.00936,0)+IFERROR(AA82*0.00936,0))</f>
        <v/>
      </c>
      <c r="AD82" s="82" t="s">
        <v>57</v>
      </c>
      <c r="AE82" s="82" t="s">
        <v>57</v>
      </c>
      <c r="AF82" s="191" t="s">
        <v>173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90" t="s">
        <v>91</v>
      </c>
      <c r="BO82" s="80">
        <f>IFERROR(U82*H82,0)</f>
        <v>0</v>
      </c>
      <c r="BP82" s="80">
        <f>IFERROR(V82*H82,0)</f>
        <v>0</v>
      </c>
      <c r="BQ82" s="80">
        <f>IFERROR(U82/I82,0)</f>
        <v>0</v>
      </c>
      <c r="BR82" s="80">
        <f>IFERROR(V82/I82,0)</f>
        <v>0</v>
      </c>
      <c r="BS82" s="80">
        <f>IFERROR(W82*H82,0)</f>
        <v>0</v>
      </c>
      <c r="BT82" s="80">
        <f>IFERROR(X82*H82,0)</f>
        <v>0</v>
      </c>
      <c r="BU82" s="80">
        <f>IFERROR(W82/I82,0)</f>
        <v>0</v>
      </c>
      <c r="BV82" s="80">
        <f>IFERROR(X82/I82,0)</f>
        <v>0</v>
      </c>
      <c r="BW82" s="80">
        <f>IFERROR(Y82*H82,0)</f>
        <v>0</v>
      </c>
      <c r="BX82" s="80">
        <f>IFERROR(Z82*H82,0)</f>
        <v>0</v>
      </c>
      <c r="BY82" s="80">
        <f>IFERROR(Y82/I82,0)</f>
        <v>0</v>
      </c>
      <c r="BZ82" s="80">
        <f>IFERROR(Z82/I82,0)</f>
        <v>0</v>
      </c>
      <c r="CA82" s="80">
        <f>IFERROR(AA82*H82,0)</f>
        <v>0</v>
      </c>
      <c r="CB82" s="80">
        <f>IFERROR(AB82*H82,0)</f>
        <v>0</v>
      </c>
      <c r="CC82" s="80">
        <f>IFERROR(AA82/I82,0)</f>
        <v>0</v>
      </c>
      <c r="CD82" s="80">
        <f>IFERROR(AB82/I82,0)</f>
        <v>0</v>
      </c>
    </row>
    <row r="83" spans="1:82" x14ac:dyDescent="0.2">
      <c r="A83" s="82" t="s">
        <v>174</v>
      </c>
      <c r="B83" s="83" t="s">
        <v>175</v>
      </c>
      <c r="C83" s="83">
        <v>4301136067</v>
      </c>
      <c r="D83" s="83">
        <v>4607111037398</v>
      </c>
      <c r="E83" s="84">
        <v>0.09</v>
      </c>
      <c r="F83" s="85">
        <v>24</v>
      </c>
      <c r="G83" s="84">
        <v>2.16</v>
      </c>
      <c r="H83" s="84">
        <v>4.0199999999999996</v>
      </c>
      <c r="I83" s="86">
        <v>126</v>
      </c>
      <c r="J83" s="86" t="s">
        <v>90</v>
      </c>
      <c r="K83" s="87" t="s">
        <v>89</v>
      </c>
      <c r="L83" s="87"/>
      <c r="M83" s="773">
        <v>365</v>
      </c>
      <c r="N83" s="773"/>
      <c r="O83" s="81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3" s="775"/>
      <c r="Q83" s="775"/>
      <c r="R83" s="775"/>
      <c r="S83" s="775"/>
      <c r="T83" s="88" t="s">
        <v>42</v>
      </c>
      <c r="U83" s="65">
        <v>0</v>
      </c>
      <c r="V83" s="66">
        <f>IFERROR(IF(U83="","",U83),"")</f>
        <v>0</v>
      </c>
      <c r="W83" s="65">
        <v>0</v>
      </c>
      <c r="X83" s="66">
        <f>IFERROR(IF(W83="","",W83),"")</f>
        <v>0</v>
      </c>
      <c r="Y83" s="65">
        <v>0</v>
      </c>
      <c r="Z83" s="66">
        <f>IFERROR(IF(Y83="","",Y83),"")</f>
        <v>0</v>
      </c>
      <c r="AA83" s="65">
        <v>0</v>
      </c>
      <c r="AB83" s="66">
        <f>IFERROR(IF(AA83="","",AA83),"")</f>
        <v>0</v>
      </c>
      <c r="AC83" s="67" t="str">
        <f>IF(IFERROR(U83*0.00936,0)+IFERROR(W83*0.00936,0)+IFERROR(Y83*0.00936,0)+IFERROR(AA83*0.00936,0)=0,"",IFERROR(U83*0.00936,0)+IFERROR(W83*0.00936,0)+IFERROR(Y83*0.00936,0)+IFERROR(AA83*0.00936,0))</f>
        <v/>
      </c>
      <c r="AD83" s="82" t="s">
        <v>57</v>
      </c>
      <c r="AE83" s="82" t="s">
        <v>57</v>
      </c>
      <c r="AF83" s="193" t="s">
        <v>173</v>
      </c>
      <c r="AG83" s="2"/>
      <c r="AH83" s="2"/>
      <c r="AI83" s="2"/>
      <c r="AJ83" s="2"/>
      <c r="AK83" s="2"/>
      <c r="AL83" s="61"/>
      <c r="AM83" s="61"/>
      <c r="AN83" s="61"/>
      <c r="AO83" s="2"/>
      <c r="AP83" s="2"/>
      <c r="AQ83" s="2"/>
      <c r="AR83" s="2"/>
      <c r="AS83" s="2"/>
      <c r="AT83" s="2"/>
      <c r="AU83" s="20"/>
      <c r="AV83" s="20"/>
      <c r="AW83" s="21"/>
      <c r="BB83" s="192" t="s">
        <v>91</v>
      </c>
      <c r="BO83" s="80">
        <f>IFERROR(U83*H83,0)</f>
        <v>0</v>
      </c>
      <c r="BP83" s="80">
        <f>IFERROR(V83*H83,0)</f>
        <v>0</v>
      </c>
      <c r="BQ83" s="80">
        <f>IFERROR(U83/I83,0)</f>
        <v>0</v>
      </c>
      <c r="BR83" s="80">
        <f>IFERROR(V83/I83,0)</f>
        <v>0</v>
      </c>
      <c r="BS83" s="80">
        <f>IFERROR(W83*H83,0)</f>
        <v>0</v>
      </c>
      <c r="BT83" s="80">
        <f>IFERROR(X83*H83,0)</f>
        <v>0</v>
      </c>
      <c r="BU83" s="80">
        <f>IFERROR(W83/I83,0)</f>
        <v>0</v>
      </c>
      <c r="BV83" s="80">
        <f>IFERROR(X83/I83,0)</f>
        <v>0</v>
      </c>
      <c r="BW83" s="80">
        <f>IFERROR(Y83*H83,0)</f>
        <v>0</v>
      </c>
      <c r="BX83" s="80">
        <f>IFERROR(Z83*H83,0)</f>
        <v>0</v>
      </c>
      <c r="BY83" s="80">
        <f>IFERROR(Y83/I83,0)</f>
        <v>0</v>
      </c>
      <c r="BZ83" s="80">
        <f>IFERROR(Z83/I83,0)</f>
        <v>0</v>
      </c>
      <c r="CA83" s="80">
        <f>IFERROR(AA83*H83,0)</f>
        <v>0</v>
      </c>
      <c r="CB83" s="80">
        <f>IFERROR(AB83*H83,0)</f>
        <v>0</v>
      </c>
      <c r="CC83" s="80">
        <f>IFERROR(AA83/I83,0)</f>
        <v>0</v>
      </c>
      <c r="CD83" s="80">
        <f>IFERROR(AB83/I83,0)</f>
        <v>0</v>
      </c>
    </row>
    <row r="84" spans="1:82" x14ac:dyDescent="0.2">
      <c r="A84" s="793"/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1" t="s">
        <v>43</v>
      </c>
      <c r="P84" s="792"/>
      <c r="Q84" s="792"/>
      <c r="R84" s="792"/>
      <c r="S84" s="792"/>
      <c r="T84" s="39" t="s">
        <v>42</v>
      </c>
      <c r="U84" s="50">
        <f t="shared" ref="U84:AB84" si="68">IFERROR(SUM(U80:U83),0)</f>
        <v>0</v>
      </c>
      <c r="V84" s="50">
        <f t="shared" si="68"/>
        <v>0</v>
      </c>
      <c r="W84" s="50">
        <f t="shared" si="68"/>
        <v>0</v>
      </c>
      <c r="X84" s="50">
        <f t="shared" si="68"/>
        <v>0</v>
      </c>
      <c r="Y84" s="50">
        <f t="shared" si="68"/>
        <v>0</v>
      </c>
      <c r="Z84" s="50">
        <f t="shared" si="68"/>
        <v>0</v>
      </c>
      <c r="AA84" s="50">
        <f t="shared" si="68"/>
        <v>0</v>
      </c>
      <c r="AB84" s="50">
        <f t="shared" si="68"/>
        <v>0</v>
      </c>
      <c r="AC84" s="50">
        <f>IFERROR(IF(AC80="",0,AC80),0)+IFERROR(IF(AC81="",0,AC81),0)+IFERROR(IF(AC82="",0,AC82),0)+IFERROR(IF(AC83="",0,AC83),0)</f>
        <v>0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x14ac:dyDescent="0.2">
      <c r="A85" s="793"/>
      <c r="B85" s="793"/>
      <c r="C85" s="793"/>
      <c r="D85" s="793"/>
      <c r="E85" s="793"/>
      <c r="F85" s="793"/>
      <c r="G85" s="793"/>
      <c r="H85" s="793"/>
      <c r="I85" s="793"/>
      <c r="J85" s="793"/>
      <c r="K85" s="793"/>
      <c r="L85" s="793"/>
      <c r="M85" s="793"/>
      <c r="N85" s="793"/>
      <c r="O85" s="791" t="s">
        <v>43</v>
      </c>
      <c r="P85" s="792"/>
      <c r="Q85" s="792"/>
      <c r="R85" s="792"/>
      <c r="S85" s="792"/>
      <c r="T85" s="39" t="s">
        <v>0</v>
      </c>
      <c r="U85" s="50">
        <f>IFERROR(U80*G80,0)+IFERROR(U81*G81,0)+IFERROR(U82*G82,0)+IFERROR(U83*G83,0)</f>
        <v>0</v>
      </c>
      <c r="V85" s="50">
        <f>IFERROR(V80*G80,0)+IFERROR(V81*G81,0)+IFERROR(V82*G82,0)+IFERROR(V83*G83,0)</f>
        <v>0</v>
      </c>
      <c r="W85" s="50">
        <f>IFERROR(W80*G80,0)+IFERROR(W81*G81,0)+IFERROR(W82*G82,0)+IFERROR(W83*G83,0)</f>
        <v>0</v>
      </c>
      <c r="X85" s="50">
        <f>IFERROR(X80*G80,0)+IFERROR(X81*G81,0)+IFERROR(X82*G82,0)+IFERROR(X83*G83,0)</f>
        <v>0</v>
      </c>
      <c r="Y85" s="50">
        <f>IFERROR(Y80*G80,0)+IFERROR(Y81*G81,0)+IFERROR(Y82*G82,0)+IFERROR(Y83*G83,0)</f>
        <v>0</v>
      </c>
      <c r="Z85" s="50">
        <f>IFERROR(Z80*G80,0)+IFERROR(Z81*G81,0)+IFERROR(Z82*G82,0)+IFERROR(Z83*G83,0)</f>
        <v>0</v>
      </c>
      <c r="AA85" s="50">
        <f>IFERROR(AA80*G80,0)+IFERROR(AA81*G81,0)+IFERROR(AA82*G82,0)+IFERROR(AA83*G83,0)</f>
        <v>0</v>
      </c>
      <c r="AB85" s="50">
        <f>IFERROR(AB80*G80,0)+IFERROR(AB81*G81,0)+IFERROR(AB82*G82,0)+IFERROR(AB83*G83,0)</f>
        <v>0</v>
      </c>
      <c r="AC85" s="50" t="s">
        <v>57</v>
      </c>
      <c r="AD85" s="3"/>
      <c r="AE85" s="72"/>
      <c r="AF85" s="3"/>
      <c r="AG85" s="3"/>
      <c r="AH85" s="3"/>
      <c r="AI85" s="3"/>
      <c r="AJ85" s="3"/>
      <c r="AK85" s="3"/>
      <c r="AL85" s="62"/>
      <c r="AM85" s="62"/>
      <c r="AN85" s="62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5" x14ac:dyDescent="0.25">
      <c r="A86" s="770" t="s">
        <v>176</v>
      </c>
      <c r="B86" s="771"/>
      <c r="C86" s="771"/>
      <c r="D86" s="771"/>
      <c r="E86" s="771"/>
      <c r="F86" s="771"/>
      <c r="G86" s="771"/>
      <c r="H86" s="771"/>
      <c r="I86" s="771"/>
      <c r="J86" s="771"/>
      <c r="K86" s="771"/>
      <c r="L86" s="771"/>
      <c r="M86" s="771"/>
      <c r="N86" s="771"/>
      <c r="O86" s="771"/>
      <c r="P86" s="771"/>
      <c r="Q86" s="771"/>
      <c r="R86" s="771"/>
      <c r="S86" s="771"/>
      <c r="T86" s="771"/>
      <c r="U86" s="771"/>
      <c r="V86" s="771"/>
      <c r="W86" s="771"/>
      <c r="X86" s="768"/>
      <c r="Y86" s="768"/>
      <c r="Z86" s="768"/>
      <c r="AA86" s="764"/>
      <c r="AB86" s="764"/>
      <c r="AC86" s="764"/>
      <c r="AD86" s="764"/>
      <c r="AE86" s="765"/>
      <c r="AF86" s="772"/>
      <c r="AG86" s="2"/>
      <c r="AH86" s="2"/>
      <c r="AI86" s="2"/>
      <c r="AJ86" s="2"/>
      <c r="AK86" s="61"/>
      <c r="AL86" s="61"/>
      <c r="AM86" s="61"/>
      <c r="AN86" s="2"/>
      <c r="AO86" s="2"/>
      <c r="AP86" s="2"/>
      <c r="AQ86" s="2"/>
      <c r="AR86" s="2"/>
    </row>
    <row r="87" spans="1:82" ht="22.5" x14ac:dyDescent="0.2">
      <c r="A87" s="82" t="s">
        <v>177</v>
      </c>
      <c r="B87" s="83" t="s">
        <v>178</v>
      </c>
      <c r="C87" s="83">
        <v>4301135202</v>
      </c>
      <c r="D87" s="83">
        <v>4607111038173</v>
      </c>
      <c r="E87" s="84">
        <v>0.25</v>
      </c>
      <c r="F87" s="85">
        <v>6</v>
      </c>
      <c r="G87" s="84">
        <v>1.5</v>
      </c>
      <c r="H87" s="84">
        <v>1.86</v>
      </c>
      <c r="I87" s="86">
        <v>140</v>
      </c>
      <c r="J87" s="86" t="s">
        <v>90</v>
      </c>
      <c r="K87" s="87" t="s">
        <v>89</v>
      </c>
      <c r="L87" s="87"/>
      <c r="M87" s="773">
        <v>365</v>
      </c>
      <c r="N87" s="773"/>
      <c r="O87" s="819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7" s="775"/>
      <c r="Q87" s="775"/>
      <c r="R87" s="775"/>
      <c r="S87" s="775"/>
      <c r="T87" s="88" t="s">
        <v>42</v>
      </c>
      <c r="U87" s="65">
        <v>0</v>
      </c>
      <c r="V87" s="66">
        <f>IFERROR(IF(U87="","",U87),"")</f>
        <v>0</v>
      </c>
      <c r="W87" s="65">
        <v>0</v>
      </c>
      <c r="X87" s="66">
        <f>IFERROR(IF(W87="","",W87),"")</f>
        <v>0</v>
      </c>
      <c r="Y87" s="65">
        <v>0</v>
      </c>
      <c r="Z87" s="66">
        <f>IFERROR(IF(Y87="","",Y87),"")</f>
        <v>0</v>
      </c>
      <c r="AA87" s="65">
        <v>0</v>
      </c>
      <c r="AB87" s="66">
        <f>IFERROR(IF(AA87="","",AA87),"")</f>
        <v>0</v>
      </c>
      <c r="AC87" s="67" t="str">
        <f>IF(IFERROR(U87*0.00941,0)+IFERROR(W87*0.00941,0)+IFERROR(Y87*0.00941,0)+IFERROR(AA87*0.00941,0)=0,"",IFERROR(U87*0.00941,0)+IFERROR(W87*0.00941,0)+IFERROR(Y87*0.00941,0)+IFERROR(AA87*0.00941,0))</f>
        <v/>
      </c>
      <c r="AD87" s="82" t="s">
        <v>57</v>
      </c>
      <c r="AE87" s="82" t="s">
        <v>57</v>
      </c>
      <c r="AF87" s="195" t="s">
        <v>179</v>
      </c>
      <c r="AG87" s="2"/>
      <c r="AH87" s="2"/>
      <c r="AI87" s="2"/>
      <c r="AJ87" s="2"/>
      <c r="AK87" s="2"/>
      <c r="AL87" s="61"/>
      <c r="AM87" s="61"/>
      <c r="AN87" s="61"/>
      <c r="AO87" s="2"/>
      <c r="AP87" s="2"/>
      <c r="AQ87" s="2"/>
      <c r="AR87" s="2"/>
      <c r="AS87" s="2"/>
      <c r="AT87" s="2"/>
      <c r="AU87" s="20"/>
      <c r="AV87" s="20"/>
      <c r="AW87" s="21"/>
      <c r="BB87" s="194" t="s">
        <v>91</v>
      </c>
      <c r="BO87" s="80">
        <f>IFERROR(U87*H87,0)</f>
        <v>0</v>
      </c>
      <c r="BP87" s="80">
        <f>IFERROR(V87*H87,0)</f>
        <v>0</v>
      </c>
      <c r="BQ87" s="80">
        <f>IFERROR(U87/I87,0)</f>
        <v>0</v>
      </c>
      <c r="BR87" s="80">
        <f>IFERROR(V87/I87,0)</f>
        <v>0</v>
      </c>
      <c r="BS87" s="80">
        <f>IFERROR(W87*H87,0)</f>
        <v>0</v>
      </c>
      <c r="BT87" s="80">
        <f>IFERROR(X87*H87,0)</f>
        <v>0</v>
      </c>
      <c r="BU87" s="80">
        <f>IFERROR(W87/I87,0)</f>
        <v>0</v>
      </c>
      <c r="BV87" s="80">
        <f>IFERROR(X87/I87,0)</f>
        <v>0</v>
      </c>
      <c r="BW87" s="80">
        <f>IFERROR(Y87*H87,0)</f>
        <v>0</v>
      </c>
      <c r="BX87" s="80">
        <f>IFERROR(Z87*H87,0)</f>
        <v>0</v>
      </c>
      <c r="BY87" s="80">
        <f>IFERROR(Y87/I87,0)</f>
        <v>0</v>
      </c>
      <c r="BZ87" s="80">
        <f>IFERROR(Z87/I87,0)</f>
        <v>0</v>
      </c>
      <c r="CA87" s="80">
        <f>IFERROR(AA87*H87,0)</f>
        <v>0</v>
      </c>
      <c r="CB87" s="80">
        <f>IFERROR(AB87*H87,0)</f>
        <v>0</v>
      </c>
      <c r="CC87" s="80">
        <f>IFERROR(AA87/I87,0)</f>
        <v>0</v>
      </c>
      <c r="CD87" s="80">
        <f>IFERROR(AB87/I87,0)</f>
        <v>0</v>
      </c>
    </row>
    <row r="88" spans="1:82" x14ac:dyDescent="0.2">
      <c r="A88" s="82" t="s">
        <v>180</v>
      </c>
      <c r="B88" s="83" t="s">
        <v>181</v>
      </c>
      <c r="C88" s="83">
        <v>4301135127</v>
      </c>
      <c r="D88" s="83">
        <v>4607111036995</v>
      </c>
      <c r="E88" s="84">
        <v>0.25</v>
      </c>
      <c r="F88" s="85">
        <v>6</v>
      </c>
      <c r="G88" s="84">
        <v>1.5</v>
      </c>
      <c r="H88" s="84">
        <v>1.86</v>
      </c>
      <c r="I88" s="86">
        <v>140</v>
      </c>
      <c r="J88" s="86" t="s">
        <v>90</v>
      </c>
      <c r="K88" s="87" t="s">
        <v>89</v>
      </c>
      <c r="L88" s="87"/>
      <c r="M88" s="773">
        <v>365</v>
      </c>
      <c r="N88" s="773"/>
      <c r="O88" s="82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8" s="775"/>
      <c r="Q88" s="775"/>
      <c r="R88" s="775"/>
      <c r="S88" s="775"/>
      <c r="T88" s="88" t="s">
        <v>42</v>
      </c>
      <c r="U88" s="65">
        <v>0</v>
      </c>
      <c r="V88" s="66">
        <f>IFERROR(IF(U88="","",U88),"")</f>
        <v>0</v>
      </c>
      <c r="W88" s="65">
        <v>0</v>
      </c>
      <c r="X88" s="66">
        <f>IFERROR(IF(W88="","",W88),"")</f>
        <v>0</v>
      </c>
      <c r="Y88" s="65">
        <v>0</v>
      </c>
      <c r="Z88" s="66">
        <f>IFERROR(IF(Y88="","",Y88),"")</f>
        <v>0</v>
      </c>
      <c r="AA88" s="65">
        <v>0</v>
      </c>
      <c r="AB88" s="66">
        <f>IFERROR(IF(AA88="","",AA88),"")</f>
        <v>0</v>
      </c>
      <c r="AC88" s="67" t="str">
        <f>IF(IFERROR(U88*0.00941,0)+IFERROR(W88*0.00941,0)+IFERROR(Y88*0.00941,0)+IFERROR(AA88*0.00941,0)=0,"",IFERROR(U88*0.00941,0)+IFERROR(W88*0.00941,0)+IFERROR(Y88*0.00941,0)+IFERROR(AA88*0.00941,0))</f>
        <v/>
      </c>
      <c r="AD88" s="82" t="s">
        <v>57</v>
      </c>
      <c r="AE88" s="82" t="s">
        <v>57</v>
      </c>
      <c r="AF88" s="197" t="s">
        <v>173</v>
      </c>
      <c r="AG88" s="2"/>
      <c r="AH88" s="2"/>
      <c r="AI88" s="2"/>
      <c r="AJ88" s="2"/>
      <c r="AK88" s="2"/>
      <c r="AL88" s="61"/>
      <c r="AM88" s="61"/>
      <c r="AN88" s="61"/>
      <c r="AO88" s="2"/>
      <c r="AP88" s="2"/>
      <c r="AQ88" s="2"/>
      <c r="AR88" s="2"/>
      <c r="AS88" s="2"/>
      <c r="AT88" s="2"/>
      <c r="AU88" s="20"/>
      <c r="AV88" s="20"/>
      <c r="AW88" s="21"/>
      <c r="BB88" s="196" t="s">
        <v>91</v>
      </c>
      <c r="BO88" s="80">
        <f>IFERROR(U88*H88,0)</f>
        <v>0</v>
      </c>
      <c r="BP88" s="80">
        <f>IFERROR(V88*H88,0)</f>
        <v>0</v>
      </c>
      <c r="BQ88" s="80">
        <f>IFERROR(U88/I88,0)</f>
        <v>0</v>
      </c>
      <c r="BR88" s="80">
        <f>IFERROR(V88/I88,0)</f>
        <v>0</v>
      </c>
      <c r="BS88" s="80">
        <f>IFERROR(W88*H88,0)</f>
        <v>0</v>
      </c>
      <c r="BT88" s="80">
        <f>IFERROR(X88*H88,0)</f>
        <v>0</v>
      </c>
      <c r="BU88" s="80">
        <f>IFERROR(W88/I88,0)</f>
        <v>0</v>
      </c>
      <c r="BV88" s="80">
        <f>IFERROR(X88/I88,0)</f>
        <v>0</v>
      </c>
      <c r="BW88" s="80">
        <f>IFERROR(Y88*H88,0)</f>
        <v>0</v>
      </c>
      <c r="BX88" s="80">
        <f>IFERROR(Z88*H88,0)</f>
        <v>0</v>
      </c>
      <c r="BY88" s="80">
        <f>IFERROR(Y88/I88,0)</f>
        <v>0</v>
      </c>
      <c r="BZ88" s="80">
        <f>IFERROR(Z88/I88,0)</f>
        <v>0</v>
      </c>
      <c r="CA88" s="80">
        <f>IFERROR(AA88*H88,0)</f>
        <v>0</v>
      </c>
      <c r="CB88" s="80">
        <f>IFERROR(AB88*H88,0)</f>
        <v>0</v>
      </c>
      <c r="CC88" s="80">
        <f>IFERROR(AA88/I88,0)</f>
        <v>0</v>
      </c>
      <c r="CD88" s="80">
        <f>IFERROR(AB88/I88,0)</f>
        <v>0</v>
      </c>
    </row>
    <row r="89" spans="1:82" x14ac:dyDescent="0.2">
      <c r="A89" s="82" t="s">
        <v>180</v>
      </c>
      <c r="B89" s="83" t="s">
        <v>181</v>
      </c>
      <c r="C89" s="83">
        <v>4301135437</v>
      </c>
      <c r="D89" s="83">
        <v>4607111036995</v>
      </c>
      <c r="E89" s="84">
        <v>0.25</v>
      </c>
      <c r="F89" s="85">
        <v>6</v>
      </c>
      <c r="G89" s="84">
        <v>1.5</v>
      </c>
      <c r="H89" s="84">
        <v>1.86</v>
      </c>
      <c r="I89" s="86">
        <v>140</v>
      </c>
      <c r="J89" s="86" t="s">
        <v>90</v>
      </c>
      <c r="K89" s="87" t="s">
        <v>89</v>
      </c>
      <c r="L89" s="87"/>
      <c r="M89" s="773">
        <v>365</v>
      </c>
      <c r="N89" s="773"/>
      <c r="O89" s="82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9" s="775"/>
      <c r="Q89" s="775"/>
      <c r="R89" s="775"/>
      <c r="S89" s="775"/>
      <c r="T89" s="88" t="s">
        <v>42</v>
      </c>
      <c r="U89" s="65">
        <v>0</v>
      </c>
      <c r="V89" s="66">
        <f>IFERROR(IF(U89="","",U89),"")</f>
        <v>0</v>
      </c>
      <c r="W89" s="65">
        <v>0</v>
      </c>
      <c r="X89" s="66">
        <f>IFERROR(IF(W89="","",W89),"")</f>
        <v>0</v>
      </c>
      <c r="Y89" s="65">
        <v>0</v>
      </c>
      <c r="Z89" s="66">
        <f>IFERROR(IF(Y89="","",Y89),"")</f>
        <v>0</v>
      </c>
      <c r="AA89" s="65">
        <v>0</v>
      </c>
      <c r="AB89" s="66">
        <f>IFERROR(IF(AA89="","",AA89),"")</f>
        <v>0</v>
      </c>
      <c r="AC89" s="67" t="str">
        <f>IF(IFERROR(U89*0.00941,0)+IFERROR(W89*0.00941,0)+IFERROR(Y89*0.00941,0)+IFERROR(AA89*0.00941,0)=0,"",IFERROR(U89*0.00941,0)+IFERROR(W89*0.00941,0)+IFERROR(Y89*0.00941,0)+IFERROR(AA89*0.00941,0))</f>
        <v/>
      </c>
      <c r="AD89" s="82" t="s">
        <v>57</v>
      </c>
      <c r="AE89" s="82" t="s">
        <v>57</v>
      </c>
      <c r="AF89" s="199" t="s">
        <v>173</v>
      </c>
      <c r="AG89" s="2"/>
      <c r="AH89" s="2"/>
      <c r="AI89" s="2"/>
      <c r="AJ89" s="2"/>
      <c r="AK89" s="2"/>
      <c r="AL89" s="61"/>
      <c r="AM89" s="61"/>
      <c r="AN89" s="61"/>
      <c r="AO89" s="2"/>
      <c r="AP89" s="2"/>
      <c r="AQ89" s="2"/>
      <c r="AR89" s="2"/>
      <c r="AS89" s="2"/>
      <c r="AT89" s="2"/>
      <c r="AU89" s="20"/>
      <c r="AV89" s="20"/>
      <c r="AW89" s="21"/>
      <c r="BB89" s="198" t="s">
        <v>91</v>
      </c>
      <c r="BO89" s="80">
        <f>IFERROR(U89*H89,0)</f>
        <v>0</v>
      </c>
      <c r="BP89" s="80">
        <f>IFERROR(V89*H89,0)</f>
        <v>0</v>
      </c>
      <c r="BQ89" s="80">
        <f>IFERROR(U89/I89,0)</f>
        <v>0</v>
      </c>
      <c r="BR89" s="80">
        <f>IFERROR(V89/I89,0)</f>
        <v>0</v>
      </c>
      <c r="BS89" s="80">
        <f>IFERROR(W89*H89,0)</f>
        <v>0</v>
      </c>
      <c r="BT89" s="80">
        <f>IFERROR(X89*H89,0)</f>
        <v>0</v>
      </c>
      <c r="BU89" s="80">
        <f>IFERROR(W89/I89,0)</f>
        <v>0</v>
      </c>
      <c r="BV89" s="80">
        <f>IFERROR(X89/I89,0)</f>
        <v>0</v>
      </c>
      <c r="BW89" s="80">
        <f>IFERROR(Y89*H89,0)</f>
        <v>0</v>
      </c>
      <c r="BX89" s="80">
        <f>IFERROR(Z89*H89,0)</f>
        <v>0</v>
      </c>
      <c r="BY89" s="80">
        <f>IFERROR(Y89/I89,0)</f>
        <v>0</v>
      </c>
      <c r="BZ89" s="80">
        <f>IFERROR(Z89/I89,0)</f>
        <v>0</v>
      </c>
      <c r="CA89" s="80">
        <f>IFERROR(AA89*H89,0)</f>
        <v>0</v>
      </c>
      <c r="CB89" s="80">
        <f>IFERROR(AB89*H89,0)</f>
        <v>0</v>
      </c>
      <c r="CC89" s="80">
        <f>IFERROR(AA89/I89,0)</f>
        <v>0</v>
      </c>
      <c r="CD89" s="80">
        <f>IFERROR(AB89/I89,0)</f>
        <v>0</v>
      </c>
    </row>
    <row r="90" spans="1:82" x14ac:dyDescent="0.2">
      <c r="A90" s="82" t="s">
        <v>182</v>
      </c>
      <c r="B90" s="83" t="s">
        <v>183</v>
      </c>
      <c r="C90" s="83">
        <v>4301135440</v>
      </c>
      <c r="D90" s="83">
        <v>4607111038159</v>
      </c>
      <c r="E90" s="84">
        <v>0.25</v>
      </c>
      <c r="F90" s="85">
        <v>6</v>
      </c>
      <c r="G90" s="84">
        <v>1.5</v>
      </c>
      <c r="H90" s="84">
        <v>1.86</v>
      </c>
      <c r="I90" s="86">
        <v>140</v>
      </c>
      <c r="J90" s="86" t="s">
        <v>90</v>
      </c>
      <c r="K90" s="87" t="s">
        <v>89</v>
      </c>
      <c r="L90" s="87"/>
      <c r="M90" s="773">
        <v>365</v>
      </c>
      <c r="N90" s="773"/>
      <c r="O90" s="82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0" s="775"/>
      <c r="Q90" s="775"/>
      <c r="R90" s="775"/>
      <c r="S90" s="775"/>
      <c r="T90" s="88" t="s">
        <v>42</v>
      </c>
      <c r="U90" s="65">
        <v>0</v>
      </c>
      <c r="V90" s="66">
        <f>IFERROR(IF(U90="","",U90),"")</f>
        <v>0</v>
      </c>
      <c r="W90" s="65">
        <v>0</v>
      </c>
      <c r="X90" s="66">
        <f>IFERROR(IF(W90="","",W90),"")</f>
        <v>0</v>
      </c>
      <c r="Y90" s="65">
        <v>0</v>
      </c>
      <c r="Z90" s="66">
        <f>IFERROR(IF(Y90="","",Y90),"")</f>
        <v>0</v>
      </c>
      <c r="AA90" s="65">
        <v>0</v>
      </c>
      <c r="AB90" s="66">
        <f>IFERROR(IF(AA90="","",AA90),"")</f>
        <v>0</v>
      </c>
      <c r="AC90" s="67" t="str">
        <f>IF(IFERROR(U90*0.00941,0)+IFERROR(W90*0.00941,0)+IFERROR(Y90*0.00941,0)+IFERROR(AA90*0.00941,0)=0,"",IFERROR(U90*0.00941,0)+IFERROR(W90*0.00941,0)+IFERROR(Y90*0.00941,0)+IFERROR(AA90*0.00941,0))</f>
        <v/>
      </c>
      <c r="AD90" s="82" t="s">
        <v>57</v>
      </c>
      <c r="AE90" s="82" t="s">
        <v>57</v>
      </c>
      <c r="AF90" s="201" t="s">
        <v>184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200" t="s">
        <v>91</v>
      </c>
      <c r="BO90" s="80">
        <f>IFERROR(U90*H90,0)</f>
        <v>0</v>
      </c>
      <c r="BP90" s="80">
        <f>IFERROR(V90*H90,0)</f>
        <v>0</v>
      </c>
      <c r="BQ90" s="80">
        <f>IFERROR(U90/I90,0)</f>
        <v>0</v>
      </c>
      <c r="BR90" s="80">
        <f>IFERROR(V90/I90,0)</f>
        <v>0</v>
      </c>
      <c r="BS90" s="80">
        <f>IFERROR(W90*H90,0)</f>
        <v>0</v>
      </c>
      <c r="BT90" s="80">
        <f>IFERROR(X90*H90,0)</f>
        <v>0</v>
      </c>
      <c r="BU90" s="80">
        <f>IFERROR(W90/I90,0)</f>
        <v>0</v>
      </c>
      <c r="BV90" s="80">
        <f>IFERROR(X90/I90,0)</f>
        <v>0</v>
      </c>
      <c r="BW90" s="80">
        <f>IFERROR(Y90*H90,0)</f>
        <v>0</v>
      </c>
      <c r="BX90" s="80">
        <f>IFERROR(Z90*H90,0)</f>
        <v>0</v>
      </c>
      <c r="BY90" s="80">
        <f>IFERROR(Y90/I90,0)</f>
        <v>0</v>
      </c>
      <c r="BZ90" s="80">
        <f>IFERROR(Z90/I90,0)</f>
        <v>0</v>
      </c>
      <c r="CA90" s="80">
        <f>IFERROR(AA90*H90,0)</f>
        <v>0</v>
      </c>
      <c r="CB90" s="80">
        <f>IFERROR(AB90*H90,0)</f>
        <v>0</v>
      </c>
      <c r="CC90" s="80">
        <f>IFERROR(AA90/I90,0)</f>
        <v>0</v>
      </c>
      <c r="CD90" s="80">
        <f>IFERROR(AB90/I90,0)</f>
        <v>0</v>
      </c>
    </row>
    <row r="91" spans="1:82" x14ac:dyDescent="0.2">
      <c r="A91" s="82" t="s">
        <v>185</v>
      </c>
      <c r="B91" s="83" t="s">
        <v>186</v>
      </c>
      <c r="C91" s="83">
        <v>4301135199</v>
      </c>
      <c r="D91" s="83">
        <v>4607111038166</v>
      </c>
      <c r="E91" s="84">
        <v>0.25</v>
      </c>
      <c r="F91" s="85">
        <v>6</v>
      </c>
      <c r="G91" s="84">
        <v>1.5</v>
      </c>
      <c r="H91" s="84">
        <v>1.86</v>
      </c>
      <c r="I91" s="86">
        <v>140</v>
      </c>
      <c r="J91" s="86" t="s">
        <v>90</v>
      </c>
      <c r="K91" s="87" t="s">
        <v>89</v>
      </c>
      <c r="L91" s="87"/>
      <c r="M91" s="773">
        <v>365</v>
      </c>
      <c r="N91" s="773"/>
      <c r="O91" s="82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1" s="775"/>
      <c r="Q91" s="775"/>
      <c r="R91" s="775"/>
      <c r="S91" s="775"/>
      <c r="T91" s="88" t="s">
        <v>42</v>
      </c>
      <c r="U91" s="65">
        <v>0</v>
      </c>
      <c r="V91" s="66">
        <f>IFERROR(IF(U91="","",U91),"")</f>
        <v>0</v>
      </c>
      <c r="W91" s="65">
        <v>0</v>
      </c>
      <c r="X91" s="66">
        <f>IFERROR(IF(W91="","",W91),"")</f>
        <v>0</v>
      </c>
      <c r="Y91" s="65">
        <v>0</v>
      </c>
      <c r="Z91" s="66">
        <f>IFERROR(IF(Y91="","",Y91),"")</f>
        <v>0</v>
      </c>
      <c r="AA91" s="65">
        <v>0</v>
      </c>
      <c r="AB91" s="66">
        <f>IFERROR(IF(AA91="","",AA91),"")</f>
        <v>0</v>
      </c>
      <c r="AC91" s="67" t="str">
        <f>IF(IFERROR(U91*0.00941,0)+IFERROR(W91*0.00941,0)+IFERROR(Y91*0.00941,0)+IFERROR(AA91*0.00941,0)=0,"",IFERROR(U91*0.00941,0)+IFERROR(W91*0.00941,0)+IFERROR(Y91*0.00941,0)+IFERROR(AA91*0.00941,0))</f>
        <v/>
      </c>
      <c r="AD91" s="82" t="s">
        <v>57</v>
      </c>
      <c r="AE91" s="82" t="s">
        <v>57</v>
      </c>
      <c r="AF91" s="203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202" t="s">
        <v>91</v>
      </c>
      <c r="BO91" s="80">
        <f>IFERROR(U91*H91,0)</f>
        <v>0</v>
      </c>
      <c r="BP91" s="80">
        <f>IFERROR(V91*H91,0)</f>
        <v>0</v>
      </c>
      <c r="BQ91" s="80">
        <f>IFERROR(U91/I91,0)</f>
        <v>0</v>
      </c>
      <c r="BR91" s="80">
        <f>IFERROR(V91/I91,0)</f>
        <v>0</v>
      </c>
      <c r="BS91" s="80">
        <f>IFERROR(W91*H91,0)</f>
        <v>0</v>
      </c>
      <c r="BT91" s="80">
        <f>IFERROR(X91*H91,0)</f>
        <v>0</v>
      </c>
      <c r="BU91" s="80">
        <f>IFERROR(W91/I91,0)</f>
        <v>0</v>
      </c>
      <c r="BV91" s="80">
        <f>IFERROR(X91/I91,0)</f>
        <v>0</v>
      </c>
      <c r="BW91" s="80">
        <f>IFERROR(Y91*H91,0)</f>
        <v>0</v>
      </c>
      <c r="BX91" s="80">
        <f>IFERROR(Z91*H91,0)</f>
        <v>0</v>
      </c>
      <c r="BY91" s="80">
        <f>IFERROR(Y91/I91,0)</f>
        <v>0</v>
      </c>
      <c r="BZ91" s="80">
        <f>IFERROR(Z91/I91,0)</f>
        <v>0</v>
      </c>
      <c r="CA91" s="80">
        <f>IFERROR(AA91*H91,0)</f>
        <v>0</v>
      </c>
      <c r="CB91" s="80">
        <f>IFERROR(AB91*H91,0)</f>
        <v>0</v>
      </c>
      <c r="CC91" s="80">
        <f>IFERROR(AA91/I91,0)</f>
        <v>0</v>
      </c>
      <c r="CD91" s="80">
        <f>IFERROR(AB91/I91,0)</f>
        <v>0</v>
      </c>
    </row>
    <row r="92" spans="1:82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1" t="s">
        <v>43</v>
      </c>
      <c r="P92" s="792"/>
      <c r="Q92" s="792"/>
      <c r="R92" s="792"/>
      <c r="S92" s="792"/>
      <c r="T92" s="39" t="s">
        <v>42</v>
      </c>
      <c r="U92" s="50">
        <f t="shared" ref="U92:AB92" si="69">IFERROR(SUM(U87:U91),0)</f>
        <v>0</v>
      </c>
      <c r="V92" s="50">
        <f t="shared" si="69"/>
        <v>0</v>
      </c>
      <c r="W92" s="50">
        <f t="shared" si="69"/>
        <v>0</v>
      </c>
      <c r="X92" s="50">
        <f t="shared" si="69"/>
        <v>0</v>
      </c>
      <c r="Y92" s="50">
        <f t="shared" si="69"/>
        <v>0</v>
      </c>
      <c r="Z92" s="50">
        <f t="shared" si="69"/>
        <v>0</v>
      </c>
      <c r="AA92" s="50">
        <f t="shared" si="69"/>
        <v>0</v>
      </c>
      <c r="AB92" s="50">
        <f t="shared" si="69"/>
        <v>0</v>
      </c>
      <c r="AC92" s="50">
        <f>IFERROR(IF(AC87="",0,AC87),0)+IFERROR(IF(AC88="",0,AC88),0)+IFERROR(IF(AC89="",0,AC89),0)+IFERROR(IF(AC90="",0,AC90),0)+IFERROR(IF(AC91="",0,AC91),0)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2">
      <c r="A93" s="793"/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1" t="s">
        <v>43</v>
      </c>
      <c r="P93" s="792"/>
      <c r="Q93" s="792"/>
      <c r="R93" s="792"/>
      <c r="S93" s="792"/>
      <c r="T93" s="39" t="s">
        <v>0</v>
      </c>
      <c r="U93" s="50">
        <f>IFERROR(U87*G87,0)+IFERROR(U88*G88,0)+IFERROR(U89*G89,0)+IFERROR(U90*G90,0)+IFERROR(U91*G91,0)</f>
        <v>0</v>
      </c>
      <c r="V93" s="50">
        <f>IFERROR(V87*G87,0)+IFERROR(V88*G88,0)+IFERROR(V89*G89,0)+IFERROR(V90*G90,0)+IFERROR(V91*G91,0)</f>
        <v>0</v>
      </c>
      <c r="W93" s="50">
        <f>IFERROR(W87*G87,0)+IFERROR(W88*G88,0)+IFERROR(W89*G89,0)+IFERROR(W90*G90,0)+IFERROR(W91*G91,0)</f>
        <v>0</v>
      </c>
      <c r="X93" s="50">
        <f>IFERROR(X87*G87,0)+IFERROR(X88*G88,0)+IFERROR(X89*G89,0)+IFERROR(X90*G90,0)+IFERROR(X91*G91,0)</f>
        <v>0</v>
      </c>
      <c r="Y93" s="50">
        <f>IFERROR(Y87*G87,0)+IFERROR(Y88*G88,0)+IFERROR(Y89*G89,0)+IFERROR(Y90*G90,0)+IFERROR(Y91*G91,0)</f>
        <v>0</v>
      </c>
      <c r="Z93" s="50">
        <f>IFERROR(Z87*G87,0)+IFERROR(Z88*G88,0)+IFERROR(Z89*G89,0)+IFERROR(Z90*G90,0)+IFERROR(Z91*G91,0)</f>
        <v>0</v>
      </c>
      <c r="AA93" s="50">
        <f>IFERROR(AA87*G87,0)+IFERROR(AA88*G88,0)+IFERROR(AA89*G89,0)+IFERROR(AA90*G90,0)+IFERROR(AA91*G91,0)</f>
        <v>0</v>
      </c>
      <c r="AB93" s="50">
        <f>IFERROR(AB87*G87,0)+IFERROR(AB88*G88,0)+IFERROR(AB89*G89,0)+IFERROR(AB90*G90,0)+IFERROR(AB91*G91,0)</f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x14ac:dyDescent="0.25">
      <c r="A94" s="767" t="s">
        <v>187</v>
      </c>
      <c r="B94" s="768"/>
      <c r="C94" s="768"/>
      <c r="D94" s="768"/>
      <c r="E94" s="768"/>
      <c r="F94" s="768"/>
      <c r="G94" s="768"/>
      <c r="H94" s="768"/>
      <c r="I94" s="768"/>
      <c r="J94" s="768"/>
      <c r="K94" s="768"/>
      <c r="L94" s="768"/>
      <c r="M94" s="768"/>
      <c r="N94" s="768"/>
      <c r="O94" s="768"/>
      <c r="P94" s="768"/>
      <c r="Q94" s="768"/>
      <c r="R94" s="768"/>
      <c r="S94" s="768"/>
      <c r="T94" s="768"/>
      <c r="U94" s="768"/>
      <c r="V94" s="768"/>
      <c r="W94" s="768"/>
      <c r="X94" s="768"/>
      <c r="Y94" s="768"/>
      <c r="Z94" s="768"/>
      <c r="AA94" s="764"/>
      <c r="AB94" s="764"/>
      <c r="AC94" s="764"/>
      <c r="AD94" s="764"/>
      <c r="AE94" s="765"/>
      <c r="AF94" s="769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15" x14ac:dyDescent="0.25">
      <c r="A95" s="770" t="s">
        <v>111</v>
      </c>
      <c r="B95" s="771"/>
      <c r="C95" s="771"/>
      <c r="D95" s="771"/>
      <c r="E95" s="771"/>
      <c r="F95" s="771"/>
      <c r="G95" s="771"/>
      <c r="H95" s="771"/>
      <c r="I95" s="771"/>
      <c r="J95" s="771"/>
      <c r="K95" s="771"/>
      <c r="L95" s="771"/>
      <c r="M95" s="771"/>
      <c r="N95" s="771"/>
      <c r="O95" s="771"/>
      <c r="P95" s="771"/>
      <c r="Q95" s="771"/>
      <c r="R95" s="771"/>
      <c r="S95" s="771"/>
      <c r="T95" s="771"/>
      <c r="U95" s="771"/>
      <c r="V95" s="771"/>
      <c r="W95" s="771"/>
      <c r="X95" s="768"/>
      <c r="Y95" s="768"/>
      <c r="Z95" s="768"/>
      <c r="AA95" s="764"/>
      <c r="AB95" s="764"/>
      <c r="AC95" s="764"/>
      <c r="AD95" s="764"/>
      <c r="AE95" s="765"/>
      <c r="AF95" s="772"/>
      <c r="AG95" s="2"/>
      <c r="AH95" s="2"/>
      <c r="AI95" s="2"/>
      <c r="AJ95" s="2"/>
      <c r="AK95" s="61"/>
      <c r="AL95" s="61"/>
      <c r="AM95" s="61"/>
      <c r="AN95" s="2"/>
      <c r="AO95" s="2"/>
      <c r="AP95" s="2"/>
      <c r="AQ95" s="2"/>
      <c r="AR95" s="2"/>
    </row>
    <row r="96" spans="1:82" x14ac:dyDescent="0.2">
      <c r="A96" s="82" t="s">
        <v>188</v>
      </c>
      <c r="B96" s="83" t="s">
        <v>189</v>
      </c>
      <c r="C96" s="83">
        <v>4301070977</v>
      </c>
      <c r="D96" s="83">
        <v>4607111037411</v>
      </c>
      <c r="E96" s="84">
        <v>2.7</v>
      </c>
      <c r="F96" s="85">
        <v>1</v>
      </c>
      <c r="G96" s="84">
        <v>2.7</v>
      </c>
      <c r="H96" s="84">
        <v>2.8132000000000001</v>
      </c>
      <c r="I96" s="86">
        <v>234</v>
      </c>
      <c r="J96" s="86" t="s">
        <v>190</v>
      </c>
      <c r="K96" s="87" t="s">
        <v>89</v>
      </c>
      <c r="L96" s="87"/>
      <c r="M96" s="773">
        <v>180</v>
      </c>
      <c r="N96" s="773"/>
      <c r="O96" s="8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96" s="775"/>
      <c r="Q96" s="775"/>
      <c r="R96" s="775"/>
      <c r="S96" s="775"/>
      <c r="T96" s="88" t="s">
        <v>42</v>
      </c>
      <c r="U96" s="65">
        <v>0</v>
      </c>
      <c r="V96" s="66">
        <f>IFERROR(IF(U96="","",U96),"")</f>
        <v>0</v>
      </c>
      <c r="W96" s="65">
        <v>0</v>
      </c>
      <c r="X96" s="66">
        <f>IFERROR(IF(W96="","",W96),"")</f>
        <v>0</v>
      </c>
      <c r="Y96" s="65">
        <v>0</v>
      </c>
      <c r="Z96" s="66">
        <f>IFERROR(IF(Y96="","",Y96),"")</f>
        <v>0</v>
      </c>
      <c r="AA96" s="65">
        <v>0</v>
      </c>
      <c r="AB96" s="66">
        <f>IFERROR(IF(AA96="","",AA96),"")</f>
        <v>0</v>
      </c>
      <c r="AC96" s="67" t="str">
        <f>IF(IFERROR(U96*0.00502,0)+IFERROR(W96*0.00502,0)+IFERROR(Y96*0.00502,0)+IFERROR(AA96*0.00502,0)=0,"",IFERROR(U96*0.00502,0)+IFERROR(W96*0.00502,0)+IFERROR(Y96*0.00502,0)+IFERROR(AA96*0.00502,0))</f>
        <v/>
      </c>
      <c r="AD96" s="82" t="s">
        <v>57</v>
      </c>
      <c r="AE96" s="82" t="s">
        <v>57</v>
      </c>
      <c r="AF96" s="205" t="s">
        <v>191</v>
      </c>
      <c r="AG96" s="2"/>
      <c r="AH96" s="2"/>
      <c r="AI96" s="2"/>
      <c r="AJ96" s="2"/>
      <c r="AK96" s="2"/>
      <c r="AL96" s="61"/>
      <c r="AM96" s="61"/>
      <c r="AN96" s="61"/>
      <c r="AO96" s="2"/>
      <c r="AP96" s="2"/>
      <c r="AQ96" s="2"/>
      <c r="AR96" s="2"/>
      <c r="AS96" s="2"/>
      <c r="AT96" s="2"/>
      <c r="AU96" s="20"/>
      <c r="AV96" s="20"/>
      <c r="AW96" s="21"/>
      <c r="BB96" s="204" t="s">
        <v>68</v>
      </c>
      <c r="BO96" s="80">
        <f>IFERROR(U96*H96,0)</f>
        <v>0</v>
      </c>
      <c r="BP96" s="80">
        <f>IFERROR(V96*H96,0)</f>
        <v>0</v>
      </c>
      <c r="BQ96" s="80">
        <f>IFERROR(U96/I96,0)</f>
        <v>0</v>
      </c>
      <c r="BR96" s="80">
        <f>IFERROR(V96/I96,0)</f>
        <v>0</v>
      </c>
      <c r="BS96" s="80">
        <f>IFERROR(W96*H96,0)</f>
        <v>0</v>
      </c>
      <c r="BT96" s="80">
        <f>IFERROR(X96*H96,0)</f>
        <v>0</v>
      </c>
      <c r="BU96" s="80">
        <f>IFERROR(W96/I96,0)</f>
        <v>0</v>
      </c>
      <c r="BV96" s="80">
        <f>IFERROR(X96/I96,0)</f>
        <v>0</v>
      </c>
      <c r="BW96" s="80">
        <f>IFERROR(Y96*H96,0)</f>
        <v>0</v>
      </c>
      <c r="BX96" s="80">
        <f>IFERROR(Z96*H96,0)</f>
        <v>0</v>
      </c>
      <c r="BY96" s="80">
        <f>IFERROR(Y96/I96,0)</f>
        <v>0</v>
      </c>
      <c r="BZ96" s="80">
        <f>IFERROR(Z96/I96,0)</f>
        <v>0</v>
      </c>
      <c r="CA96" s="80">
        <f>IFERROR(AA96*H96,0)</f>
        <v>0</v>
      </c>
      <c r="CB96" s="80">
        <f>IFERROR(AB96*H96,0)</f>
        <v>0</v>
      </c>
      <c r="CC96" s="80">
        <f>IFERROR(AA96/I96,0)</f>
        <v>0</v>
      </c>
      <c r="CD96" s="80">
        <f>IFERROR(AB96/I96,0)</f>
        <v>0</v>
      </c>
    </row>
    <row r="97" spans="1:82" x14ac:dyDescent="0.2">
      <c r="A97" s="82" t="s">
        <v>192</v>
      </c>
      <c r="B97" s="83" t="s">
        <v>193</v>
      </c>
      <c r="C97" s="83">
        <v>4301070981</v>
      </c>
      <c r="D97" s="83">
        <v>4607111036728</v>
      </c>
      <c r="E97" s="84">
        <v>5</v>
      </c>
      <c r="F97" s="85">
        <v>1</v>
      </c>
      <c r="G97" s="84">
        <v>5</v>
      </c>
      <c r="H97" s="84">
        <v>5.2131999999999996</v>
      </c>
      <c r="I97" s="86">
        <v>144</v>
      </c>
      <c r="J97" s="86" t="s">
        <v>115</v>
      </c>
      <c r="K97" s="87" t="s">
        <v>89</v>
      </c>
      <c r="L97" s="87"/>
      <c r="M97" s="773">
        <v>180</v>
      </c>
      <c r="N97" s="773"/>
      <c r="O97" s="8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97" s="775"/>
      <c r="Q97" s="775"/>
      <c r="R97" s="775"/>
      <c r="S97" s="775"/>
      <c r="T97" s="88" t="s">
        <v>42</v>
      </c>
      <c r="U97" s="65">
        <v>0</v>
      </c>
      <c r="V97" s="66">
        <f>IFERROR(IF(U97="","",U97),"")</f>
        <v>0</v>
      </c>
      <c r="W97" s="65">
        <v>0</v>
      </c>
      <c r="X97" s="66">
        <f>IFERROR(IF(W97="","",W97),"")</f>
        <v>0</v>
      </c>
      <c r="Y97" s="65">
        <v>0</v>
      </c>
      <c r="Z97" s="66">
        <f>IFERROR(IF(Y97="","",Y97),"")</f>
        <v>0</v>
      </c>
      <c r="AA97" s="65">
        <v>0</v>
      </c>
      <c r="AB97" s="66">
        <f>IFERROR(IF(AA97="","",AA97),"")</f>
        <v>0</v>
      </c>
      <c r="AC97" s="67" t="str">
        <f>IF(IFERROR(U97*0.00866,0)+IFERROR(W97*0.00866,0)+IFERROR(Y97*0.00866,0)+IFERROR(AA97*0.00866,0)=0,"",IFERROR(U97*0.00866,0)+IFERROR(W97*0.00866,0)+IFERROR(Y97*0.00866,0)+IFERROR(AA97*0.00866,0))</f>
        <v/>
      </c>
      <c r="AD97" s="82" t="s">
        <v>57</v>
      </c>
      <c r="AE97" s="82" t="s">
        <v>57</v>
      </c>
      <c r="AF97" s="207" t="s">
        <v>191</v>
      </c>
      <c r="AG97" s="2"/>
      <c r="AH97" s="2"/>
      <c r="AI97" s="2"/>
      <c r="AJ97" s="2"/>
      <c r="AK97" s="2"/>
      <c r="AL97" s="61"/>
      <c r="AM97" s="61"/>
      <c r="AN97" s="61"/>
      <c r="AO97" s="2"/>
      <c r="AP97" s="2"/>
      <c r="AQ97" s="2"/>
      <c r="AR97" s="2"/>
      <c r="AS97" s="2"/>
      <c r="AT97" s="2"/>
      <c r="AU97" s="20"/>
      <c r="AV97" s="20"/>
      <c r="AW97" s="21"/>
      <c r="BB97" s="206" t="s">
        <v>68</v>
      </c>
      <c r="BO97" s="80">
        <f>IFERROR(U97*H97,0)</f>
        <v>0</v>
      </c>
      <c r="BP97" s="80">
        <f>IFERROR(V97*H97,0)</f>
        <v>0</v>
      </c>
      <c r="BQ97" s="80">
        <f>IFERROR(U97/I97,0)</f>
        <v>0</v>
      </c>
      <c r="BR97" s="80">
        <f>IFERROR(V97/I97,0)</f>
        <v>0</v>
      </c>
      <c r="BS97" s="80">
        <f>IFERROR(W97*H97,0)</f>
        <v>0</v>
      </c>
      <c r="BT97" s="80">
        <f>IFERROR(X97*H97,0)</f>
        <v>0</v>
      </c>
      <c r="BU97" s="80">
        <f>IFERROR(W97/I97,0)</f>
        <v>0</v>
      </c>
      <c r="BV97" s="80">
        <f>IFERROR(X97/I97,0)</f>
        <v>0</v>
      </c>
      <c r="BW97" s="80">
        <f>IFERROR(Y97*H97,0)</f>
        <v>0</v>
      </c>
      <c r="BX97" s="80">
        <f>IFERROR(Z97*H97,0)</f>
        <v>0</v>
      </c>
      <c r="BY97" s="80">
        <f>IFERROR(Y97/I97,0)</f>
        <v>0</v>
      </c>
      <c r="BZ97" s="80">
        <f>IFERROR(Z97/I97,0)</f>
        <v>0</v>
      </c>
      <c r="CA97" s="80">
        <f>IFERROR(AA97*H97,0)</f>
        <v>0</v>
      </c>
      <c r="CB97" s="80">
        <f>IFERROR(AB97*H97,0)</f>
        <v>0</v>
      </c>
      <c r="CC97" s="80">
        <f>IFERROR(AA97/I97,0)</f>
        <v>0</v>
      </c>
      <c r="CD97" s="80">
        <f>IFERROR(AB97/I97,0)</f>
        <v>0</v>
      </c>
    </row>
    <row r="98" spans="1:82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1" t="s">
        <v>43</v>
      </c>
      <c r="P98" s="792"/>
      <c r="Q98" s="792"/>
      <c r="R98" s="792"/>
      <c r="S98" s="792"/>
      <c r="T98" s="39" t="s">
        <v>42</v>
      </c>
      <c r="U98" s="50">
        <f t="shared" ref="U98:AB98" si="70">IFERROR(SUM(U96:U97),0)</f>
        <v>0</v>
      </c>
      <c r="V98" s="50">
        <f t="shared" si="70"/>
        <v>0</v>
      </c>
      <c r="W98" s="50">
        <f t="shared" si="70"/>
        <v>0</v>
      </c>
      <c r="X98" s="50">
        <f t="shared" si="70"/>
        <v>0</v>
      </c>
      <c r="Y98" s="50">
        <f t="shared" si="70"/>
        <v>0</v>
      </c>
      <c r="Z98" s="50">
        <f t="shared" si="70"/>
        <v>0</v>
      </c>
      <c r="AA98" s="50">
        <f t="shared" si="70"/>
        <v>0</v>
      </c>
      <c r="AB98" s="50">
        <f t="shared" si="70"/>
        <v>0</v>
      </c>
      <c r="AC98" s="50">
        <f>IFERROR(IF(AC96="",0,AC96),0)+IFERROR(IF(AC97="",0,AC97),0)</f>
        <v>0</v>
      </c>
      <c r="AD98" s="3"/>
      <c r="AE98" s="72"/>
      <c r="AF98" s="3"/>
      <c r="AG98" s="3"/>
      <c r="AH98" s="3"/>
      <c r="AI98" s="3"/>
      <c r="AJ98" s="3"/>
      <c r="AK98" s="3"/>
      <c r="AL98" s="62"/>
      <c r="AM98" s="62"/>
      <c r="AN98" s="62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x14ac:dyDescent="0.2">
      <c r="A99" s="793"/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1" t="s">
        <v>43</v>
      </c>
      <c r="P99" s="792"/>
      <c r="Q99" s="792"/>
      <c r="R99" s="792"/>
      <c r="S99" s="792"/>
      <c r="T99" s="39" t="s">
        <v>0</v>
      </c>
      <c r="U99" s="50">
        <f>IFERROR(U96*G96,0)+IFERROR(U97*G97,0)</f>
        <v>0</v>
      </c>
      <c r="V99" s="50">
        <f>IFERROR(V96*G96,0)+IFERROR(V97*G97,0)</f>
        <v>0</v>
      </c>
      <c r="W99" s="50">
        <f>IFERROR(W96*G96,0)+IFERROR(W97*G97,0)</f>
        <v>0</v>
      </c>
      <c r="X99" s="50">
        <f>IFERROR(X96*G96,0)+IFERROR(X97*G97,0)</f>
        <v>0</v>
      </c>
      <c r="Y99" s="50">
        <f>IFERROR(Y96*G96,0)+IFERROR(Y97*G97,0)</f>
        <v>0</v>
      </c>
      <c r="Z99" s="50">
        <f>IFERROR(Z96*G96,0)+IFERROR(Z97*G97,0)</f>
        <v>0</v>
      </c>
      <c r="AA99" s="50">
        <f>IFERROR(AA96*G96,0)+IFERROR(AA97*G97,0)</f>
        <v>0</v>
      </c>
      <c r="AB99" s="50">
        <f>IFERROR(AB96*G96,0)+IFERROR(AB97*G97,0)</f>
        <v>0</v>
      </c>
      <c r="AC99" s="50" t="s">
        <v>57</v>
      </c>
      <c r="AD99" s="3"/>
      <c r="AE99" s="72"/>
      <c r="AF99" s="3"/>
      <c r="AG99" s="3"/>
      <c r="AH99" s="3"/>
      <c r="AI99" s="3"/>
      <c r="AJ99" s="3"/>
      <c r="AK99" s="3"/>
      <c r="AL99" s="62"/>
      <c r="AM99" s="62"/>
      <c r="AN99" s="62"/>
      <c r="AO99" s="3"/>
      <c r="AP99" s="3"/>
      <c r="AQ99" s="2"/>
      <c r="AR99" s="2"/>
      <c r="AS99" s="2"/>
      <c r="AT99" s="2"/>
      <c r="AU99" s="20"/>
      <c r="AV99" s="20"/>
      <c r="AW99" s="21"/>
    </row>
    <row r="100" spans="1:82" ht="15" x14ac:dyDescent="0.25">
      <c r="A100" s="767" t="s">
        <v>194</v>
      </c>
      <c r="B100" s="768"/>
      <c r="C100" s="768"/>
      <c r="D100" s="768"/>
      <c r="E100" s="768"/>
      <c r="F100" s="768"/>
      <c r="G100" s="768"/>
      <c r="H100" s="768"/>
      <c r="I100" s="768"/>
      <c r="J100" s="768"/>
      <c r="K100" s="768"/>
      <c r="L100" s="768"/>
      <c r="M100" s="768"/>
      <c r="N100" s="768"/>
      <c r="O100" s="768"/>
      <c r="P100" s="768"/>
      <c r="Q100" s="768"/>
      <c r="R100" s="768"/>
      <c r="S100" s="768"/>
      <c r="T100" s="768"/>
      <c r="U100" s="768"/>
      <c r="V100" s="768"/>
      <c r="W100" s="768"/>
      <c r="X100" s="768"/>
      <c r="Y100" s="768"/>
      <c r="Z100" s="768"/>
      <c r="AA100" s="764"/>
      <c r="AB100" s="764"/>
      <c r="AC100" s="764"/>
      <c r="AD100" s="764"/>
      <c r="AE100" s="765"/>
      <c r="AF100" s="769"/>
      <c r="AG100" s="2"/>
      <c r="AH100" s="2"/>
      <c r="AI100" s="2"/>
      <c r="AJ100" s="2"/>
      <c r="AK100" s="61"/>
      <c r="AL100" s="61"/>
      <c r="AM100" s="61"/>
      <c r="AN100" s="2"/>
      <c r="AO100" s="2"/>
      <c r="AP100" s="2"/>
      <c r="AQ100" s="2"/>
      <c r="AR100" s="2"/>
    </row>
    <row r="101" spans="1:82" ht="15" x14ac:dyDescent="0.25">
      <c r="A101" s="770" t="s">
        <v>176</v>
      </c>
      <c r="B101" s="771"/>
      <c r="C101" s="771"/>
      <c r="D101" s="771"/>
      <c r="E101" s="771"/>
      <c r="F101" s="771"/>
      <c r="G101" s="771"/>
      <c r="H101" s="771"/>
      <c r="I101" s="771"/>
      <c r="J101" s="771"/>
      <c r="K101" s="771"/>
      <c r="L101" s="771"/>
      <c r="M101" s="771"/>
      <c r="N101" s="771"/>
      <c r="O101" s="771"/>
      <c r="P101" s="771"/>
      <c r="Q101" s="771"/>
      <c r="R101" s="771"/>
      <c r="S101" s="771"/>
      <c r="T101" s="771"/>
      <c r="U101" s="771"/>
      <c r="V101" s="771"/>
      <c r="W101" s="771"/>
      <c r="X101" s="768"/>
      <c r="Y101" s="768"/>
      <c r="Z101" s="768"/>
      <c r="AA101" s="764"/>
      <c r="AB101" s="764"/>
      <c r="AC101" s="764"/>
      <c r="AD101" s="764"/>
      <c r="AE101" s="765"/>
      <c r="AF101" s="772"/>
      <c r="AG101" s="2"/>
      <c r="AH101" s="2"/>
      <c r="AI101" s="2"/>
      <c r="AJ101" s="2"/>
      <c r="AK101" s="61"/>
      <c r="AL101" s="61"/>
      <c r="AM101" s="61"/>
      <c r="AN101" s="2"/>
      <c r="AO101" s="2"/>
      <c r="AP101" s="2"/>
      <c r="AQ101" s="2"/>
      <c r="AR101" s="2"/>
    </row>
    <row r="102" spans="1:82" ht="22.5" x14ac:dyDescent="0.2">
      <c r="A102" s="82" t="s">
        <v>195</v>
      </c>
      <c r="B102" s="83" t="s">
        <v>196</v>
      </c>
      <c r="C102" s="83">
        <v>4301135147</v>
      </c>
      <c r="D102" s="83">
        <v>4607111033659</v>
      </c>
      <c r="E102" s="84">
        <v>0.3</v>
      </c>
      <c r="F102" s="85">
        <v>6</v>
      </c>
      <c r="G102" s="84">
        <v>1.8</v>
      </c>
      <c r="H102" s="84">
        <v>2.2218</v>
      </c>
      <c r="I102" s="86">
        <v>126</v>
      </c>
      <c r="J102" s="86" t="s">
        <v>90</v>
      </c>
      <c r="K102" s="87" t="s">
        <v>89</v>
      </c>
      <c r="L102" s="87"/>
      <c r="M102" s="773">
        <v>180</v>
      </c>
      <c r="N102" s="773"/>
      <c r="O102" s="826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2" s="775"/>
      <c r="Q102" s="775"/>
      <c r="R102" s="775"/>
      <c r="S102" s="775"/>
      <c r="T102" s="88" t="s">
        <v>42</v>
      </c>
      <c r="U102" s="65">
        <v>0</v>
      </c>
      <c r="V102" s="66">
        <f t="shared" ref="V102:V108" si="71">IFERROR(IF(U102="","",U102),"")</f>
        <v>0</v>
      </c>
      <c r="W102" s="65">
        <v>0</v>
      </c>
      <c r="X102" s="66">
        <f t="shared" ref="X102:X108" si="72">IFERROR(IF(W102="","",W102),"")</f>
        <v>0</v>
      </c>
      <c r="Y102" s="65">
        <v>0</v>
      </c>
      <c r="Z102" s="66">
        <f t="shared" ref="Z102:Z108" si="73">IFERROR(IF(Y102="","",Y102),"")</f>
        <v>0</v>
      </c>
      <c r="AA102" s="65">
        <v>0</v>
      </c>
      <c r="AB102" s="66">
        <f t="shared" ref="AB102:AB108" si="74">IFERROR(IF(AA102="","",AA102),"")</f>
        <v>0</v>
      </c>
      <c r="AC102" s="67" t="str">
        <f>IF(IFERROR(U102*0.00936,0)+IFERROR(W102*0.00936,0)+IFERROR(Y102*0.00936,0)+IFERROR(AA102*0.00936,0)=0,"",IFERROR(U102*0.00936,0)+IFERROR(W102*0.00936,0)+IFERROR(Y102*0.00936,0)+IFERROR(AA102*0.00936,0))</f>
        <v/>
      </c>
      <c r="AD102" s="82" t="s">
        <v>57</v>
      </c>
      <c r="AE102" s="82" t="s">
        <v>57</v>
      </c>
      <c r="AF102" s="209" t="s">
        <v>197</v>
      </c>
      <c r="AG102" s="2"/>
      <c r="AH102" s="2"/>
      <c r="AI102" s="2"/>
      <c r="AJ102" s="2"/>
      <c r="AK102" s="2"/>
      <c r="AL102" s="61"/>
      <c r="AM102" s="61"/>
      <c r="AN102" s="61"/>
      <c r="AO102" s="2"/>
      <c r="AP102" s="2"/>
      <c r="AQ102" s="2"/>
      <c r="AR102" s="2"/>
      <c r="AS102" s="2"/>
      <c r="AT102" s="2"/>
      <c r="AU102" s="20"/>
      <c r="AV102" s="20"/>
      <c r="AW102" s="21"/>
      <c r="BB102" s="208" t="s">
        <v>91</v>
      </c>
      <c r="BO102" s="80">
        <f t="shared" ref="BO102:BO108" si="75">IFERROR(U102*H102,0)</f>
        <v>0</v>
      </c>
      <c r="BP102" s="80">
        <f t="shared" ref="BP102:BP108" si="76">IFERROR(V102*H102,0)</f>
        <v>0</v>
      </c>
      <c r="BQ102" s="80">
        <f t="shared" ref="BQ102:BQ108" si="77">IFERROR(U102/I102,0)</f>
        <v>0</v>
      </c>
      <c r="BR102" s="80">
        <f t="shared" ref="BR102:BR108" si="78">IFERROR(V102/I102,0)</f>
        <v>0</v>
      </c>
      <c r="BS102" s="80">
        <f t="shared" ref="BS102:BS108" si="79">IFERROR(W102*H102,0)</f>
        <v>0</v>
      </c>
      <c r="BT102" s="80">
        <f t="shared" ref="BT102:BT108" si="80">IFERROR(X102*H102,0)</f>
        <v>0</v>
      </c>
      <c r="BU102" s="80">
        <f t="shared" ref="BU102:BU108" si="81">IFERROR(W102/I102,0)</f>
        <v>0</v>
      </c>
      <c r="BV102" s="80">
        <f t="shared" ref="BV102:BV108" si="82">IFERROR(X102/I102,0)</f>
        <v>0</v>
      </c>
      <c r="BW102" s="80">
        <f t="shared" ref="BW102:BW108" si="83">IFERROR(Y102*H102,0)</f>
        <v>0</v>
      </c>
      <c r="BX102" s="80">
        <f t="shared" ref="BX102:BX108" si="84">IFERROR(Z102*H102,0)</f>
        <v>0</v>
      </c>
      <c r="BY102" s="80">
        <f t="shared" ref="BY102:BY108" si="85">IFERROR(Y102/I102,0)</f>
        <v>0</v>
      </c>
      <c r="BZ102" s="80">
        <f t="shared" ref="BZ102:BZ108" si="86">IFERROR(Z102/I102,0)</f>
        <v>0</v>
      </c>
      <c r="CA102" s="80">
        <f t="shared" ref="CA102:CA108" si="87">IFERROR(AA102*H102,0)</f>
        <v>0</v>
      </c>
      <c r="CB102" s="80">
        <f t="shared" ref="CB102:CB108" si="88">IFERROR(AB102*H102,0)</f>
        <v>0</v>
      </c>
      <c r="CC102" s="80">
        <f t="shared" ref="CC102:CC108" si="89">IFERROR(AA102/I102,0)</f>
        <v>0</v>
      </c>
      <c r="CD102" s="80">
        <f t="shared" ref="CD102:CD108" si="90">IFERROR(AB102/I102,0)</f>
        <v>0</v>
      </c>
    </row>
    <row r="103" spans="1:82" x14ac:dyDescent="0.2">
      <c r="A103" s="82" t="s">
        <v>198</v>
      </c>
      <c r="B103" s="83" t="s">
        <v>199</v>
      </c>
      <c r="C103" s="83">
        <v>4301135087</v>
      </c>
      <c r="D103" s="83">
        <v>4607111033659</v>
      </c>
      <c r="E103" s="84">
        <v>0.3</v>
      </c>
      <c r="F103" s="85">
        <v>12</v>
      </c>
      <c r="G103" s="84">
        <v>3.6</v>
      </c>
      <c r="H103" s="84">
        <v>4.3036000000000003</v>
      </c>
      <c r="I103" s="86">
        <v>70</v>
      </c>
      <c r="J103" s="86" t="s">
        <v>90</v>
      </c>
      <c r="K103" s="87" t="s">
        <v>89</v>
      </c>
      <c r="L103" s="87"/>
      <c r="M103" s="773">
        <v>180</v>
      </c>
      <c r="N103" s="773"/>
      <c r="O103" s="827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3" s="775"/>
      <c r="Q103" s="775"/>
      <c r="R103" s="775"/>
      <c r="S103" s="775"/>
      <c r="T103" s="88" t="s">
        <v>42</v>
      </c>
      <c r="U103" s="65">
        <v>0</v>
      </c>
      <c r="V103" s="66">
        <f t="shared" si="71"/>
        <v>0</v>
      </c>
      <c r="W103" s="65">
        <v>0</v>
      </c>
      <c r="X103" s="66">
        <f t="shared" si="72"/>
        <v>0</v>
      </c>
      <c r="Y103" s="65">
        <v>0</v>
      </c>
      <c r="Z103" s="66">
        <f t="shared" si="73"/>
        <v>0</v>
      </c>
      <c r="AA103" s="65">
        <v>0</v>
      </c>
      <c r="AB103" s="66">
        <f t="shared" si="74"/>
        <v>0</v>
      </c>
      <c r="AC103" s="67" t="str">
        <f>IF(IFERROR(U103*0.01788,0)+IFERROR(W103*0.01788,0)+IFERROR(Y103*0.01788,0)+IFERROR(AA103*0.01788,0)=0,"",IFERROR(U103*0.01788,0)+IFERROR(W103*0.01788,0)+IFERROR(Y103*0.01788,0)+IFERROR(AA103*0.01788,0))</f>
        <v/>
      </c>
      <c r="AD103" s="82" t="s">
        <v>57</v>
      </c>
      <c r="AE103" s="82" t="s">
        <v>57</v>
      </c>
      <c r="AF103" s="211" t="s">
        <v>200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210" t="s">
        <v>91</v>
      </c>
      <c r="BO103" s="80">
        <f t="shared" si="75"/>
        <v>0</v>
      </c>
      <c r="BP103" s="80">
        <f t="shared" si="76"/>
        <v>0</v>
      </c>
      <c r="BQ103" s="80">
        <f t="shared" si="77"/>
        <v>0</v>
      </c>
      <c r="BR103" s="80">
        <f t="shared" si="78"/>
        <v>0</v>
      </c>
      <c r="BS103" s="80">
        <f t="shared" si="79"/>
        <v>0</v>
      </c>
      <c r="BT103" s="80">
        <f t="shared" si="80"/>
        <v>0</v>
      </c>
      <c r="BU103" s="80">
        <f t="shared" si="81"/>
        <v>0</v>
      </c>
      <c r="BV103" s="80">
        <f t="shared" si="82"/>
        <v>0</v>
      </c>
      <c r="BW103" s="80">
        <f t="shared" si="83"/>
        <v>0</v>
      </c>
      <c r="BX103" s="80">
        <f t="shared" si="84"/>
        <v>0</v>
      </c>
      <c r="BY103" s="80">
        <f t="shared" si="85"/>
        <v>0</v>
      </c>
      <c r="BZ103" s="80">
        <f t="shared" si="86"/>
        <v>0</v>
      </c>
      <c r="CA103" s="80">
        <f t="shared" si="87"/>
        <v>0</v>
      </c>
      <c r="CB103" s="80">
        <f t="shared" si="88"/>
        <v>0</v>
      </c>
      <c r="CC103" s="80">
        <f t="shared" si="89"/>
        <v>0</v>
      </c>
      <c r="CD103" s="80">
        <f t="shared" si="90"/>
        <v>0</v>
      </c>
    </row>
    <row r="104" spans="1:82" ht="22.5" x14ac:dyDescent="0.2">
      <c r="A104" s="82" t="s">
        <v>201</v>
      </c>
      <c r="B104" s="83" t="s">
        <v>202</v>
      </c>
      <c r="C104" s="83">
        <v>4301135113</v>
      </c>
      <c r="D104" s="83">
        <v>4607111033659</v>
      </c>
      <c r="E104" s="84">
        <v>0.3</v>
      </c>
      <c r="F104" s="85">
        <v>12</v>
      </c>
      <c r="G104" s="84">
        <v>3.6</v>
      </c>
      <c r="H104" s="84">
        <v>4.3036000000000003</v>
      </c>
      <c r="I104" s="86">
        <v>70</v>
      </c>
      <c r="J104" s="86" t="s">
        <v>90</v>
      </c>
      <c r="K104" s="87" t="s">
        <v>89</v>
      </c>
      <c r="L104" s="87"/>
      <c r="M104" s="773">
        <v>180</v>
      </c>
      <c r="N104" s="773"/>
      <c r="O104" s="82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4" s="775"/>
      <c r="Q104" s="775"/>
      <c r="R104" s="775"/>
      <c r="S104" s="775"/>
      <c r="T104" s="88" t="s">
        <v>42</v>
      </c>
      <c r="U104" s="65">
        <v>0</v>
      </c>
      <c r="V104" s="66">
        <f t="shared" si="71"/>
        <v>0</v>
      </c>
      <c r="W104" s="65">
        <v>0</v>
      </c>
      <c r="X104" s="66">
        <f t="shared" si="72"/>
        <v>0</v>
      </c>
      <c r="Y104" s="65">
        <v>0</v>
      </c>
      <c r="Z104" s="66">
        <f t="shared" si="73"/>
        <v>0</v>
      </c>
      <c r="AA104" s="65">
        <v>0</v>
      </c>
      <c r="AB104" s="66">
        <f t="shared" si="74"/>
        <v>0</v>
      </c>
      <c r="AC104" s="67" t="str">
        <f>IF(IFERROR(U104*0.01788,0)+IFERROR(W104*0.01788,0)+IFERROR(Y104*0.01788,0)+IFERROR(AA104*0.01788,0)=0,"",IFERROR(U104*0.01788,0)+IFERROR(W104*0.01788,0)+IFERROR(Y104*0.01788,0)+IFERROR(AA104*0.01788,0))</f>
        <v/>
      </c>
      <c r="AD104" s="82" t="s">
        <v>57</v>
      </c>
      <c r="AE104" s="82" t="s">
        <v>57</v>
      </c>
      <c r="AF104" s="213" t="s">
        <v>197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212" t="s">
        <v>91</v>
      </c>
      <c r="BO104" s="80">
        <f t="shared" si="75"/>
        <v>0</v>
      </c>
      <c r="BP104" s="80">
        <f t="shared" si="76"/>
        <v>0</v>
      </c>
      <c r="BQ104" s="80">
        <f t="shared" si="77"/>
        <v>0</v>
      </c>
      <c r="BR104" s="80">
        <f t="shared" si="78"/>
        <v>0</v>
      </c>
      <c r="BS104" s="80">
        <f t="shared" si="79"/>
        <v>0</v>
      </c>
      <c r="BT104" s="80">
        <f t="shared" si="80"/>
        <v>0</v>
      </c>
      <c r="BU104" s="80">
        <f t="shared" si="81"/>
        <v>0</v>
      </c>
      <c r="BV104" s="80">
        <f t="shared" si="82"/>
        <v>0</v>
      </c>
      <c r="BW104" s="80">
        <f t="shared" si="83"/>
        <v>0</v>
      </c>
      <c r="BX104" s="80">
        <f t="shared" si="84"/>
        <v>0</v>
      </c>
      <c r="BY104" s="80">
        <f t="shared" si="85"/>
        <v>0</v>
      </c>
      <c r="BZ104" s="80">
        <f t="shared" si="86"/>
        <v>0</v>
      </c>
      <c r="CA104" s="80">
        <f t="shared" si="87"/>
        <v>0</v>
      </c>
      <c r="CB104" s="80">
        <f t="shared" si="88"/>
        <v>0</v>
      </c>
      <c r="CC104" s="80">
        <f t="shared" si="89"/>
        <v>0</v>
      </c>
      <c r="CD104" s="80">
        <f t="shared" si="90"/>
        <v>0</v>
      </c>
    </row>
    <row r="105" spans="1:82" ht="22.5" x14ac:dyDescent="0.2">
      <c r="A105" s="82" t="s">
        <v>201</v>
      </c>
      <c r="B105" s="83" t="s">
        <v>203</v>
      </c>
      <c r="C105" s="83">
        <v>4301135271</v>
      </c>
      <c r="D105" s="83">
        <v>4607111033659</v>
      </c>
      <c r="E105" s="84">
        <v>0.3</v>
      </c>
      <c r="F105" s="85">
        <v>12</v>
      </c>
      <c r="G105" s="84">
        <v>3.6</v>
      </c>
      <c r="H105" s="84">
        <v>4.3036000000000003</v>
      </c>
      <c r="I105" s="86">
        <v>70</v>
      </c>
      <c r="J105" s="86" t="s">
        <v>90</v>
      </c>
      <c r="K105" s="87" t="s">
        <v>89</v>
      </c>
      <c r="L105" s="87"/>
      <c r="M105" s="773">
        <v>180</v>
      </c>
      <c r="N105" s="773"/>
      <c r="O105" s="82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5" s="775"/>
      <c r="Q105" s="775"/>
      <c r="R105" s="775"/>
      <c r="S105" s="775"/>
      <c r="T105" s="88" t="s">
        <v>42</v>
      </c>
      <c r="U105" s="65">
        <v>0</v>
      </c>
      <c r="V105" s="66">
        <f t="shared" si="71"/>
        <v>0</v>
      </c>
      <c r="W105" s="65">
        <v>0</v>
      </c>
      <c r="X105" s="66">
        <f t="shared" si="72"/>
        <v>0</v>
      </c>
      <c r="Y105" s="65">
        <v>0</v>
      </c>
      <c r="Z105" s="66">
        <f t="shared" si="73"/>
        <v>0</v>
      </c>
      <c r="AA105" s="65">
        <v>0</v>
      </c>
      <c r="AB105" s="66">
        <f t="shared" si="74"/>
        <v>0</v>
      </c>
      <c r="AC105" s="67" t="str">
        <f>IF(IFERROR(U105*0.01788,0)+IFERROR(W105*0.01788,0)+IFERROR(Y105*0.01788,0)+IFERROR(AA105*0.01788,0)=0,"",IFERROR(U105*0.01788,0)+IFERROR(W105*0.01788,0)+IFERROR(Y105*0.01788,0)+IFERROR(AA105*0.01788,0))</f>
        <v/>
      </c>
      <c r="AD105" s="82" t="s">
        <v>57</v>
      </c>
      <c r="AE105" s="82" t="s">
        <v>57</v>
      </c>
      <c r="AF105" s="215" t="s">
        <v>204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214" t="s">
        <v>91</v>
      </c>
      <c r="BO105" s="80">
        <f t="shared" si="75"/>
        <v>0</v>
      </c>
      <c r="BP105" s="80">
        <f t="shared" si="76"/>
        <v>0</v>
      </c>
      <c r="BQ105" s="80">
        <f t="shared" si="77"/>
        <v>0</v>
      </c>
      <c r="BR105" s="80">
        <f t="shared" si="78"/>
        <v>0</v>
      </c>
      <c r="BS105" s="80">
        <f t="shared" si="79"/>
        <v>0</v>
      </c>
      <c r="BT105" s="80">
        <f t="shared" si="80"/>
        <v>0</v>
      </c>
      <c r="BU105" s="80">
        <f t="shared" si="81"/>
        <v>0</v>
      </c>
      <c r="BV105" s="80">
        <f t="shared" si="82"/>
        <v>0</v>
      </c>
      <c r="BW105" s="80">
        <f t="shared" si="83"/>
        <v>0</v>
      </c>
      <c r="BX105" s="80">
        <f t="shared" si="84"/>
        <v>0</v>
      </c>
      <c r="BY105" s="80">
        <f t="shared" si="85"/>
        <v>0</v>
      </c>
      <c r="BZ105" s="80">
        <f t="shared" si="86"/>
        <v>0</v>
      </c>
      <c r="CA105" s="80">
        <f t="shared" si="87"/>
        <v>0</v>
      </c>
      <c r="CB105" s="80">
        <f t="shared" si="88"/>
        <v>0</v>
      </c>
      <c r="CC105" s="80">
        <f t="shared" si="89"/>
        <v>0</v>
      </c>
      <c r="CD105" s="80">
        <f t="shared" si="90"/>
        <v>0</v>
      </c>
    </row>
    <row r="106" spans="1:82" ht="22.5" x14ac:dyDescent="0.2">
      <c r="A106" s="82" t="s">
        <v>201</v>
      </c>
      <c r="B106" s="83" t="s">
        <v>203</v>
      </c>
      <c r="C106" s="83">
        <v>4301135476</v>
      </c>
      <c r="D106" s="83">
        <v>4607111033659</v>
      </c>
      <c r="E106" s="84">
        <v>0.3</v>
      </c>
      <c r="F106" s="85">
        <v>12</v>
      </c>
      <c r="G106" s="84">
        <v>3.6</v>
      </c>
      <c r="H106" s="84">
        <v>4.3036000000000003</v>
      </c>
      <c r="I106" s="86">
        <v>70</v>
      </c>
      <c r="J106" s="86" t="s">
        <v>90</v>
      </c>
      <c r="K106" s="87" t="s">
        <v>89</v>
      </c>
      <c r="L106" s="87"/>
      <c r="M106" s="773">
        <v>180</v>
      </c>
      <c r="N106" s="773"/>
      <c r="O106" s="8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775"/>
      <c r="Q106" s="775"/>
      <c r="R106" s="775"/>
      <c r="S106" s="775"/>
      <c r="T106" s="88" t="s">
        <v>42</v>
      </c>
      <c r="U106" s="65">
        <v>0</v>
      </c>
      <c r="V106" s="66">
        <f t="shared" si="71"/>
        <v>0</v>
      </c>
      <c r="W106" s="65">
        <v>0</v>
      </c>
      <c r="X106" s="66">
        <f t="shared" si="72"/>
        <v>0</v>
      </c>
      <c r="Y106" s="65">
        <v>0</v>
      </c>
      <c r="Z106" s="66">
        <f t="shared" si="73"/>
        <v>0</v>
      </c>
      <c r="AA106" s="65">
        <v>0</v>
      </c>
      <c r="AB106" s="66">
        <f t="shared" si="74"/>
        <v>0</v>
      </c>
      <c r="AC106" s="67" t="str">
        <f>IF(IFERROR(U106*0.01788,0)+IFERROR(W106*0.01788,0)+IFERROR(Y106*0.01788,0)+IFERROR(AA106*0.01788,0)=0,"",IFERROR(U106*0.01788,0)+IFERROR(W106*0.01788,0)+IFERROR(Y106*0.01788,0)+IFERROR(AA106*0.01788,0))</f>
        <v/>
      </c>
      <c r="AD106" s="82" t="s">
        <v>57</v>
      </c>
      <c r="AE106" s="82" t="s">
        <v>57</v>
      </c>
      <c r="AF106" s="217" t="s">
        <v>204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216" t="s">
        <v>91</v>
      </c>
      <c r="BO106" s="80">
        <f t="shared" si="75"/>
        <v>0</v>
      </c>
      <c r="BP106" s="80">
        <f t="shared" si="76"/>
        <v>0</v>
      </c>
      <c r="BQ106" s="80">
        <f t="shared" si="77"/>
        <v>0</v>
      </c>
      <c r="BR106" s="80">
        <f t="shared" si="78"/>
        <v>0</v>
      </c>
      <c r="BS106" s="80">
        <f t="shared" si="79"/>
        <v>0</v>
      </c>
      <c r="BT106" s="80">
        <f t="shared" si="80"/>
        <v>0</v>
      </c>
      <c r="BU106" s="80">
        <f t="shared" si="81"/>
        <v>0</v>
      </c>
      <c r="BV106" s="80">
        <f t="shared" si="82"/>
        <v>0</v>
      </c>
      <c r="BW106" s="80">
        <f t="shared" si="83"/>
        <v>0</v>
      </c>
      <c r="BX106" s="80">
        <f t="shared" si="84"/>
        <v>0</v>
      </c>
      <c r="BY106" s="80">
        <f t="shared" si="85"/>
        <v>0</v>
      </c>
      <c r="BZ106" s="80">
        <f t="shared" si="86"/>
        <v>0</v>
      </c>
      <c r="CA106" s="80">
        <f t="shared" si="87"/>
        <v>0</v>
      </c>
      <c r="CB106" s="80">
        <f t="shared" si="88"/>
        <v>0</v>
      </c>
      <c r="CC106" s="80">
        <f t="shared" si="89"/>
        <v>0</v>
      </c>
      <c r="CD106" s="80">
        <f t="shared" si="90"/>
        <v>0</v>
      </c>
    </row>
    <row r="107" spans="1:82" x14ac:dyDescent="0.2">
      <c r="A107" s="82" t="s">
        <v>195</v>
      </c>
      <c r="B107" s="83" t="s">
        <v>205</v>
      </c>
      <c r="C107" s="83">
        <v>4301135272</v>
      </c>
      <c r="D107" s="83">
        <v>4607111033659</v>
      </c>
      <c r="E107" s="84">
        <v>0.3</v>
      </c>
      <c r="F107" s="85">
        <v>6</v>
      </c>
      <c r="G107" s="84">
        <v>1.8</v>
      </c>
      <c r="H107" s="84">
        <v>2.2218</v>
      </c>
      <c r="I107" s="86">
        <v>140</v>
      </c>
      <c r="J107" s="86" t="s">
        <v>90</v>
      </c>
      <c r="K107" s="87" t="s">
        <v>89</v>
      </c>
      <c r="L107" s="87"/>
      <c r="M107" s="773">
        <v>180</v>
      </c>
      <c r="N107" s="773"/>
      <c r="O107" s="831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75"/>
      <c r="Q107" s="775"/>
      <c r="R107" s="775"/>
      <c r="S107" s="775"/>
      <c r="T107" s="88" t="s">
        <v>42</v>
      </c>
      <c r="U107" s="65">
        <v>0</v>
      </c>
      <c r="V107" s="66">
        <f t="shared" si="71"/>
        <v>0</v>
      </c>
      <c r="W107" s="65">
        <v>0</v>
      </c>
      <c r="X107" s="66">
        <f t="shared" si="72"/>
        <v>0</v>
      </c>
      <c r="Y107" s="65">
        <v>0</v>
      </c>
      <c r="Z107" s="66">
        <f t="shared" si="73"/>
        <v>0</v>
      </c>
      <c r="AA107" s="65">
        <v>0</v>
      </c>
      <c r="AB107" s="66">
        <f t="shared" si="74"/>
        <v>0</v>
      </c>
      <c r="AC107" s="67" t="str">
        <f>IF(IFERROR(U107*0.00941,0)+IFERROR(W107*0.00941,0)+IFERROR(Y107*0.00941,0)+IFERROR(AA107*0.00941,0)=0,"",IFERROR(U107*0.00941,0)+IFERROR(W107*0.00941,0)+IFERROR(Y107*0.00941,0)+IFERROR(AA107*0.00941,0))</f>
        <v/>
      </c>
      <c r="AD107" s="82" t="s">
        <v>57</v>
      </c>
      <c r="AE107" s="82" t="s">
        <v>57</v>
      </c>
      <c r="AF107" s="219" t="s">
        <v>206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218" t="s">
        <v>91</v>
      </c>
      <c r="BO107" s="80">
        <f t="shared" si="75"/>
        <v>0</v>
      </c>
      <c r="BP107" s="80">
        <f t="shared" si="76"/>
        <v>0</v>
      </c>
      <c r="BQ107" s="80">
        <f t="shared" si="77"/>
        <v>0</v>
      </c>
      <c r="BR107" s="80">
        <f t="shared" si="78"/>
        <v>0</v>
      </c>
      <c r="BS107" s="80">
        <f t="shared" si="79"/>
        <v>0</v>
      </c>
      <c r="BT107" s="80">
        <f t="shared" si="80"/>
        <v>0</v>
      </c>
      <c r="BU107" s="80">
        <f t="shared" si="81"/>
        <v>0</v>
      </c>
      <c r="BV107" s="80">
        <f t="shared" si="82"/>
        <v>0</v>
      </c>
      <c r="BW107" s="80">
        <f t="shared" si="83"/>
        <v>0</v>
      </c>
      <c r="BX107" s="80">
        <f t="shared" si="84"/>
        <v>0</v>
      </c>
      <c r="BY107" s="80">
        <f t="shared" si="85"/>
        <v>0</v>
      </c>
      <c r="BZ107" s="80">
        <f t="shared" si="86"/>
        <v>0</v>
      </c>
      <c r="CA107" s="80">
        <f t="shared" si="87"/>
        <v>0</v>
      </c>
      <c r="CB107" s="80">
        <f t="shared" si="88"/>
        <v>0</v>
      </c>
      <c r="CC107" s="80">
        <f t="shared" si="89"/>
        <v>0</v>
      </c>
      <c r="CD107" s="80">
        <f t="shared" si="90"/>
        <v>0</v>
      </c>
    </row>
    <row r="108" spans="1:82" x14ac:dyDescent="0.2">
      <c r="A108" s="82" t="s">
        <v>195</v>
      </c>
      <c r="B108" s="83" t="s">
        <v>205</v>
      </c>
      <c r="C108" s="83">
        <v>4301135463</v>
      </c>
      <c r="D108" s="83">
        <v>4607111033659</v>
      </c>
      <c r="E108" s="84">
        <v>0.3</v>
      </c>
      <c r="F108" s="85">
        <v>6</v>
      </c>
      <c r="G108" s="84">
        <v>1.8</v>
      </c>
      <c r="H108" s="84">
        <v>2.2218</v>
      </c>
      <c r="I108" s="86">
        <v>140</v>
      </c>
      <c r="J108" s="86" t="s">
        <v>90</v>
      </c>
      <c r="K108" s="87" t="s">
        <v>89</v>
      </c>
      <c r="L108" s="87"/>
      <c r="M108" s="773">
        <v>180</v>
      </c>
      <c r="N108" s="773"/>
      <c r="O108" s="832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75"/>
      <c r="Q108" s="775"/>
      <c r="R108" s="775"/>
      <c r="S108" s="775"/>
      <c r="T108" s="88" t="s">
        <v>42</v>
      </c>
      <c r="U108" s="65">
        <v>0</v>
      </c>
      <c r="V108" s="66">
        <f t="shared" si="71"/>
        <v>0</v>
      </c>
      <c r="W108" s="65">
        <v>0</v>
      </c>
      <c r="X108" s="66">
        <f t="shared" si="72"/>
        <v>0</v>
      </c>
      <c r="Y108" s="65">
        <v>0</v>
      </c>
      <c r="Z108" s="66">
        <f t="shared" si="73"/>
        <v>0</v>
      </c>
      <c r="AA108" s="65">
        <v>0</v>
      </c>
      <c r="AB108" s="66">
        <f t="shared" si="74"/>
        <v>0</v>
      </c>
      <c r="AC108" s="67" t="str">
        <f>IF(IFERROR(U108*0.00941,0)+IFERROR(W108*0.00941,0)+IFERROR(Y108*0.00941,0)+IFERROR(AA108*0.00941,0)=0,"",IFERROR(U108*0.00941,0)+IFERROR(W108*0.00941,0)+IFERROR(Y108*0.00941,0)+IFERROR(AA108*0.00941,0))</f>
        <v/>
      </c>
      <c r="AD108" s="82" t="s">
        <v>57</v>
      </c>
      <c r="AE108" s="82" t="s">
        <v>57</v>
      </c>
      <c r="AF108" s="221" t="s">
        <v>206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220" t="s">
        <v>91</v>
      </c>
      <c r="BO108" s="80">
        <f t="shared" si="75"/>
        <v>0</v>
      </c>
      <c r="BP108" s="80">
        <f t="shared" si="76"/>
        <v>0</v>
      </c>
      <c r="BQ108" s="80">
        <f t="shared" si="77"/>
        <v>0</v>
      </c>
      <c r="BR108" s="80">
        <f t="shared" si="78"/>
        <v>0</v>
      </c>
      <c r="BS108" s="80">
        <f t="shared" si="79"/>
        <v>0</v>
      </c>
      <c r="BT108" s="80">
        <f t="shared" si="80"/>
        <v>0</v>
      </c>
      <c r="BU108" s="80">
        <f t="shared" si="81"/>
        <v>0</v>
      </c>
      <c r="BV108" s="80">
        <f t="shared" si="82"/>
        <v>0</v>
      </c>
      <c r="BW108" s="80">
        <f t="shared" si="83"/>
        <v>0</v>
      </c>
      <c r="BX108" s="80">
        <f t="shared" si="84"/>
        <v>0</v>
      </c>
      <c r="BY108" s="80">
        <f t="shared" si="85"/>
        <v>0</v>
      </c>
      <c r="BZ108" s="80">
        <f t="shared" si="86"/>
        <v>0</v>
      </c>
      <c r="CA108" s="80">
        <f t="shared" si="87"/>
        <v>0</v>
      </c>
      <c r="CB108" s="80">
        <f t="shared" si="88"/>
        <v>0</v>
      </c>
      <c r="CC108" s="80">
        <f t="shared" si="89"/>
        <v>0</v>
      </c>
      <c r="CD108" s="80">
        <f t="shared" si="90"/>
        <v>0</v>
      </c>
    </row>
    <row r="109" spans="1:82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1" t="s">
        <v>43</v>
      </c>
      <c r="P109" s="792"/>
      <c r="Q109" s="792"/>
      <c r="R109" s="792"/>
      <c r="S109" s="792"/>
      <c r="T109" s="39" t="s">
        <v>42</v>
      </c>
      <c r="U109" s="50">
        <f t="shared" ref="U109:AB109" si="91">IFERROR(SUM(U102:U108),0)</f>
        <v>0</v>
      </c>
      <c r="V109" s="50">
        <f t="shared" si="91"/>
        <v>0</v>
      </c>
      <c r="W109" s="50">
        <f t="shared" si="91"/>
        <v>0</v>
      </c>
      <c r="X109" s="50">
        <f t="shared" si="91"/>
        <v>0</v>
      </c>
      <c r="Y109" s="50">
        <f t="shared" si="91"/>
        <v>0</v>
      </c>
      <c r="Z109" s="50">
        <f t="shared" si="91"/>
        <v>0</v>
      </c>
      <c r="AA109" s="50">
        <f t="shared" si="91"/>
        <v>0</v>
      </c>
      <c r="AB109" s="50">
        <f t="shared" si="91"/>
        <v>0</v>
      </c>
      <c r="AC109" s="50">
        <f>IFERROR(IF(AC102="",0,AC102),0)+IFERROR(IF(AC103="",0,AC103),0)+IFERROR(IF(AC104="",0,AC104),0)+IFERROR(IF(AC105="",0,AC105),0)+IFERROR(IF(AC106="",0,AC106),0)+IFERROR(IF(AC107="",0,AC107),0)+IFERROR(IF(AC108="",0,AC108),0)</f>
        <v>0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x14ac:dyDescent="0.2">
      <c r="A110" s="793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1" t="s">
        <v>43</v>
      </c>
      <c r="P110" s="792"/>
      <c r="Q110" s="792"/>
      <c r="R110" s="792"/>
      <c r="S110" s="792"/>
      <c r="T110" s="39" t="s">
        <v>0</v>
      </c>
      <c r="U110" s="50">
        <f>IFERROR(U102*G102,0)+IFERROR(U103*G103,0)+IFERROR(U104*G104,0)+IFERROR(U105*G105,0)+IFERROR(U106*G106,0)+IFERROR(U107*G107,0)+IFERROR(U108*G108,0)</f>
        <v>0</v>
      </c>
      <c r="V110" s="50">
        <f>IFERROR(V102*G102,0)+IFERROR(V103*G103,0)+IFERROR(V104*G104,0)+IFERROR(V105*G105,0)+IFERROR(V106*G106,0)+IFERROR(V107*G107,0)+IFERROR(V108*G108,0)</f>
        <v>0</v>
      </c>
      <c r="W110" s="50">
        <f>IFERROR(W102*G102,0)+IFERROR(W103*G103,0)+IFERROR(W104*G104,0)+IFERROR(W105*G105,0)+IFERROR(W106*G106,0)+IFERROR(W107*G107,0)+IFERROR(W108*G108,0)</f>
        <v>0</v>
      </c>
      <c r="X110" s="50">
        <f>IFERROR(X102*G102,0)+IFERROR(X103*G103,0)+IFERROR(X104*G104,0)+IFERROR(X105*G105,0)+IFERROR(X106*G106,0)+IFERROR(X107*G107,0)+IFERROR(X108*G108,0)</f>
        <v>0</v>
      </c>
      <c r="Y110" s="50">
        <f>IFERROR(Y102*G102,0)+IFERROR(Y103*G103,0)+IFERROR(Y104*G104,0)+IFERROR(Y105*G105,0)+IFERROR(Y106*G106,0)+IFERROR(Y107*G107,0)+IFERROR(Y108*G108,0)</f>
        <v>0</v>
      </c>
      <c r="Z110" s="50">
        <f>IFERROR(Z102*G102,0)+IFERROR(Z103*G103,0)+IFERROR(Z104*G104,0)+IFERROR(Z105*G105,0)+IFERROR(Z106*G106,0)+IFERROR(Z107*G107,0)+IFERROR(Z108*G108,0)</f>
        <v>0</v>
      </c>
      <c r="AA110" s="50">
        <f>IFERROR(AA102*G102,0)+IFERROR(AA103*G103,0)+IFERROR(AA104*G104,0)+IFERROR(AA105*G105,0)+IFERROR(AA106*G106,0)+IFERROR(AA107*G107,0)+IFERROR(AA108*G108,0)</f>
        <v>0</v>
      </c>
      <c r="AB110" s="50">
        <f>IFERROR(AB102*G102,0)+IFERROR(AB103*G103,0)+IFERROR(AB104*G104,0)+IFERROR(AB105*G105,0)+IFERROR(AB106*G106,0)+IFERROR(AB107*G107,0)+IFERROR(AB108*G108,0)</f>
        <v>0</v>
      </c>
      <c r="AC110" s="50" t="s">
        <v>57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t="15" x14ac:dyDescent="0.25">
      <c r="A111" s="767" t="s">
        <v>207</v>
      </c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8"/>
      <c r="P111" s="768"/>
      <c r="Q111" s="768"/>
      <c r="R111" s="768"/>
      <c r="S111" s="768"/>
      <c r="T111" s="768"/>
      <c r="U111" s="768"/>
      <c r="V111" s="768"/>
      <c r="W111" s="768"/>
      <c r="X111" s="768"/>
      <c r="Y111" s="768"/>
      <c r="Z111" s="768"/>
      <c r="AA111" s="764"/>
      <c r="AB111" s="764"/>
      <c r="AC111" s="764"/>
      <c r="AD111" s="764"/>
      <c r="AE111" s="765"/>
      <c r="AF111" s="769"/>
      <c r="AG111" s="2"/>
      <c r="AH111" s="2"/>
      <c r="AI111" s="2"/>
      <c r="AJ111" s="2"/>
      <c r="AK111" s="61"/>
      <c r="AL111" s="61"/>
      <c r="AM111" s="61"/>
      <c r="AN111" s="2"/>
      <c r="AO111" s="2"/>
      <c r="AP111" s="2"/>
      <c r="AQ111" s="2"/>
      <c r="AR111" s="2"/>
    </row>
    <row r="112" spans="1:82" ht="15" x14ac:dyDescent="0.25">
      <c r="A112" s="770" t="s">
        <v>208</v>
      </c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1"/>
      <c r="P112" s="771"/>
      <c r="Q112" s="771"/>
      <c r="R112" s="771"/>
      <c r="S112" s="771"/>
      <c r="T112" s="771"/>
      <c r="U112" s="771"/>
      <c r="V112" s="771"/>
      <c r="W112" s="771"/>
      <c r="X112" s="768"/>
      <c r="Y112" s="768"/>
      <c r="Z112" s="768"/>
      <c r="AA112" s="764"/>
      <c r="AB112" s="764"/>
      <c r="AC112" s="764"/>
      <c r="AD112" s="764"/>
      <c r="AE112" s="765"/>
      <c r="AF112" s="772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t="22.5" x14ac:dyDescent="0.2">
      <c r="A113" s="82" t="s">
        <v>209</v>
      </c>
      <c r="B113" s="83" t="s">
        <v>210</v>
      </c>
      <c r="C113" s="83">
        <v>4301131013</v>
      </c>
      <c r="D113" s="83">
        <v>4607111034137</v>
      </c>
      <c r="E113" s="84">
        <v>0.3</v>
      </c>
      <c r="F113" s="85">
        <v>12</v>
      </c>
      <c r="G113" s="84">
        <v>3.6</v>
      </c>
      <c r="H113" s="84">
        <v>4.3036000000000003</v>
      </c>
      <c r="I113" s="86">
        <v>70</v>
      </c>
      <c r="J113" s="86" t="s">
        <v>90</v>
      </c>
      <c r="K113" s="87" t="s">
        <v>89</v>
      </c>
      <c r="L113" s="87"/>
      <c r="M113" s="773">
        <v>180</v>
      </c>
      <c r="N113" s="773"/>
      <c r="O113" s="833" t="str">
        <f>HYPERLINK("https://abi.ru/products/Замороженные/Горячая штучка/Крылышки ГШ/Крылья/P002891/","Крылья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3" s="775"/>
      <c r="Q113" s="775"/>
      <c r="R113" s="775"/>
      <c r="S113" s="775"/>
      <c r="T113" s="88" t="s">
        <v>42</v>
      </c>
      <c r="U113" s="65">
        <v>0</v>
      </c>
      <c r="V113" s="66">
        <f t="shared" ref="V113:V121" si="92">IFERROR(IF(U113="","",U113),"")</f>
        <v>0</v>
      </c>
      <c r="W113" s="65">
        <v>0</v>
      </c>
      <c r="X113" s="66">
        <f t="shared" ref="X113:X121" si="93">IFERROR(IF(W113="","",W113),"")</f>
        <v>0</v>
      </c>
      <c r="Y113" s="65">
        <v>0</v>
      </c>
      <c r="Z113" s="66">
        <f t="shared" ref="Z113:Z121" si="94">IFERROR(IF(Y113="","",Y113),"")</f>
        <v>0</v>
      </c>
      <c r="AA113" s="65">
        <v>0</v>
      </c>
      <c r="AB113" s="66">
        <f t="shared" ref="AB113:AB121" si="95">IFERROR(IF(AA113="","",AA113),"")</f>
        <v>0</v>
      </c>
      <c r="AC113" s="67" t="str">
        <f>IF(IFERROR(U113*0.01788,0)+IFERROR(W113*0.01788,0)+IFERROR(Y113*0.01788,0)+IFERROR(AA113*0.01788,0)=0,"",IFERROR(U113*0.01788,0)+IFERROR(W113*0.01788,0)+IFERROR(Y113*0.01788,0)+IFERROR(AA113*0.01788,0))</f>
        <v/>
      </c>
      <c r="AD113" s="82" t="s">
        <v>57</v>
      </c>
      <c r="AE113" s="82" t="s">
        <v>57</v>
      </c>
      <c r="AF113" s="223" t="s">
        <v>211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222" t="s">
        <v>91</v>
      </c>
      <c r="BO113" s="80">
        <f t="shared" ref="BO113:BO121" si="96">IFERROR(U113*H113,0)</f>
        <v>0</v>
      </c>
      <c r="BP113" s="80">
        <f t="shared" ref="BP113:BP121" si="97">IFERROR(V113*H113,0)</f>
        <v>0</v>
      </c>
      <c r="BQ113" s="80">
        <f t="shared" ref="BQ113:BQ121" si="98">IFERROR(U113/I113,0)</f>
        <v>0</v>
      </c>
      <c r="BR113" s="80">
        <f t="shared" ref="BR113:BR121" si="99">IFERROR(V113/I113,0)</f>
        <v>0</v>
      </c>
      <c r="BS113" s="80">
        <f t="shared" ref="BS113:BS121" si="100">IFERROR(W113*H113,0)</f>
        <v>0</v>
      </c>
      <c r="BT113" s="80">
        <f t="shared" ref="BT113:BT121" si="101">IFERROR(X113*H113,0)</f>
        <v>0</v>
      </c>
      <c r="BU113" s="80">
        <f t="shared" ref="BU113:BU121" si="102">IFERROR(W113/I113,0)</f>
        <v>0</v>
      </c>
      <c r="BV113" s="80">
        <f t="shared" ref="BV113:BV121" si="103">IFERROR(X113/I113,0)</f>
        <v>0</v>
      </c>
      <c r="BW113" s="80">
        <f t="shared" ref="BW113:BW121" si="104">IFERROR(Y113*H113,0)</f>
        <v>0</v>
      </c>
      <c r="BX113" s="80">
        <f t="shared" ref="BX113:BX121" si="105">IFERROR(Z113*H113,0)</f>
        <v>0</v>
      </c>
      <c r="BY113" s="80">
        <f t="shared" ref="BY113:BY121" si="106">IFERROR(Y113/I113,0)</f>
        <v>0</v>
      </c>
      <c r="BZ113" s="80">
        <f t="shared" ref="BZ113:BZ121" si="107">IFERROR(Z113/I113,0)</f>
        <v>0</v>
      </c>
      <c r="CA113" s="80">
        <f t="shared" ref="CA113:CA121" si="108">IFERROR(AA113*H113,0)</f>
        <v>0</v>
      </c>
      <c r="CB113" s="80">
        <f t="shared" ref="CB113:CB121" si="109">IFERROR(AB113*H113,0)</f>
        <v>0</v>
      </c>
      <c r="CC113" s="80">
        <f t="shared" ref="CC113:CC121" si="110">IFERROR(AA113/I113,0)</f>
        <v>0</v>
      </c>
      <c r="CD113" s="80">
        <f t="shared" ref="CD113:CD121" si="111">IFERROR(AB113/I113,0)</f>
        <v>0</v>
      </c>
    </row>
    <row r="114" spans="1:82" ht="22.5" x14ac:dyDescent="0.2">
      <c r="A114" s="82" t="s">
        <v>212</v>
      </c>
      <c r="B114" s="83" t="s">
        <v>213</v>
      </c>
      <c r="C114" s="83">
        <v>4301131015</v>
      </c>
      <c r="D114" s="83">
        <v>4607111034137</v>
      </c>
      <c r="E114" s="84">
        <v>0.3</v>
      </c>
      <c r="F114" s="85">
        <v>12</v>
      </c>
      <c r="G114" s="84">
        <v>3.6</v>
      </c>
      <c r="H114" s="84">
        <v>4.3036000000000003</v>
      </c>
      <c r="I114" s="86">
        <v>70</v>
      </c>
      <c r="J114" s="86" t="s">
        <v>90</v>
      </c>
      <c r="K114" s="87" t="s">
        <v>89</v>
      </c>
      <c r="L114" s="87"/>
      <c r="M114" s="773">
        <v>180</v>
      </c>
      <c r="N114" s="773"/>
      <c r="O114" s="834" t="str">
        <f>HYPERLINK("https://abi.ru/products/Замороженные/Горячая штучка/Крылышки ГШ/Крылья/P002978/","Крылья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775"/>
      <c r="Q114" s="775"/>
      <c r="R114" s="775"/>
      <c r="S114" s="775"/>
      <c r="T114" s="88" t="s">
        <v>42</v>
      </c>
      <c r="U114" s="65">
        <v>0</v>
      </c>
      <c r="V114" s="66">
        <f t="shared" si="92"/>
        <v>0</v>
      </c>
      <c r="W114" s="65">
        <v>0</v>
      </c>
      <c r="X114" s="66">
        <f t="shared" si="93"/>
        <v>0</v>
      </c>
      <c r="Y114" s="65">
        <v>0</v>
      </c>
      <c r="Z114" s="66">
        <f t="shared" si="94"/>
        <v>0</v>
      </c>
      <c r="AA114" s="65">
        <v>0</v>
      </c>
      <c r="AB114" s="66">
        <f t="shared" si="95"/>
        <v>0</v>
      </c>
      <c r="AC114" s="67" t="str">
        <f>IF(IFERROR(U114*0.01788,0)+IFERROR(W114*0.01788,0)+IFERROR(Y114*0.01788,0)+IFERROR(AA114*0.01788,0)=0,"",IFERROR(U114*0.01788,0)+IFERROR(W114*0.01788,0)+IFERROR(Y114*0.01788,0)+IFERROR(AA114*0.01788,0))</f>
        <v/>
      </c>
      <c r="AD114" s="82" t="s">
        <v>57</v>
      </c>
      <c r="AE114" s="82" t="s">
        <v>57</v>
      </c>
      <c r="AF114" s="225" t="s">
        <v>214</v>
      </c>
      <c r="AG114" s="2"/>
      <c r="AH114" s="2"/>
      <c r="AI114" s="2"/>
      <c r="AJ114" s="2"/>
      <c r="AK114" s="2"/>
      <c r="AL114" s="61"/>
      <c r="AM114" s="61"/>
      <c r="AN114" s="61"/>
      <c r="AO114" s="2"/>
      <c r="AP114" s="2"/>
      <c r="AQ114" s="2"/>
      <c r="AR114" s="2"/>
      <c r="AS114" s="2"/>
      <c r="AT114" s="2"/>
      <c r="AU114" s="20"/>
      <c r="AV114" s="20"/>
      <c r="AW114" s="21"/>
      <c r="BB114" s="224" t="s">
        <v>91</v>
      </c>
      <c r="BO114" s="80">
        <f t="shared" si="96"/>
        <v>0</v>
      </c>
      <c r="BP114" s="80">
        <f t="shared" si="97"/>
        <v>0</v>
      </c>
      <c r="BQ114" s="80">
        <f t="shared" si="98"/>
        <v>0</v>
      </c>
      <c r="BR114" s="80">
        <f t="shared" si="99"/>
        <v>0</v>
      </c>
      <c r="BS114" s="80">
        <f t="shared" si="100"/>
        <v>0</v>
      </c>
      <c r="BT114" s="80">
        <f t="shared" si="101"/>
        <v>0</v>
      </c>
      <c r="BU114" s="80">
        <f t="shared" si="102"/>
        <v>0</v>
      </c>
      <c r="BV114" s="80">
        <f t="shared" si="103"/>
        <v>0</v>
      </c>
      <c r="BW114" s="80">
        <f t="shared" si="104"/>
        <v>0</v>
      </c>
      <c r="BX114" s="80">
        <f t="shared" si="105"/>
        <v>0</v>
      </c>
      <c r="BY114" s="80">
        <f t="shared" si="106"/>
        <v>0</v>
      </c>
      <c r="BZ114" s="80">
        <f t="shared" si="107"/>
        <v>0</v>
      </c>
      <c r="CA114" s="80">
        <f t="shared" si="108"/>
        <v>0</v>
      </c>
      <c r="CB114" s="80">
        <f t="shared" si="109"/>
        <v>0</v>
      </c>
      <c r="CC114" s="80">
        <f t="shared" si="110"/>
        <v>0</v>
      </c>
      <c r="CD114" s="80">
        <f t="shared" si="111"/>
        <v>0</v>
      </c>
    </row>
    <row r="115" spans="1:82" ht="22.5" x14ac:dyDescent="0.2">
      <c r="A115" s="82" t="s">
        <v>215</v>
      </c>
      <c r="B115" s="83" t="s">
        <v>216</v>
      </c>
      <c r="C115" s="83">
        <v>4301131021</v>
      </c>
      <c r="D115" s="83">
        <v>4607111034137</v>
      </c>
      <c r="E115" s="84">
        <v>0.3</v>
      </c>
      <c r="F115" s="85">
        <v>12</v>
      </c>
      <c r="G115" s="84">
        <v>3.6</v>
      </c>
      <c r="H115" s="84">
        <v>4.3036000000000003</v>
      </c>
      <c r="I115" s="86">
        <v>70</v>
      </c>
      <c r="J115" s="86" t="s">
        <v>90</v>
      </c>
      <c r="K115" s="87" t="s">
        <v>89</v>
      </c>
      <c r="L115" s="87"/>
      <c r="M115" s="773">
        <v>180</v>
      </c>
      <c r="N115" s="773"/>
      <c r="O115" s="8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75"/>
      <c r="Q115" s="775"/>
      <c r="R115" s="775"/>
      <c r="S115" s="775"/>
      <c r="T115" s="88" t="s">
        <v>42</v>
      </c>
      <c r="U115" s="65">
        <v>0</v>
      </c>
      <c r="V115" s="66">
        <f t="shared" si="92"/>
        <v>0</v>
      </c>
      <c r="W115" s="65">
        <v>0</v>
      </c>
      <c r="X115" s="66">
        <f t="shared" si="93"/>
        <v>0</v>
      </c>
      <c r="Y115" s="65">
        <v>0</v>
      </c>
      <c r="Z115" s="66">
        <f t="shared" si="94"/>
        <v>0</v>
      </c>
      <c r="AA115" s="65">
        <v>0</v>
      </c>
      <c r="AB115" s="66">
        <f t="shared" si="95"/>
        <v>0</v>
      </c>
      <c r="AC115" s="67" t="str">
        <f>IF(IFERROR(U115*0.01788,0)+IFERROR(W115*0.01788,0)+IFERROR(Y115*0.01788,0)+IFERROR(AA115*0.01788,0)=0,"",IFERROR(U115*0.01788,0)+IFERROR(W115*0.01788,0)+IFERROR(Y115*0.01788,0)+IFERROR(AA115*0.01788,0))</f>
        <v/>
      </c>
      <c r="AD115" s="82" t="s">
        <v>57</v>
      </c>
      <c r="AE115" s="82" t="s">
        <v>57</v>
      </c>
      <c r="AF115" s="227" t="s">
        <v>217</v>
      </c>
      <c r="AG115" s="2"/>
      <c r="AH115" s="2"/>
      <c r="AI115" s="2"/>
      <c r="AJ115" s="2"/>
      <c r="AK115" s="2"/>
      <c r="AL115" s="61"/>
      <c r="AM115" s="61"/>
      <c r="AN115" s="61"/>
      <c r="AO115" s="2"/>
      <c r="AP115" s="2"/>
      <c r="AQ115" s="2"/>
      <c r="AR115" s="2"/>
      <c r="AS115" s="2"/>
      <c r="AT115" s="2"/>
      <c r="AU115" s="20"/>
      <c r="AV115" s="20"/>
      <c r="AW115" s="21"/>
      <c r="BB115" s="226" t="s">
        <v>91</v>
      </c>
      <c r="BO115" s="80">
        <f t="shared" si="96"/>
        <v>0</v>
      </c>
      <c r="BP115" s="80">
        <f t="shared" si="97"/>
        <v>0</v>
      </c>
      <c r="BQ115" s="80">
        <f t="shared" si="98"/>
        <v>0</v>
      </c>
      <c r="BR115" s="80">
        <f t="shared" si="99"/>
        <v>0</v>
      </c>
      <c r="BS115" s="80">
        <f t="shared" si="100"/>
        <v>0</v>
      </c>
      <c r="BT115" s="80">
        <f t="shared" si="101"/>
        <v>0</v>
      </c>
      <c r="BU115" s="80">
        <f t="shared" si="102"/>
        <v>0</v>
      </c>
      <c r="BV115" s="80">
        <f t="shared" si="103"/>
        <v>0</v>
      </c>
      <c r="BW115" s="80">
        <f t="shared" si="104"/>
        <v>0</v>
      </c>
      <c r="BX115" s="80">
        <f t="shared" si="105"/>
        <v>0</v>
      </c>
      <c r="BY115" s="80">
        <f t="shared" si="106"/>
        <v>0</v>
      </c>
      <c r="BZ115" s="80">
        <f t="shared" si="107"/>
        <v>0</v>
      </c>
      <c r="CA115" s="80">
        <f t="shared" si="108"/>
        <v>0</v>
      </c>
      <c r="CB115" s="80">
        <f t="shared" si="109"/>
        <v>0</v>
      </c>
      <c r="CC115" s="80">
        <f t="shared" si="110"/>
        <v>0</v>
      </c>
      <c r="CD115" s="80">
        <f t="shared" si="111"/>
        <v>0</v>
      </c>
    </row>
    <row r="116" spans="1:82" ht="22.5" x14ac:dyDescent="0.2">
      <c r="A116" s="82" t="s">
        <v>218</v>
      </c>
      <c r="B116" s="83" t="s">
        <v>219</v>
      </c>
      <c r="C116" s="83">
        <v>4301131023</v>
      </c>
      <c r="D116" s="83">
        <v>4607111034137</v>
      </c>
      <c r="E116" s="84">
        <v>0.3</v>
      </c>
      <c r="F116" s="85">
        <v>6</v>
      </c>
      <c r="G116" s="84">
        <v>1.8</v>
      </c>
      <c r="H116" s="84">
        <v>2.2218</v>
      </c>
      <c r="I116" s="86">
        <v>140</v>
      </c>
      <c r="J116" s="86" t="s">
        <v>90</v>
      </c>
      <c r="K116" s="87" t="s">
        <v>89</v>
      </c>
      <c r="L116" s="87"/>
      <c r="M116" s="773">
        <v>180</v>
      </c>
      <c r="N116" s="773"/>
      <c r="O116" s="836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75"/>
      <c r="Q116" s="775"/>
      <c r="R116" s="775"/>
      <c r="S116" s="775"/>
      <c r="T116" s="88" t="s">
        <v>42</v>
      </c>
      <c r="U116" s="65">
        <v>0</v>
      </c>
      <c r="V116" s="66">
        <f t="shared" si="92"/>
        <v>0</v>
      </c>
      <c r="W116" s="65">
        <v>0</v>
      </c>
      <c r="X116" s="66">
        <f t="shared" si="93"/>
        <v>0</v>
      </c>
      <c r="Y116" s="65">
        <v>0</v>
      </c>
      <c r="Z116" s="66">
        <f t="shared" si="94"/>
        <v>0</v>
      </c>
      <c r="AA116" s="65">
        <v>0</v>
      </c>
      <c r="AB116" s="66">
        <f t="shared" si="95"/>
        <v>0</v>
      </c>
      <c r="AC116" s="67" t="str">
        <f>IF(IFERROR(U116*0.00941,0)+IFERROR(W116*0.00941,0)+IFERROR(Y116*0.00941,0)+IFERROR(AA116*0.00941,0)=0,"",IFERROR(U116*0.00941,0)+IFERROR(W116*0.00941,0)+IFERROR(Y116*0.00941,0)+IFERROR(AA116*0.00941,0))</f>
        <v/>
      </c>
      <c r="AD116" s="82" t="s">
        <v>57</v>
      </c>
      <c r="AE116" s="82" t="s">
        <v>57</v>
      </c>
      <c r="AF116" s="229" t="s">
        <v>220</v>
      </c>
      <c r="AG116" s="2"/>
      <c r="AH116" s="2"/>
      <c r="AI116" s="2"/>
      <c r="AJ116" s="2"/>
      <c r="AK116" s="2"/>
      <c r="AL116" s="61"/>
      <c r="AM116" s="61"/>
      <c r="AN116" s="61"/>
      <c r="AO116" s="2"/>
      <c r="AP116" s="2"/>
      <c r="AQ116" s="2"/>
      <c r="AR116" s="2"/>
      <c r="AS116" s="2"/>
      <c r="AT116" s="2"/>
      <c r="AU116" s="20"/>
      <c r="AV116" s="20"/>
      <c r="AW116" s="21"/>
      <c r="BB116" s="228" t="s">
        <v>91</v>
      </c>
      <c r="BO116" s="80">
        <f t="shared" si="96"/>
        <v>0</v>
      </c>
      <c r="BP116" s="80">
        <f t="shared" si="97"/>
        <v>0</v>
      </c>
      <c r="BQ116" s="80">
        <f t="shared" si="98"/>
        <v>0</v>
      </c>
      <c r="BR116" s="80">
        <f t="shared" si="99"/>
        <v>0</v>
      </c>
      <c r="BS116" s="80">
        <f t="shared" si="100"/>
        <v>0</v>
      </c>
      <c r="BT116" s="80">
        <f t="shared" si="101"/>
        <v>0</v>
      </c>
      <c r="BU116" s="80">
        <f t="shared" si="102"/>
        <v>0</v>
      </c>
      <c r="BV116" s="80">
        <f t="shared" si="103"/>
        <v>0</v>
      </c>
      <c r="BW116" s="80">
        <f t="shared" si="104"/>
        <v>0</v>
      </c>
      <c r="BX116" s="80">
        <f t="shared" si="105"/>
        <v>0</v>
      </c>
      <c r="BY116" s="80">
        <f t="shared" si="106"/>
        <v>0</v>
      </c>
      <c r="BZ116" s="80">
        <f t="shared" si="107"/>
        <v>0</v>
      </c>
      <c r="CA116" s="80">
        <f t="shared" si="108"/>
        <v>0</v>
      </c>
      <c r="CB116" s="80">
        <f t="shared" si="109"/>
        <v>0</v>
      </c>
      <c r="CC116" s="80">
        <f t="shared" si="110"/>
        <v>0</v>
      </c>
      <c r="CD116" s="80">
        <f t="shared" si="111"/>
        <v>0</v>
      </c>
    </row>
    <row r="117" spans="1:82" ht="22.5" x14ac:dyDescent="0.2">
      <c r="A117" s="82" t="s">
        <v>221</v>
      </c>
      <c r="B117" s="83" t="s">
        <v>222</v>
      </c>
      <c r="C117" s="83">
        <v>4301131011</v>
      </c>
      <c r="D117" s="83">
        <v>4607111034120</v>
      </c>
      <c r="E117" s="84">
        <v>0.3</v>
      </c>
      <c r="F117" s="85">
        <v>12</v>
      </c>
      <c r="G117" s="84">
        <v>3.6</v>
      </c>
      <c r="H117" s="84">
        <v>4.3036000000000003</v>
      </c>
      <c r="I117" s="86">
        <v>70</v>
      </c>
      <c r="J117" s="86" t="s">
        <v>90</v>
      </c>
      <c r="K117" s="87" t="s">
        <v>89</v>
      </c>
      <c r="L117" s="87"/>
      <c r="M117" s="773">
        <v>180</v>
      </c>
      <c r="N117" s="773"/>
      <c r="O117" s="8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775"/>
      <c r="Q117" s="775"/>
      <c r="R117" s="775"/>
      <c r="S117" s="775"/>
      <c r="T117" s="88" t="s">
        <v>42</v>
      </c>
      <c r="U117" s="65">
        <v>0</v>
      </c>
      <c r="V117" s="66">
        <f t="shared" si="92"/>
        <v>0</v>
      </c>
      <c r="W117" s="65">
        <v>0</v>
      </c>
      <c r="X117" s="66">
        <f t="shared" si="93"/>
        <v>0</v>
      </c>
      <c r="Y117" s="65">
        <v>0</v>
      </c>
      <c r="Z117" s="66">
        <f t="shared" si="94"/>
        <v>0</v>
      </c>
      <c r="AA117" s="65">
        <v>0</v>
      </c>
      <c r="AB117" s="66">
        <f t="shared" si="95"/>
        <v>0</v>
      </c>
      <c r="AC117" s="67" t="str">
        <f>IF(IFERROR(U117*0.01788,0)+IFERROR(W117*0.01788,0)+IFERROR(Y117*0.01788,0)+IFERROR(AA117*0.01788,0)=0,"",IFERROR(U117*0.01788,0)+IFERROR(W117*0.01788,0)+IFERROR(Y117*0.01788,0)+IFERROR(AA117*0.01788,0))</f>
        <v/>
      </c>
      <c r="AD117" s="82" t="s">
        <v>57</v>
      </c>
      <c r="AE117" s="82" t="s">
        <v>57</v>
      </c>
      <c r="AF117" s="231" t="s">
        <v>223</v>
      </c>
      <c r="AG117" s="2"/>
      <c r="AH117" s="2"/>
      <c r="AI117" s="2"/>
      <c r="AJ117" s="2"/>
      <c r="AK117" s="2"/>
      <c r="AL117" s="61"/>
      <c r="AM117" s="61"/>
      <c r="AN117" s="61"/>
      <c r="AO117" s="2"/>
      <c r="AP117" s="2"/>
      <c r="AQ117" s="2"/>
      <c r="AR117" s="2"/>
      <c r="AS117" s="2"/>
      <c r="AT117" s="2"/>
      <c r="AU117" s="20"/>
      <c r="AV117" s="20"/>
      <c r="AW117" s="21"/>
      <c r="BB117" s="230" t="s">
        <v>91</v>
      </c>
      <c r="BO117" s="80">
        <f t="shared" si="96"/>
        <v>0</v>
      </c>
      <c r="BP117" s="80">
        <f t="shared" si="97"/>
        <v>0</v>
      </c>
      <c r="BQ117" s="80">
        <f t="shared" si="98"/>
        <v>0</v>
      </c>
      <c r="BR117" s="80">
        <f t="shared" si="99"/>
        <v>0</v>
      </c>
      <c r="BS117" s="80">
        <f t="shared" si="100"/>
        <v>0</v>
      </c>
      <c r="BT117" s="80">
        <f t="shared" si="101"/>
        <v>0</v>
      </c>
      <c r="BU117" s="80">
        <f t="shared" si="102"/>
        <v>0</v>
      </c>
      <c r="BV117" s="80">
        <f t="shared" si="103"/>
        <v>0</v>
      </c>
      <c r="BW117" s="80">
        <f t="shared" si="104"/>
        <v>0</v>
      </c>
      <c r="BX117" s="80">
        <f t="shared" si="105"/>
        <v>0</v>
      </c>
      <c r="BY117" s="80">
        <f t="shared" si="106"/>
        <v>0</v>
      </c>
      <c r="BZ117" s="80">
        <f t="shared" si="107"/>
        <v>0</v>
      </c>
      <c r="CA117" s="80">
        <f t="shared" si="108"/>
        <v>0</v>
      </c>
      <c r="CB117" s="80">
        <f t="shared" si="109"/>
        <v>0</v>
      </c>
      <c r="CC117" s="80">
        <f t="shared" si="110"/>
        <v>0</v>
      </c>
      <c r="CD117" s="80">
        <f t="shared" si="111"/>
        <v>0</v>
      </c>
    </row>
    <row r="118" spans="1:82" ht="22.5" x14ac:dyDescent="0.2">
      <c r="A118" s="82" t="s">
        <v>224</v>
      </c>
      <c r="B118" s="83" t="s">
        <v>225</v>
      </c>
      <c r="C118" s="83">
        <v>4301131008</v>
      </c>
      <c r="D118" s="83">
        <v>4607111034120</v>
      </c>
      <c r="E118" s="84">
        <v>0.3</v>
      </c>
      <c r="F118" s="85">
        <v>12</v>
      </c>
      <c r="G118" s="84">
        <v>3.6</v>
      </c>
      <c r="H118" s="84">
        <v>4.3036000000000003</v>
      </c>
      <c r="I118" s="86">
        <v>70</v>
      </c>
      <c r="J118" s="86" t="s">
        <v>90</v>
      </c>
      <c r="K118" s="87" t="s">
        <v>89</v>
      </c>
      <c r="L118" s="87"/>
      <c r="M118" s="773">
        <v>180</v>
      </c>
      <c r="N118" s="773"/>
      <c r="O118" s="838" t="str">
        <f>HYPERLINK("https://abi.ru/products/Замороженные/Горячая штучка/Крылышки ГШ/Крылья/P002747/","Крылья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75"/>
      <c r="Q118" s="775"/>
      <c r="R118" s="775"/>
      <c r="S118" s="775"/>
      <c r="T118" s="88" t="s">
        <v>42</v>
      </c>
      <c r="U118" s="65">
        <v>0</v>
      </c>
      <c r="V118" s="66">
        <f t="shared" si="92"/>
        <v>0</v>
      </c>
      <c r="W118" s="65">
        <v>0</v>
      </c>
      <c r="X118" s="66">
        <f t="shared" si="93"/>
        <v>0</v>
      </c>
      <c r="Y118" s="65">
        <v>0</v>
      </c>
      <c r="Z118" s="66">
        <f t="shared" si="94"/>
        <v>0</v>
      </c>
      <c r="AA118" s="65">
        <v>0</v>
      </c>
      <c r="AB118" s="66">
        <f t="shared" si="95"/>
        <v>0</v>
      </c>
      <c r="AC118" s="67" t="str">
        <f>IF(IFERROR(U118*0.01788,0)+IFERROR(W118*0.01788,0)+IFERROR(Y118*0.01788,0)+IFERROR(AA118*0.01788,0)=0,"",IFERROR(U118*0.01788,0)+IFERROR(W118*0.01788,0)+IFERROR(Y118*0.01788,0)+IFERROR(AA118*0.01788,0))</f>
        <v/>
      </c>
      <c r="AD118" s="82" t="s">
        <v>57</v>
      </c>
      <c r="AE118" s="82" t="s">
        <v>57</v>
      </c>
      <c r="AF118" s="233" t="s">
        <v>226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232" t="s">
        <v>91</v>
      </c>
      <c r="BO118" s="80">
        <f t="shared" si="96"/>
        <v>0</v>
      </c>
      <c r="BP118" s="80">
        <f t="shared" si="97"/>
        <v>0</v>
      </c>
      <c r="BQ118" s="80">
        <f t="shared" si="98"/>
        <v>0</v>
      </c>
      <c r="BR118" s="80">
        <f t="shared" si="99"/>
        <v>0</v>
      </c>
      <c r="BS118" s="80">
        <f t="shared" si="100"/>
        <v>0</v>
      </c>
      <c r="BT118" s="80">
        <f t="shared" si="101"/>
        <v>0</v>
      </c>
      <c r="BU118" s="80">
        <f t="shared" si="102"/>
        <v>0</v>
      </c>
      <c r="BV118" s="80">
        <f t="shared" si="103"/>
        <v>0</v>
      </c>
      <c r="BW118" s="80">
        <f t="shared" si="104"/>
        <v>0</v>
      </c>
      <c r="BX118" s="80">
        <f t="shared" si="105"/>
        <v>0</v>
      </c>
      <c r="BY118" s="80">
        <f t="shared" si="106"/>
        <v>0</v>
      </c>
      <c r="BZ118" s="80">
        <f t="shared" si="107"/>
        <v>0</v>
      </c>
      <c r="CA118" s="80">
        <f t="shared" si="108"/>
        <v>0</v>
      </c>
      <c r="CB118" s="80">
        <f t="shared" si="109"/>
        <v>0</v>
      </c>
      <c r="CC118" s="80">
        <f t="shared" si="110"/>
        <v>0</v>
      </c>
      <c r="CD118" s="80">
        <f t="shared" si="111"/>
        <v>0</v>
      </c>
    </row>
    <row r="119" spans="1:82" ht="22.5" x14ac:dyDescent="0.2">
      <c r="A119" s="82" t="s">
        <v>227</v>
      </c>
      <c r="B119" s="83" t="s">
        <v>228</v>
      </c>
      <c r="C119" s="83">
        <v>4301131009</v>
      </c>
      <c r="D119" s="83">
        <v>4607111034120</v>
      </c>
      <c r="E119" s="84">
        <v>0.3</v>
      </c>
      <c r="F119" s="85">
        <v>12</v>
      </c>
      <c r="G119" s="84">
        <v>3.6</v>
      </c>
      <c r="H119" s="84">
        <v>4.3036000000000003</v>
      </c>
      <c r="I119" s="86">
        <v>70</v>
      </c>
      <c r="J119" s="86" t="s">
        <v>90</v>
      </c>
      <c r="K119" s="87" t="s">
        <v>89</v>
      </c>
      <c r="L119" s="87"/>
      <c r="M119" s="773">
        <v>180</v>
      </c>
      <c r="N119" s="773"/>
      <c r="O119" s="839" t="str">
        <f>HYPERLINK("https://abi.ru/products/Замороженные/Горячая штучка/Крылышки ГШ/Крылья/P002748/","Крылья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75"/>
      <c r="Q119" s="775"/>
      <c r="R119" s="775"/>
      <c r="S119" s="775"/>
      <c r="T119" s="88" t="s">
        <v>42</v>
      </c>
      <c r="U119" s="65">
        <v>0</v>
      </c>
      <c r="V119" s="66">
        <f t="shared" si="92"/>
        <v>0</v>
      </c>
      <c r="W119" s="65">
        <v>0</v>
      </c>
      <c r="X119" s="66">
        <f t="shared" si="93"/>
        <v>0</v>
      </c>
      <c r="Y119" s="65">
        <v>0</v>
      </c>
      <c r="Z119" s="66">
        <f t="shared" si="94"/>
        <v>0</v>
      </c>
      <c r="AA119" s="65">
        <v>0</v>
      </c>
      <c r="AB119" s="66">
        <f t="shared" si="95"/>
        <v>0</v>
      </c>
      <c r="AC119" s="67" t="str">
        <f>IF(IFERROR(U119*0.01788,0)+IFERROR(W119*0.01788,0)+IFERROR(Y119*0.01788,0)+IFERROR(AA119*0.01788,0)=0,"",IFERROR(U119*0.01788,0)+IFERROR(W119*0.01788,0)+IFERROR(Y119*0.01788,0)+IFERROR(AA119*0.01788,0))</f>
        <v/>
      </c>
      <c r="AD119" s="82" t="s">
        <v>57</v>
      </c>
      <c r="AE119" s="82" t="s">
        <v>57</v>
      </c>
      <c r="AF119" s="235" t="s">
        <v>226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234" t="s">
        <v>91</v>
      </c>
      <c r="BO119" s="80">
        <f t="shared" si="96"/>
        <v>0</v>
      </c>
      <c r="BP119" s="80">
        <f t="shared" si="97"/>
        <v>0</v>
      </c>
      <c r="BQ119" s="80">
        <f t="shared" si="98"/>
        <v>0</v>
      </c>
      <c r="BR119" s="80">
        <f t="shared" si="99"/>
        <v>0</v>
      </c>
      <c r="BS119" s="80">
        <f t="shared" si="100"/>
        <v>0</v>
      </c>
      <c r="BT119" s="80">
        <f t="shared" si="101"/>
        <v>0</v>
      </c>
      <c r="BU119" s="80">
        <f t="shared" si="102"/>
        <v>0</v>
      </c>
      <c r="BV119" s="80">
        <f t="shared" si="103"/>
        <v>0</v>
      </c>
      <c r="BW119" s="80">
        <f t="shared" si="104"/>
        <v>0</v>
      </c>
      <c r="BX119" s="80">
        <f t="shared" si="105"/>
        <v>0</v>
      </c>
      <c r="BY119" s="80">
        <f t="shared" si="106"/>
        <v>0</v>
      </c>
      <c r="BZ119" s="80">
        <f t="shared" si="107"/>
        <v>0</v>
      </c>
      <c r="CA119" s="80">
        <f t="shared" si="108"/>
        <v>0</v>
      </c>
      <c r="CB119" s="80">
        <f t="shared" si="109"/>
        <v>0</v>
      </c>
      <c r="CC119" s="80">
        <f t="shared" si="110"/>
        <v>0</v>
      </c>
      <c r="CD119" s="80">
        <f t="shared" si="111"/>
        <v>0</v>
      </c>
    </row>
    <row r="120" spans="1:82" ht="22.5" x14ac:dyDescent="0.2">
      <c r="A120" s="82" t="s">
        <v>221</v>
      </c>
      <c r="B120" s="83" t="s">
        <v>229</v>
      </c>
      <c r="C120" s="83">
        <v>4301131022</v>
      </c>
      <c r="D120" s="83">
        <v>4607111034120</v>
      </c>
      <c r="E120" s="84">
        <v>0.3</v>
      </c>
      <c r="F120" s="85">
        <v>12</v>
      </c>
      <c r="G120" s="84">
        <v>3.6</v>
      </c>
      <c r="H120" s="84">
        <v>4.3036000000000003</v>
      </c>
      <c r="I120" s="86">
        <v>70</v>
      </c>
      <c r="J120" s="86" t="s">
        <v>90</v>
      </c>
      <c r="K120" s="87" t="s">
        <v>89</v>
      </c>
      <c r="L120" s="87"/>
      <c r="M120" s="773">
        <v>180</v>
      </c>
      <c r="N120" s="773"/>
      <c r="O120" s="8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20" s="775"/>
      <c r="Q120" s="775"/>
      <c r="R120" s="775"/>
      <c r="S120" s="775"/>
      <c r="T120" s="88" t="s">
        <v>42</v>
      </c>
      <c r="U120" s="65">
        <v>0</v>
      </c>
      <c r="V120" s="66">
        <f t="shared" si="92"/>
        <v>0</v>
      </c>
      <c r="W120" s="65">
        <v>0</v>
      </c>
      <c r="X120" s="66">
        <f t="shared" si="93"/>
        <v>0</v>
      </c>
      <c r="Y120" s="65">
        <v>0</v>
      </c>
      <c r="Z120" s="66">
        <f t="shared" si="94"/>
        <v>0</v>
      </c>
      <c r="AA120" s="65">
        <v>0</v>
      </c>
      <c r="AB120" s="66">
        <f t="shared" si="95"/>
        <v>0</v>
      </c>
      <c r="AC120" s="67" t="str">
        <f>IF(IFERROR(U120*0.01788,0)+IFERROR(W120*0.01788,0)+IFERROR(Y120*0.01788,0)+IFERROR(AA120*0.01788,0)=0,"",IFERROR(U120*0.01788,0)+IFERROR(W120*0.01788,0)+IFERROR(Y120*0.01788,0)+IFERROR(AA120*0.01788,0))</f>
        <v/>
      </c>
      <c r="AD120" s="82" t="s">
        <v>57</v>
      </c>
      <c r="AE120" s="82" t="s">
        <v>57</v>
      </c>
      <c r="AF120" s="237" t="s">
        <v>220</v>
      </c>
      <c r="AG120" s="2"/>
      <c r="AH120" s="2"/>
      <c r="AI120" s="2"/>
      <c r="AJ120" s="2"/>
      <c r="AK120" s="2"/>
      <c r="AL120" s="61"/>
      <c r="AM120" s="61"/>
      <c r="AN120" s="61"/>
      <c r="AO120" s="2"/>
      <c r="AP120" s="2"/>
      <c r="AQ120" s="2"/>
      <c r="AR120" s="2"/>
      <c r="AS120" s="2"/>
      <c r="AT120" s="2"/>
      <c r="AU120" s="20"/>
      <c r="AV120" s="20"/>
      <c r="AW120" s="21"/>
      <c r="BB120" s="236" t="s">
        <v>91</v>
      </c>
      <c r="BO120" s="80">
        <f t="shared" si="96"/>
        <v>0</v>
      </c>
      <c r="BP120" s="80">
        <f t="shared" si="97"/>
        <v>0</v>
      </c>
      <c r="BQ120" s="80">
        <f t="shared" si="98"/>
        <v>0</v>
      </c>
      <c r="BR120" s="80">
        <f t="shared" si="99"/>
        <v>0</v>
      </c>
      <c r="BS120" s="80">
        <f t="shared" si="100"/>
        <v>0</v>
      </c>
      <c r="BT120" s="80">
        <f t="shared" si="101"/>
        <v>0</v>
      </c>
      <c r="BU120" s="80">
        <f t="shared" si="102"/>
        <v>0</v>
      </c>
      <c r="BV120" s="80">
        <f t="shared" si="103"/>
        <v>0</v>
      </c>
      <c r="BW120" s="80">
        <f t="shared" si="104"/>
        <v>0</v>
      </c>
      <c r="BX120" s="80">
        <f t="shared" si="105"/>
        <v>0</v>
      </c>
      <c r="BY120" s="80">
        <f t="shared" si="106"/>
        <v>0</v>
      </c>
      <c r="BZ120" s="80">
        <f t="shared" si="107"/>
        <v>0</v>
      </c>
      <c r="CA120" s="80">
        <f t="shared" si="108"/>
        <v>0</v>
      </c>
      <c r="CB120" s="80">
        <f t="shared" si="109"/>
        <v>0</v>
      </c>
      <c r="CC120" s="80">
        <f t="shared" si="110"/>
        <v>0</v>
      </c>
      <c r="CD120" s="80">
        <f t="shared" si="111"/>
        <v>0</v>
      </c>
    </row>
    <row r="121" spans="1:82" ht="22.5" x14ac:dyDescent="0.2">
      <c r="A121" s="82" t="s">
        <v>230</v>
      </c>
      <c r="B121" s="83" t="s">
        <v>231</v>
      </c>
      <c r="C121" s="83">
        <v>4301131024</v>
      </c>
      <c r="D121" s="83">
        <v>4607111034120</v>
      </c>
      <c r="E121" s="84">
        <v>0.3</v>
      </c>
      <c r="F121" s="85">
        <v>6</v>
      </c>
      <c r="G121" s="84">
        <v>1.8</v>
      </c>
      <c r="H121" s="84">
        <v>2.2218</v>
      </c>
      <c r="I121" s="86">
        <v>140</v>
      </c>
      <c r="J121" s="86" t="s">
        <v>90</v>
      </c>
      <c r="K121" s="87" t="s">
        <v>89</v>
      </c>
      <c r="L121" s="87"/>
      <c r="M121" s="773">
        <v>180</v>
      </c>
      <c r="N121" s="773"/>
      <c r="O121" s="841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21" s="775"/>
      <c r="Q121" s="775"/>
      <c r="R121" s="775"/>
      <c r="S121" s="775"/>
      <c r="T121" s="88" t="s">
        <v>42</v>
      </c>
      <c r="U121" s="65">
        <v>0</v>
      </c>
      <c r="V121" s="66">
        <f t="shared" si="92"/>
        <v>0</v>
      </c>
      <c r="W121" s="65">
        <v>0</v>
      </c>
      <c r="X121" s="66">
        <f t="shared" si="93"/>
        <v>0</v>
      </c>
      <c r="Y121" s="65">
        <v>0</v>
      </c>
      <c r="Z121" s="66">
        <f t="shared" si="94"/>
        <v>0</v>
      </c>
      <c r="AA121" s="65">
        <v>0</v>
      </c>
      <c r="AB121" s="66">
        <f t="shared" si="95"/>
        <v>0</v>
      </c>
      <c r="AC121" s="67" t="str">
        <f>IF(IFERROR(U121*0.00941,0)+IFERROR(W121*0.00941,0)+IFERROR(Y121*0.00941,0)+IFERROR(AA121*0.00941,0)=0,"",IFERROR(U121*0.00941,0)+IFERROR(W121*0.00941,0)+IFERROR(Y121*0.00941,0)+IFERROR(AA121*0.00941,0))</f>
        <v/>
      </c>
      <c r="AD121" s="82" t="s">
        <v>57</v>
      </c>
      <c r="AE121" s="82" t="s">
        <v>57</v>
      </c>
      <c r="AF121" s="239" t="s">
        <v>220</v>
      </c>
      <c r="AG121" s="2"/>
      <c r="AH121" s="2"/>
      <c r="AI121" s="2"/>
      <c r="AJ121" s="2"/>
      <c r="AK121" s="2"/>
      <c r="AL121" s="61"/>
      <c r="AM121" s="61"/>
      <c r="AN121" s="61"/>
      <c r="AO121" s="2"/>
      <c r="AP121" s="2"/>
      <c r="AQ121" s="2"/>
      <c r="AR121" s="2"/>
      <c r="AS121" s="2"/>
      <c r="AT121" s="2"/>
      <c r="AU121" s="20"/>
      <c r="AV121" s="20"/>
      <c r="AW121" s="21"/>
      <c r="BB121" s="238" t="s">
        <v>91</v>
      </c>
      <c r="BO121" s="80">
        <f t="shared" si="96"/>
        <v>0</v>
      </c>
      <c r="BP121" s="80">
        <f t="shared" si="97"/>
        <v>0</v>
      </c>
      <c r="BQ121" s="80">
        <f t="shared" si="98"/>
        <v>0</v>
      </c>
      <c r="BR121" s="80">
        <f t="shared" si="99"/>
        <v>0</v>
      </c>
      <c r="BS121" s="80">
        <f t="shared" si="100"/>
        <v>0</v>
      </c>
      <c r="BT121" s="80">
        <f t="shared" si="101"/>
        <v>0</v>
      </c>
      <c r="BU121" s="80">
        <f t="shared" si="102"/>
        <v>0</v>
      </c>
      <c r="BV121" s="80">
        <f t="shared" si="103"/>
        <v>0</v>
      </c>
      <c r="BW121" s="80">
        <f t="shared" si="104"/>
        <v>0</v>
      </c>
      <c r="BX121" s="80">
        <f t="shared" si="105"/>
        <v>0</v>
      </c>
      <c r="BY121" s="80">
        <f t="shared" si="106"/>
        <v>0</v>
      </c>
      <c r="BZ121" s="80">
        <f t="shared" si="107"/>
        <v>0</v>
      </c>
      <c r="CA121" s="80">
        <f t="shared" si="108"/>
        <v>0</v>
      </c>
      <c r="CB121" s="80">
        <f t="shared" si="109"/>
        <v>0</v>
      </c>
      <c r="CC121" s="80">
        <f t="shared" si="110"/>
        <v>0</v>
      </c>
      <c r="CD121" s="80">
        <f t="shared" si="111"/>
        <v>0</v>
      </c>
    </row>
    <row r="122" spans="1:82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1" t="s">
        <v>43</v>
      </c>
      <c r="P122" s="792"/>
      <c r="Q122" s="792"/>
      <c r="R122" s="792"/>
      <c r="S122" s="792"/>
      <c r="T122" s="39" t="s">
        <v>42</v>
      </c>
      <c r="U122" s="50">
        <f t="shared" ref="U122:AB122" si="112">IFERROR(SUM(U113:U121),0)</f>
        <v>0</v>
      </c>
      <c r="V122" s="50">
        <f t="shared" si="112"/>
        <v>0</v>
      </c>
      <c r="W122" s="50">
        <f t="shared" si="112"/>
        <v>0</v>
      </c>
      <c r="X122" s="50">
        <f t="shared" si="112"/>
        <v>0</v>
      </c>
      <c r="Y122" s="50">
        <f t="shared" si="112"/>
        <v>0</v>
      </c>
      <c r="Z122" s="50">
        <f t="shared" si="112"/>
        <v>0</v>
      </c>
      <c r="AA122" s="50">
        <f t="shared" si="112"/>
        <v>0</v>
      </c>
      <c r="AB122" s="50">
        <f t="shared" si="112"/>
        <v>0</v>
      </c>
      <c r="AC122" s="50">
        <f>IFERROR(IF(AC113="",0,AC113),0)+IFERROR(IF(AC114="",0,AC114),0)+IFERROR(IF(AC115="",0,AC115),0)+IFERROR(IF(AC116="",0,AC116),0)+IFERROR(IF(AC117="",0,AC117),0)+IFERROR(IF(AC118="",0,AC118),0)+IFERROR(IF(AC119="",0,AC119),0)+IFERROR(IF(AC120="",0,AC120),0)+IFERROR(IF(AC121="",0,AC121),0)</f>
        <v>0</v>
      </c>
      <c r="AD122" s="3"/>
      <c r="AE122" s="72"/>
      <c r="AF122" s="3"/>
      <c r="AG122" s="3"/>
      <c r="AH122" s="3"/>
      <c r="AI122" s="3"/>
      <c r="AJ122" s="3"/>
      <c r="AK122" s="3"/>
      <c r="AL122" s="62"/>
      <c r="AM122" s="62"/>
      <c r="AN122" s="62"/>
      <c r="AO122" s="3"/>
      <c r="AP122" s="3"/>
      <c r="AQ122" s="2"/>
      <c r="AR122" s="2"/>
      <c r="AS122" s="2"/>
      <c r="AT122" s="2"/>
      <c r="AU122" s="20"/>
      <c r="AV122" s="20"/>
      <c r="AW122" s="21"/>
    </row>
    <row r="123" spans="1:82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1" t="s">
        <v>43</v>
      </c>
      <c r="P123" s="792"/>
      <c r="Q123" s="792"/>
      <c r="R123" s="792"/>
      <c r="S123" s="792"/>
      <c r="T123" s="39" t="s">
        <v>0</v>
      </c>
      <c r="U123" s="50">
        <f>IFERROR(U113*G113,0)+IFERROR(U114*G114,0)+IFERROR(U115*G115,0)+IFERROR(U116*G116,0)+IFERROR(U117*G117,0)+IFERROR(U118*G118,0)+IFERROR(U119*G119,0)+IFERROR(U120*G120,0)+IFERROR(U121*G121,0)</f>
        <v>0</v>
      </c>
      <c r="V123" s="50">
        <f>IFERROR(V113*G113,0)+IFERROR(V114*G114,0)+IFERROR(V115*G115,0)+IFERROR(V116*G116,0)+IFERROR(V117*G117,0)+IFERROR(V118*G118,0)+IFERROR(V119*G119,0)+IFERROR(V120*G120,0)+IFERROR(V121*G121,0)</f>
        <v>0</v>
      </c>
      <c r="W123" s="50">
        <f>IFERROR(W113*G113,0)+IFERROR(W114*G114,0)+IFERROR(W115*G115,0)+IFERROR(W116*G116,0)+IFERROR(W117*G117,0)+IFERROR(W118*G118,0)+IFERROR(W119*G119,0)+IFERROR(W120*G120,0)+IFERROR(W121*G121,0)</f>
        <v>0</v>
      </c>
      <c r="X123" s="50">
        <f>IFERROR(X113*G113,0)+IFERROR(X114*G114,0)+IFERROR(X115*G115,0)+IFERROR(X116*G116,0)+IFERROR(X117*G117,0)+IFERROR(X118*G118,0)+IFERROR(X119*G119,0)+IFERROR(X120*G120,0)+IFERROR(X121*G121,0)</f>
        <v>0</v>
      </c>
      <c r="Y123" s="50">
        <f>IFERROR(Y113*G113,0)+IFERROR(Y114*G114,0)+IFERROR(Y115*G115,0)+IFERROR(Y116*G116,0)+IFERROR(Y117*G117,0)+IFERROR(Y118*G118,0)+IFERROR(Y119*G119,0)+IFERROR(Y120*G120,0)+IFERROR(Y121*G121,0)</f>
        <v>0</v>
      </c>
      <c r="Z123" s="50">
        <f>IFERROR(Z113*G113,0)+IFERROR(Z114*G114,0)+IFERROR(Z115*G115,0)+IFERROR(Z116*G116,0)+IFERROR(Z117*G117,0)+IFERROR(Z118*G118,0)+IFERROR(Z119*G119,0)+IFERROR(Z120*G120,0)+IFERROR(Z121*G121,0)</f>
        <v>0</v>
      </c>
      <c r="AA123" s="50">
        <f>IFERROR(AA113*G113,0)+IFERROR(AA114*G114,0)+IFERROR(AA115*G115,0)+IFERROR(AA116*G116,0)+IFERROR(AA117*G117,0)+IFERROR(AA118*G118,0)+IFERROR(AA119*G119,0)+IFERROR(AA120*G120,0)+IFERROR(AA121*G121,0)</f>
        <v>0</v>
      </c>
      <c r="AB123" s="50">
        <f>IFERROR(AB113*G113,0)+IFERROR(AB114*G114,0)+IFERROR(AB115*G115,0)+IFERROR(AB116*G116,0)+IFERROR(AB117*G117,0)+IFERROR(AB118*G118,0)+IFERROR(AB119*G119,0)+IFERROR(AB120*G120,0)+IFERROR(AB121*G121,0)</f>
        <v>0</v>
      </c>
      <c r="AC123" s="50" t="s">
        <v>57</v>
      </c>
      <c r="AD123" s="3"/>
      <c r="AE123" s="72"/>
      <c r="AF123" s="3"/>
      <c r="AG123" s="3"/>
      <c r="AH123" s="3"/>
      <c r="AI123" s="3"/>
      <c r="AJ123" s="3"/>
      <c r="AK123" s="3"/>
      <c r="AL123" s="62"/>
      <c r="AM123" s="62"/>
      <c r="AN123" s="62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t="15" x14ac:dyDescent="0.25">
      <c r="A124" s="767" t="s">
        <v>232</v>
      </c>
      <c r="B124" s="768"/>
      <c r="C124" s="768"/>
      <c r="D124" s="768"/>
      <c r="E124" s="768"/>
      <c r="F124" s="768"/>
      <c r="G124" s="768"/>
      <c r="H124" s="768"/>
      <c r="I124" s="768"/>
      <c r="J124" s="768"/>
      <c r="K124" s="768"/>
      <c r="L124" s="768"/>
      <c r="M124" s="768"/>
      <c r="N124" s="768"/>
      <c r="O124" s="768"/>
      <c r="P124" s="768"/>
      <c r="Q124" s="768"/>
      <c r="R124" s="768"/>
      <c r="S124" s="768"/>
      <c r="T124" s="768"/>
      <c r="U124" s="768"/>
      <c r="V124" s="768"/>
      <c r="W124" s="768"/>
      <c r="X124" s="768"/>
      <c r="Y124" s="768"/>
      <c r="Z124" s="768"/>
      <c r="AA124" s="764"/>
      <c r="AB124" s="764"/>
      <c r="AC124" s="764"/>
      <c r="AD124" s="764"/>
      <c r="AE124" s="765"/>
      <c r="AF124" s="769"/>
      <c r="AG124" s="2"/>
      <c r="AH124" s="2"/>
      <c r="AI124" s="2"/>
      <c r="AJ124" s="2"/>
      <c r="AK124" s="61"/>
      <c r="AL124" s="61"/>
      <c r="AM124" s="61"/>
      <c r="AN124" s="2"/>
      <c r="AO124" s="2"/>
      <c r="AP124" s="2"/>
      <c r="AQ124" s="2"/>
      <c r="AR124" s="2"/>
    </row>
    <row r="125" spans="1:82" ht="15" x14ac:dyDescent="0.25">
      <c r="A125" s="770" t="s">
        <v>176</v>
      </c>
      <c r="B125" s="771"/>
      <c r="C125" s="771"/>
      <c r="D125" s="771"/>
      <c r="E125" s="771"/>
      <c r="F125" s="771"/>
      <c r="G125" s="771"/>
      <c r="H125" s="771"/>
      <c r="I125" s="771"/>
      <c r="J125" s="771"/>
      <c r="K125" s="771"/>
      <c r="L125" s="771"/>
      <c r="M125" s="771"/>
      <c r="N125" s="771"/>
      <c r="O125" s="771"/>
      <c r="P125" s="771"/>
      <c r="Q125" s="771"/>
      <c r="R125" s="771"/>
      <c r="S125" s="771"/>
      <c r="T125" s="771"/>
      <c r="U125" s="771"/>
      <c r="V125" s="771"/>
      <c r="W125" s="771"/>
      <c r="X125" s="768"/>
      <c r="Y125" s="768"/>
      <c r="Z125" s="768"/>
      <c r="AA125" s="764"/>
      <c r="AB125" s="764"/>
      <c r="AC125" s="764"/>
      <c r="AD125" s="764"/>
      <c r="AE125" s="765"/>
      <c r="AF125" s="772"/>
      <c r="AG125" s="2"/>
      <c r="AH125" s="2"/>
      <c r="AI125" s="2"/>
      <c r="AJ125" s="2"/>
      <c r="AK125" s="61"/>
      <c r="AL125" s="61"/>
      <c r="AM125" s="61"/>
      <c r="AN125" s="2"/>
      <c r="AO125" s="2"/>
      <c r="AP125" s="2"/>
      <c r="AQ125" s="2"/>
      <c r="AR125" s="2"/>
    </row>
    <row r="126" spans="1:82" x14ac:dyDescent="0.2">
      <c r="A126" s="82" t="s">
        <v>233</v>
      </c>
      <c r="B126" s="83" t="s">
        <v>234</v>
      </c>
      <c r="C126" s="83">
        <v>4301135053</v>
      </c>
      <c r="D126" s="83">
        <v>4607111036407</v>
      </c>
      <c r="E126" s="84">
        <v>0.3</v>
      </c>
      <c r="F126" s="85">
        <v>14</v>
      </c>
      <c r="G126" s="84">
        <v>4.2</v>
      </c>
      <c r="H126" s="84">
        <v>4.5292000000000003</v>
      </c>
      <c r="I126" s="86">
        <v>70</v>
      </c>
      <c r="J126" s="86" t="s">
        <v>90</v>
      </c>
      <c r="K126" s="87" t="s">
        <v>89</v>
      </c>
      <c r="L126" s="87"/>
      <c r="M126" s="773">
        <v>180</v>
      </c>
      <c r="N126" s="773"/>
      <c r="O126" s="8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75"/>
      <c r="Q126" s="775"/>
      <c r="R126" s="775"/>
      <c r="S126" s="775"/>
      <c r="T126" s="88" t="s">
        <v>42</v>
      </c>
      <c r="U126" s="65">
        <v>0</v>
      </c>
      <c r="V126" s="66">
        <f t="shared" ref="V126:V156" si="113">IFERROR(IF(U126="","",U126),"")</f>
        <v>0</v>
      </c>
      <c r="W126" s="65">
        <v>0</v>
      </c>
      <c r="X126" s="66">
        <f t="shared" ref="X126:X156" si="114">IFERROR(IF(W126="","",W126),"")</f>
        <v>0</v>
      </c>
      <c r="Y126" s="65">
        <v>0</v>
      </c>
      <c r="Z126" s="66">
        <f t="shared" ref="Z126:Z156" si="115">IFERROR(IF(Y126="","",Y126),"")</f>
        <v>0</v>
      </c>
      <c r="AA126" s="65">
        <v>0</v>
      </c>
      <c r="AB126" s="66">
        <f t="shared" ref="AB126:AB156" si="116">IFERROR(IF(AA126="","",AA126),"")</f>
        <v>0</v>
      </c>
      <c r="AC126" s="67" t="str">
        <f t="shared" ref="AC126:AC131" si="117">IF(IFERROR(U126*0.01788,0)+IFERROR(W126*0.01788,0)+IFERROR(Y126*0.01788,0)+IFERROR(AA126*0.01788,0)=0,"",IFERROR(U126*0.01788,0)+IFERROR(W126*0.01788,0)+IFERROR(Y126*0.01788,0)+IFERROR(AA126*0.01788,0))</f>
        <v/>
      </c>
      <c r="AD126" s="82" t="s">
        <v>57</v>
      </c>
      <c r="AE126" s="82" t="s">
        <v>57</v>
      </c>
      <c r="AF126" s="241" t="s">
        <v>235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240" t="s">
        <v>91</v>
      </c>
      <c r="BO126" s="80">
        <f t="shared" ref="BO126:BO156" si="118">IFERROR(U126*H126,0)</f>
        <v>0</v>
      </c>
      <c r="BP126" s="80">
        <f t="shared" ref="BP126:BP156" si="119">IFERROR(V126*H126,0)</f>
        <v>0</v>
      </c>
      <c r="BQ126" s="80">
        <f t="shared" ref="BQ126:BQ156" si="120">IFERROR(U126/I126,0)</f>
        <v>0</v>
      </c>
      <c r="BR126" s="80">
        <f t="shared" ref="BR126:BR156" si="121">IFERROR(V126/I126,0)</f>
        <v>0</v>
      </c>
      <c r="BS126" s="80">
        <f t="shared" ref="BS126:BS156" si="122">IFERROR(W126*H126,0)</f>
        <v>0</v>
      </c>
      <c r="BT126" s="80">
        <f t="shared" ref="BT126:BT156" si="123">IFERROR(X126*H126,0)</f>
        <v>0</v>
      </c>
      <c r="BU126" s="80">
        <f t="shared" ref="BU126:BU156" si="124">IFERROR(W126/I126,0)</f>
        <v>0</v>
      </c>
      <c r="BV126" s="80">
        <f t="shared" ref="BV126:BV156" si="125">IFERROR(X126/I126,0)</f>
        <v>0</v>
      </c>
      <c r="BW126" s="80">
        <f t="shared" ref="BW126:BW156" si="126">IFERROR(Y126*H126,0)</f>
        <v>0</v>
      </c>
      <c r="BX126" s="80">
        <f t="shared" ref="BX126:BX156" si="127">IFERROR(Z126*H126,0)</f>
        <v>0</v>
      </c>
      <c r="BY126" s="80">
        <f t="shared" ref="BY126:BY156" si="128">IFERROR(Y126/I126,0)</f>
        <v>0</v>
      </c>
      <c r="BZ126" s="80">
        <f t="shared" ref="BZ126:BZ156" si="129">IFERROR(Z126/I126,0)</f>
        <v>0</v>
      </c>
      <c r="CA126" s="80">
        <f t="shared" ref="CA126:CA156" si="130">IFERROR(AA126*H126,0)</f>
        <v>0</v>
      </c>
      <c r="CB126" s="80">
        <f t="shared" ref="CB126:CB156" si="131">IFERROR(AB126*H126,0)</f>
        <v>0</v>
      </c>
      <c r="CC126" s="80">
        <f t="shared" ref="CC126:CC156" si="132">IFERROR(AA126/I126,0)</f>
        <v>0</v>
      </c>
      <c r="CD126" s="80">
        <f t="shared" ref="CD126:CD156" si="133">IFERROR(AB126/I126,0)</f>
        <v>0</v>
      </c>
    </row>
    <row r="127" spans="1:82" ht="22.5" x14ac:dyDescent="0.2">
      <c r="A127" s="82" t="s">
        <v>233</v>
      </c>
      <c r="B127" s="83" t="s">
        <v>236</v>
      </c>
      <c r="C127" s="83">
        <v>4301135285</v>
      </c>
      <c r="D127" s="83">
        <v>4607111036407</v>
      </c>
      <c r="E127" s="84">
        <v>0.3</v>
      </c>
      <c r="F127" s="85">
        <v>14</v>
      </c>
      <c r="G127" s="84">
        <v>4.2</v>
      </c>
      <c r="H127" s="84">
        <v>4.5292000000000003</v>
      </c>
      <c r="I127" s="86">
        <v>70</v>
      </c>
      <c r="J127" s="86" t="s">
        <v>90</v>
      </c>
      <c r="K127" s="87" t="s">
        <v>89</v>
      </c>
      <c r="L127" s="87"/>
      <c r="M127" s="773">
        <v>180</v>
      </c>
      <c r="N127" s="773"/>
      <c r="O127" s="84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75"/>
      <c r="Q127" s="775"/>
      <c r="R127" s="775"/>
      <c r="S127" s="775"/>
      <c r="T127" s="88" t="s">
        <v>42</v>
      </c>
      <c r="U127" s="65">
        <v>0</v>
      </c>
      <c r="V127" s="66">
        <f t="shared" si="113"/>
        <v>0</v>
      </c>
      <c r="W127" s="65">
        <v>0</v>
      </c>
      <c r="X127" s="66">
        <f t="shared" si="114"/>
        <v>0</v>
      </c>
      <c r="Y127" s="65">
        <v>0</v>
      </c>
      <c r="Z127" s="66">
        <f t="shared" si="115"/>
        <v>0</v>
      </c>
      <c r="AA127" s="65">
        <v>0</v>
      </c>
      <c r="AB127" s="66">
        <f t="shared" si="116"/>
        <v>0</v>
      </c>
      <c r="AC127" s="67" t="str">
        <f t="shared" si="117"/>
        <v/>
      </c>
      <c r="AD127" s="82" t="s">
        <v>57</v>
      </c>
      <c r="AE127" s="82" t="s">
        <v>57</v>
      </c>
      <c r="AF127" s="243" t="s">
        <v>237</v>
      </c>
      <c r="AG127" s="2"/>
      <c r="AH127" s="2"/>
      <c r="AI127" s="2"/>
      <c r="AJ127" s="2"/>
      <c r="AK127" s="2"/>
      <c r="AL127" s="61"/>
      <c r="AM127" s="61"/>
      <c r="AN127" s="61"/>
      <c r="AO127" s="2"/>
      <c r="AP127" s="2"/>
      <c r="AQ127" s="2"/>
      <c r="AR127" s="2"/>
      <c r="AS127" s="2"/>
      <c r="AT127" s="2"/>
      <c r="AU127" s="20"/>
      <c r="AV127" s="20"/>
      <c r="AW127" s="21"/>
      <c r="BB127" s="242" t="s">
        <v>91</v>
      </c>
      <c r="BO127" s="80">
        <f t="shared" si="118"/>
        <v>0</v>
      </c>
      <c r="BP127" s="80">
        <f t="shared" si="119"/>
        <v>0</v>
      </c>
      <c r="BQ127" s="80">
        <f t="shared" si="120"/>
        <v>0</v>
      </c>
      <c r="BR127" s="80">
        <f t="shared" si="121"/>
        <v>0</v>
      </c>
      <c r="BS127" s="80">
        <f t="shared" si="122"/>
        <v>0</v>
      </c>
      <c r="BT127" s="80">
        <f t="shared" si="123"/>
        <v>0</v>
      </c>
      <c r="BU127" s="80">
        <f t="shared" si="124"/>
        <v>0</v>
      </c>
      <c r="BV127" s="80">
        <f t="shared" si="125"/>
        <v>0</v>
      </c>
      <c r="BW127" s="80">
        <f t="shared" si="126"/>
        <v>0</v>
      </c>
      <c r="BX127" s="80">
        <f t="shared" si="127"/>
        <v>0</v>
      </c>
      <c r="BY127" s="80">
        <f t="shared" si="128"/>
        <v>0</v>
      </c>
      <c r="BZ127" s="80">
        <f t="shared" si="129"/>
        <v>0</v>
      </c>
      <c r="CA127" s="80">
        <f t="shared" si="130"/>
        <v>0</v>
      </c>
      <c r="CB127" s="80">
        <f t="shared" si="131"/>
        <v>0</v>
      </c>
      <c r="CC127" s="80">
        <f t="shared" si="132"/>
        <v>0</v>
      </c>
      <c r="CD127" s="80">
        <f t="shared" si="133"/>
        <v>0</v>
      </c>
    </row>
    <row r="128" spans="1:82" ht="22.5" x14ac:dyDescent="0.2">
      <c r="A128" s="82" t="s">
        <v>233</v>
      </c>
      <c r="B128" s="83" t="s">
        <v>236</v>
      </c>
      <c r="C128" s="83">
        <v>4301135473</v>
      </c>
      <c r="D128" s="83">
        <v>4607111036407</v>
      </c>
      <c r="E128" s="84">
        <v>0.3</v>
      </c>
      <c r="F128" s="85">
        <v>14</v>
      </c>
      <c r="G128" s="84">
        <v>4.2</v>
      </c>
      <c r="H128" s="84">
        <v>4.5292000000000003</v>
      </c>
      <c r="I128" s="86">
        <v>70</v>
      </c>
      <c r="J128" s="86" t="s">
        <v>90</v>
      </c>
      <c r="K128" s="87" t="s">
        <v>89</v>
      </c>
      <c r="L128" s="87"/>
      <c r="M128" s="773">
        <v>180</v>
      </c>
      <c r="N128" s="773"/>
      <c r="O128" s="8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8" s="775"/>
      <c r="Q128" s="775"/>
      <c r="R128" s="775"/>
      <c r="S128" s="775"/>
      <c r="T128" s="88" t="s">
        <v>42</v>
      </c>
      <c r="U128" s="65">
        <v>0</v>
      </c>
      <c r="V128" s="66">
        <f t="shared" si="113"/>
        <v>0</v>
      </c>
      <c r="W128" s="65">
        <v>0</v>
      </c>
      <c r="X128" s="66">
        <f t="shared" si="114"/>
        <v>0</v>
      </c>
      <c r="Y128" s="65">
        <v>0</v>
      </c>
      <c r="Z128" s="66">
        <f t="shared" si="115"/>
        <v>0</v>
      </c>
      <c r="AA128" s="65">
        <v>0</v>
      </c>
      <c r="AB128" s="66">
        <f t="shared" si="116"/>
        <v>0</v>
      </c>
      <c r="AC128" s="67" t="str">
        <f t="shared" si="117"/>
        <v/>
      </c>
      <c r="AD128" s="82" t="s">
        <v>57</v>
      </c>
      <c r="AE128" s="82" t="s">
        <v>57</v>
      </c>
      <c r="AF128" s="245" t="s">
        <v>237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244" t="s">
        <v>91</v>
      </c>
      <c r="BO128" s="80">
        <f t="shared" si="118"/>
        <v>0</v>
      </c>
      <c r="BP128" s="80">
        <f t="shared" si="119"/>
        <v>0</v>
      </c>
      <c r="BQ128" s="80">
        <f t="shared" si="120"/>
        <v>0</v>
      </c>
      <c r="BR128" s="80">
        <f t="shared" si="121"/>
        <v>0</v>
      </c>
      <c r="BS128" s="80">
        <f t="shared" si="122"/>
        <v>0</v>
      </c>
      <c r="BT128" s="80">
        <f t="shared" si="123"/>
        <v>0</v>
      </c>
      <c r="BU128" s="80">
        <f t="shared" si="124"/>
        <v>0</v>
      </c>
      <c r="BV128" s="80">
        <f t="shared" si="125"/>
        <v>0</v>
      </c>
      <c r="BW128" s="80">
        <f t="shared" si="126"/>
        <v>0</v>
      </c>
      <c r="BX128" s="80">
        <f t="shared" si="127"/>
        <v>0</v>
      </c>
      <c r="BY128" s="80">
        <f t="shared" si="128"/>
        <v>0</v>
      </c>
      <c r="BZ128" s="80">
        <f t="shared" si="129"/>
        <v>0</v>
      </c>
      <c r="CA128" s="80">
        <f t="shared" si="130"/>
        <v>0</v>
      </c>
      <c r="CB128" s="80">
        <f t="shared" si="131"/>
        <v>0</v>
      </c>
      <c r="CC128" s="80">
        <f t="shared" si="132"/>
        <v>0</v>
      </c>
      <c r="CD128" s="80">
        <f t="shared" si="133"/>
        <v>0</v>
      </c>
    </row>
    <row r="129" spans="1:82" ht="22.5" x14ac:dyDescent="0.2">
      <c r="A129" s="82" t="s">
        <v>238</v>
      </c>
      <c r="B129" s="83" t="s">
        <v>239</v>
      </c>
      <c r="C129" s="83">
        <v>4301135122</v>
      </c>
      <c r="D129" s="83">
        <v>4607111033628</v>
      </c>
      <c r="E129" s="84">
        <v>0.3</v>
      </c>
      <c r="F129" s="85">
        <v>12</v>
      </c>
      <c r="G129" s="84">
        <v>3.6</v>
      </c>
      <c r="H129" s="84">
        <v>4.3036000000000003</v>
      </c>
      <c r="I129" s="86">
        <v>70</v>
      </c>
      <c r="J129" s="86" t="s">
        <v>90</v>
      </c>
      <c r="K129" s="87" t="s">
        <v>89</v>
      </c>
      <c r="L129" s="87"/>
      <c r="M129" s="773">
        <v>180</v>
      </c>
      <c r="N129" s="773"/>
      <c r="O129" s="8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75"/>
      <c r="Q129" s="775"/>
      <c r="R129" s="775"/>
      <c r="S129" s="775"/>
      <c r="T129" s="88" t="s">
        <v>42</v>
      </c>
      <c r="U129" s="65">
        <v>0</v>
      </c>
      <c r="V129" s="66">
        <f t="shared" si="113"/>
        <v>0</v>
      </c>
      <c r="W129" s="65">
        <v>0</v>
      </c>
      <c r="X129" s="66">
        <f t="shared" si="114"/>
        <v>0</v>
      </c>
      <c r="Y129" s="65">
        <v>0</v>
      </c>
      <c r="Z129" s="66">
        <f t="shared" si="115"/>
        <v>0</v>
      </c>
      <c r="AA129" s="65">
        <v>0</v>
      </c>
      <c r="AB129" s="66">
        <f t="shared" si="116"/>
        <v>0</v>
      </c>
      <c r="AC129" s="67" t="str">
        <f t="shared" si="117"/>
        <v/>
      </c>
      <c r="AD129" s="82" t="s">
        <v>57</v>
      </c>
      <c r="AE129" s="82" t="s">
        <v>57</v>
      </c>
      <c r="AF129" s="247" t="s">
        <v>240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246" t="s">
        <v>91</v>
      </c>
      <c r="BO129" s="80">
        <f t="shared" si="118"/>
        <v>0</v>
      </c>
      <c r="BP129" s="80">
        <f t="shared" si="119"/>
        <v>0</v>
      </c>
      <c r="BQ129" s="80">
        <f t="shared" si="120"/>
        <v>0</v>
      </c>
      <c r="BR129" s="80">
        <f t="shared" si="121"/>
        <v>0</v>
      </c>
      <c r="BS129" s="80">
        <f t="shared" si="122"/>
        <v>0</v>
      </c>
      <c r="BT129" s="80">
        <f t="shared" si="123"/>
        <v>0</v>
      </c>
      <c r="BU129" s="80">
        <f t="shared" si="124"/>
        <v>0</v>
      </c>
      <c r="BV129" s="80">
        <f t="shared" si="125"/>
        <v>0</v>
      </c>
      <c r="BW129" s="80">
        <f t="shared" si="126"/>
        <v>0</v>
      </c>
      <c r="BX129" s="80">
        <f t="shared" si="127"/>
        <v>0</v>
      </c>
      <c r="BY129" s="80">
        <f t="shared" si="128"/>
        <v>0</v>
      </c>
      <c r="BZ129" s="80">
        <f t="shared" si="129"/>
        <v>0</v>
      </c>
      <c r="CA129" s="80">
        <f t="shared" si="130"/>
        <v>0</v>
      </c>
      <c r="CB129" s="80">
        <f t="shared" si="131"/>
        <v>0</v>
      </c>
      <c r="CC129" s="80">
        <f t="shared" si="132"/>
        <v>0</v>
      </c>
      <c r="CD129" s="80">
        <f t="shared" si="133"/>
        <v>0</v>
      </c>
    </row>
    <row r="130" spans="1:82" ht="22.5" x14ac:dyDescent="0.2">
      <c r="A130" s="82" t="s">
        <v>241</v>
      </c>
      <c r="B130" s="83" t="s">
        <v>242</v>
      </c>
      <c r="C130" s="83">
        <v>4301135070</v>
      </c>
      <c r="D130" s="83">
        <v>4607111033628</v>
      </c>
      <c r="E130" s="84">
        <v>0.3</v>
      </c>
      <c r="F130" s="85">
        <v>12</v>
      </c>
      <c r="G130" s="84">
        <v>3.6</v>
      </c>
      <c r="H130" s="84">
        <v>4.3036000000000003</v>
      </c>
      <c r="I130" s="86">
        <v>70</v>
      </c>
      <c r="J130" s="86" t="s">
        <v>90</v>
      </c>
      <c r="K130" s="87" t="s">
        <v>89</v>
      </c>
      <c r="L130" s="87"/>
      <c r="M130" s="773">
        <v>180</v>
      </c>
      <c r="N130" s="773"/>
      <c r="O130" s="846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0" s="775"/>
      <c r="Q130" s="775"/>
      <c r="R130" s="775"/>
      <c r="S130" s="775"/>
      <c r="T130" s="88" t="s">
        <v>42</v>
      </c>
      <c r="U130" s="65">
        <v>0</v>
      </c>
      <c r="V130" s="66">
        <f t="shared" si="113"/>
        <v>0</v>
      </c>
      <c r="W130" s="65">
        <v>0</v>
      </c>
      <c r="X130" s="66">
        <f t="shared" si="114"/>
        <v>0</v>
      </c>
      <c r="Y130" s="65">
        <v>0</v>
      </c>
      <c r="Z130" s="66">
        <f t="shared" si="115"/>
        <v>0</v>
      </c>
      <c r="AA130" s="65">
        <v>0</v>
      </c>
      <c r="AB130" s="66">
        <f t="shared" si="116"/>
        <v>0</v>
      </c>
      <c r="AC130" s="67" t="str">
        <f t="shared" si="117"/>
        <v/>
      </c>
      <c r="AD130" s="82" t="s">
        <v>57</v>
      </c>
      <c r="AE130" s="82" t="s">
        <v>57</v>
      </c>
      <c r="AF130" s="249" t="s">
        <v>243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48" t="s">
        <v>91</v>
      </c>
      <c r="BO130" s="80">
        <f t="shared" si="118"/>
        <v>0</v>
      </c>
      <c r="BP130" s="80">
        <f t="shared" si="119"/>
        <v>0</v>
      </c>
      <c r="BQ130" s="80">
        <f t="shared" si="120"/>
        <v>0</v>
      </c>
      <c r="BR130" s="80">
        <f t="shared" si="121"/>
        <v>0</v>
      </c>
      <c r="BS130" s="80">
        <f t="shared" si="122"/>
        <v>0</v>
      </c>
      <c r="BT130" s="80">
        <f t="shared" si="123"/>
        <v>0</v>
      </c>
      <c r="BU130" s="80">
        <f t="shared" si="124"/>
        <v>0</v>
      </c>
      <c r="BV130" s="80">
        <f t="shared" si="125"/>
        <v>0</v>
      </c>
      <c r="BW130" s="80">
        <f t="shared" si="126"/>
        <v>0</v>
      </c>
      <c r="BX130" s="80">
        <f t="shared" si="127"/>
        <v>0</v>
      </c>
      <c r="BY130" s="80">
        <f t="shared" si="128"/>
        <v>0</v>
      </c>
      <c r="BZ130" s="80">
        <f t="shared" si="129"/>
        <v>0</v>
      </c>
      <c r="CA130" s="80">
        <f t="shared" si="130"/>
        <v>0</v>
      </c>
      <c r="CB130" s="80">
        <f t="shared" si="131"/>
        <v>0</v>
      </c>
      <c r="CC130" s="80">
        <f t="shared" si="132"/>
        <v>0</v>
      </c>
      <c r="CD130" s="80">
        <f t="shared" si="133"/>
        <v>0</v>
      </c>
    </row>
    <row r="131" spans="1:82" ht="22.5" x14ac:dyDescent="0.2">
      <c r="A131" s="82" t="s">
        <v>238</v>
      </c>
      <c r="B131" s="83" t="s">
        <v>244</v>
      </c>
      <c r="C131" s="83">
        <v>4301135286</v>
      </c>
      <c r="D131" s="83">
        <v>4607111033628</v>
      </c>
      <c r="E131" s="84">
        <v>0.3</v>
      </c>
      <c r="F131" s="85">
        <v>12</v>
      </c>
      <c r="G131" s="84">
        <v>3.6</v>
      </c>
      <c r="H131" s="84">
        <v>4.3036000000000003</v>
      </c>
      <c r="I131" s="86">
        <v>70</v>
      </c>
      <c r="J131" s="86" t="s">
        <v>90</v>
      </c>
      <c r="K131" s="87" t="s">
        <v>89</v>
      </c>
      <c r="L131" s="87"/>
      <c r="M131" s="773">
        <v>180</v>
      </c>
      <c r="N131" s="773"/>
      <c r="O131" s="8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1" s="775"/>
      <c r="Q131" s="775"/>
      <c r="R131" s="775"/>
      <c r="S131" s="775"/>
      <c r="T131" s="88" t="s">
        <v>42</v>
      </c>
      <c r="U131" s="65">
        <v>0</v>
      </c>
      <c r="V131" s="66">
        <f t="shared" si="113"/>
        <v>0</v>
      </c>
      <c r="W131" s="65">
        <v>0</v>
      </c>
      <c r="X131" s="66">
        <f t="shared" si="114"/>
        <v>0</v>
      </c>
      <c r="Y131" s="65">
        <v>0</v>
      </c>
      <c r="Z131" s="66">
        <f t="shared" si="115"/>
        <v>0</v>
      </c>
      <c r="AA131" s="65">
        <v>0</v>
      </c>
      <c r="AB131" s="66">
        <f t="shared" si="116"/>
        <v>0</v>
      </c>
      <c r="AC131" s="67" t="str">
        <f t="shared" si="117"/>
        <v/>
      </c>
      <c r="AD131" s="82" t="s">
        <v>57</v>
      </c>
      <c r="AE131" s="82" t="s">
        <v>57</v>
      </c>
      <c r="AF131" s="251" t="s">
        <v>245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50" t="s">
        <v>91</v>
      </c>
      <c r="BO131" s="80">
        <f t="shared" si="118"/>
        <v>0</v>
      </c>
      <c r="BP131" s="80">
        <f t="shared" si="119"/>
        <v>0</v>
      </c>
      <c r="BQ131" s="80">
        <f t="shared" si="120"/>
        <v>0</v>
      </c>
      <c r="BR131" s="80">
        <f t="shared" si="121"/>
        <v>0</v>
      </c>
      <c r="BS131" s="80">
        <f t="shared" si="122"/>
        <v>0</v>
      </c>
      <c r="BT131" s="80">
        <f t="shared" si="123"/>
        <v>0</v>
      </c>
      <c r="BU131" s="80">
        <f t="shared" si="124"/>
        <v>0</v>
      </c>
      <c r="BV131" s="80">
        <f t="shared" si="125"/>
        <v>0</v>
      </c>
      <c r="BW131" s="80">
        <f t="shared" si="126"/>
        <v>0</v>
      </c>
      <c r="BX131" s="80">
        <f t="shared" si="127"/>
        <v>0</v>
      </c>
      <c r="BY131" s="80">
        <f t="shared" si="128"/>
        <v>0</v>
      </c>
      <c r="BZ131" s="80">
        <f t="shared" si="129"/>
        <v>0</v>
      </c>
      <c r="CA131" s="80">
        <f t="shared" si="130"/>
        <v>0</v>
      </c>
      <c r="CB131" s="80">
        <f t="shared" si="131"/>
        <v>0</v>
      </c>
      <c r="CC131" s="80">
        <f t="shared" si="132"/>
        <v>0</v>
      </c>
      <c r="CD131" s="80">
        <f t="shared" si="133"/>
        <v>0</v>
      </c>
    </row>
    <row r="132" spans="1:82" ht="22.5" x14ac:dyDescent="0.2">
      <c r="A132" s="82" t="s">
        <v>246</v>
      </c>
      <c r="B132" s="83" t="s">
        <v>247</v>
      </c>
      <c r="C132" s="83">
        <v>4301135321</v>
      </c>
      <c r="D132" s="83">
        <v>4607111033451</v>
      </c>
      <c r="E132" s="84">
        <v>0.3</v>
      </c>
      <c r="F132" s="85">
        <v>6</v>
      </c>
      <c r="G132" s="84">
        <v>1.8</v>
      </c>
      <c r="H132" s="84">
        <v>2.2218</v>
      </c>
      <c r="I132" s="86">
        <v>126</v>
      </c>
      <c r="J132" s="86" t="s">
        <v>90</v>
      </c>
      <c r="K132" s="87" t="s">
        <v>89</v>
      </c>
      <c r="L132" s="87"/>
      <c r="M132" s="773">
        <v>180</v>
      </c>
      <c r="N132" s="773"/>
      <c r="O132" s="848" t="str">
        <f>HYPERLINK("https://abi.ru/products/Замороженные/Горячая штучка/Чебупели/Снеки/P002287/","Чебупели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75"/>
      <c r="Q132" s="775"/>
      <c r="R132" s="775"/>
      <c r="S132" s="775"/>
      <c r="T132" s="88" t="s">
        <v>42</v>
      </c>
      <c r="U132" s="65">
        <v>0</v>
      </c>
      <c r="V132" s="66">
        <f t="shared" si="113"/>
        <v>0</v>
      </c>
      <c r="W132" s="65">
        <v>0</v>
      </c>
      <c r="X132" s="66">
        <f t="shared" si="114"/>
        <v>0</v>
      </c>
      <c r="Y132" s="65">
        <v>0</v>
      </c>
      <c r="Z132" s="66">
        <f t="shared" si="115"/>
        <v>0</v>
      </c>
      <c r="AA132" s="65">
        <v>0</v>
      </c>
      <c r="AB132" s="66">
        <f t="shared" si="116"/>
        <v>0</v>
      </c>
      <c r="AC132" s="67" t="str">
        <f>IF(IFERROR(U132*0.00936,0)+IFERROR(W132*0.00936,0)+IFERROR(Y132*0.00936,0)+IFERROR(AA132*0.00936,0)=0,"",IFERROR(U132*0.00936,0)+IFERROR(W132*0.00936,0)+IFERROR(Y132*0.00936,0)+IFERROR(AA132*0.00936,0))</f>
        <v/>
      </c>
      <c r="AD132" s="82" t="s">
        <v>57</v>
      </c>
      <c r="AE132" s="82" t="s">
        <v>57</v>
      </c>
      <c r="AF132" s="253" t="s">
        <v>248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252" t="s">
        <v>91</v>
      </c>
      <c r="BO132" s="80">
        <f t="shared" si="118"/>
        <v>0</v>
      </c>
      <c r="BP132" s="80">
        <f t="shared" si="119"/>
        <v>0</v>
      </c>
      <c r="BQ132" s="80">
        <f t="shared" si="120"/>
        <v>0</v>
      </c>
      <c r="BR132" s="80">
        <f t="shared" si="121"/>
        <v>0</v>
      </c>
      <c r="BS132" s="80">
        <f t="shared" si="122"/>
        <v>0</v>
      </c>
      <c r="BT132" s="80">
        <f t="shared" si="123"/>
        <v>0</v>
      </c>
      <c r="BU132" s="80">
        <f t="shared" si="124"/>
        <v>0</v>
      </c>
      <c r="BV132" s="80">
        <f t="shared" si="125"/>
        <v>0</v>
      </c>
      <c r="BW132" s="80">
        <f t="shared" si="126"/>
        <v>0</v>
      </c>
      <c r="BX132" s="80">
        <f t="shared" si="127"/>
        <v>0</v>
      </c>
      <c r="BY132" s="80">
        <f t="shared" si="128"/>
        <v>0</v>
      </c>
      <c r="BZ132" s="80">
        <f t="shared" si="129"/>
        <v>0</v>
      </c>
      <c r="CA132" s="80">
        <f t="shared" si="130"/>
        <v>0</v>
      </c>
      <c r="CB132" s="80">
        <f t="shared" si="131"/>
        <v>0</v>
      </c>
      <c r="CC132" s="80">
        <f t="shared" si="132"/>
        <v>0</v>
      </c>
      <c r="CD132" s="80">
        <f t="shared" si="133"/>
        <v>0</v>
      </c>
    </row>
    <row r="133" spans="1:82" ht="22.5" x14ac:dyDescent="0.2">
      <c r="A133" s="82" t="s">
        <v>249</v>
      </c>
      <c r="B133" s="83" t="s">
        <v>250</v>
      </c>
      <c r="C133" s="83">
        <v>4301135388</v>
      </c>
      <c r="D133" s="83">
        <v>4607111033451</v>
      </c>
      <c r="E133" s="84">
        <v>0.3</v>
      </c>
      <c r="F133" s="85">
        <v>12</v>
      </c>
      <c r="G133" s="84">
        <v>3.6</v>
      </c>
      <c r="H133" s="84">
        <v>4.3036000000000003</v>
      </c>
      <c r="I133" s="86">
        <v>70</v>
      </c>
      <c r="J133" s="86" t="s">
        <v>90</v>
      </c>
      <c r="K133" s="87" t="s">
        <v>89</v>
      </c>
      <c r="L133" s="87"/>
      <c r="M133" s="773">
        <v>180</v>
      </c>
      <c r="N133" s="773"/>
      <c r="O133" s="849" t="str">
        <f>HYPERLINK("https://abi.ru/products/Замороженные/Горячая штучка/Чебупели/Снеки/P002698/","Чебупели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75"/>
      <c r="Q133" s="775"/>
      <c r="R133" s="775"/>
      <c r="S133" s="775"/>
      <c r="T133" s="88" t="s">
        <v>42</v>
      </c>
      <c r="U133" s="65">
        <v>0</v>
      </c>
      <c r="V133" s="66">
        <f t="shared" si="113"/>
        <v>0</v>
      </c>
      <c r="W133" s="65">
        <v>0</v>
      </c>
      <c r="X133" s="66">
        <f t="shared" si="114"/>
        <v>0</v>
      </c>
      <c r="Y133" s="65">
        <v>0</v>
      </c>
      <c r="Z133" s="66">
        <f t="shared" si="115"/>
        <v>0</v>
      </c>
      <c r="AA133" s="65">
        <v>0</v>
      </c>
      <c r="AB133" s="66">
        <f t="shared" si="116"/>
        <v>0</v>
      </c>
      <c r="AC133" s="67" t="str">
        <f>IF(IFERROR(U133*0.01788,0)+IFERROR(W133*0.01788,0)+IFERROR(Y133*0.01788,0)+IFERROR(AA133*0.01788,0)=0,"",IFERROR(U133*0.01788,0)+IFERROR(W133*0.01788,0)+IFERROR(Y133*0.01788,0)+IFERROR(AA133*0.01788,0))</f>
        <v/>
      </c>
      <c r="AD133" s="82" t="s">
        <v>57</v>
      </c>
      <c r="AE133" s="82" t="s">
        <v>57</v>
      </c>
      <c r="AF133" s="255" t="s">
        <v>251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254" t="s">
        <v>91</v>
      </c>
      <c r="BO133" s="80">
        <f t="shared" si="118"/>
        <v>0</v>
      </c>
      <c r="BP133" s="80">
        <f t="shared" si="119"/>
        <v>0</v>
      </c>
      <c r="BQ133" s="80">
        <f t="shared" si="120"/>
        <v>0</v>
      </c>
      <c r="BR133" s="80">
        <f t="shared" si="121"/>
        <v>0</v>
      </c>
      <c r="BS133" s="80">
        <f t="shared" si="122"/>
        <v>0</v>
      </c>
      <c r="BT133" s="80">
        <f t="shared" si="123"/>
        <v>0</v>
      </c>
      <c r="BU133" s="80">
        <f t="shared" si="124"/>
        <v>0</v>
      </c>
      <c r="BV133" s="80">
        <f t="shared" si="125"/>
        <v>0</v>
      </c>
      <c r="BW133" s="80">
        <f t="shared" si="126"/>
        <v>0</v>
      </c>
      <c r="BX133" s="80">
        <f t="shared" si="127"/>
        <v>0</v>
      </c>
      <c r="BY133" s="80">
        <f t="shared" si="128"/>
        <v>0</v>
      </c>
      <c r="BZ133" s="80">
        <f t="shared" si="129"/>
        <v>0</v>
      </c>
      <c r="CA133" s="80">
        <f t="shared" si="130"/>
        <v>0</v>
      </c>
      <c r="CB133" s="80">
        <f t="shared" si="131"/>
        <v>0</v>
      </c>
      <c r="CC133" s="80">
        <f t="shared" si="132"/>
        <v>0</v>
      </c>
      <c r="CD133" s="80">
        <f t="shared" si="133"/>
        <v>0</v>
      </c>
    </row>
    <row r="134" spans="1:82" ht="22.5" x14ac:dyDescent="0.2">
      <c r="A134" s="82" t="s">
        <v>252</v>
      </c>
      <c r="B134" s="83" t="s">
        <v>253</v>
      </c>
      <c r="C134" s="83">
        <v>4301135071</v>
      </c>
      <c r="D134" s="83">
        <v>4607111033451</v>
      </c>
      <c r="E134" s="84">
        <v>0.3</v>
      </c>
      <c r="F134" s="85">
        <v>12</v>
      </c>
      <c r="G134" s="84">
        <v>3.6</v>
      </c>
      <c r="H134" s="84">
        <v>4.3036000000000003</v>
      </c>
      <c r="I134" s="86">
        <v>70</v>
      </c>
      <c r="J134" s="86" t="s">
        <v>90</v>
      </c>
      <c r="K134" s="87" t="s">
        <v>89</v>
      </c>
      <c r="L134" s="87"/>
      <c r="M134" s="773">
        <v>180</v>
      </c>
      <c r="N134" s="773"/>
      <c r="O134" s="850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75"/>
      <c r="Q134" s="775"/>
      <c r="R134" s="775"/>
      <c r="S134" s="775"/>
      <c r="T134" s="88" t="s">
        <v>42</v>
      </c>
      <c r="U134" s="65">
        <v>0</v>
      </c>
      <c r="V134" s="66">
        <f t="shared" si="113"/>
        <v>0</v>
      </c>
      <c r="W134" s="65">
        <v>0</v>
      </c>
      <c r="X134" s="66">
        <f t="shared" si="114"/>
        <v>0</v>
      </c>
      <c r="Y134" s="65">
        <v>0</v>
      </c>
      <c r="Z134" s="66">
        <f t="shared" si="115"/>
        <v>0</v>
      </c>
      <c r="AA134" s="65">
        <v>0</v>
      </c>
      <c r="AB134" s="66">
        <f t="shared" si="116"/>
        <v>0</v>
      </c>
      <c r="AC134" s="67" t="str">
        <f>IF(IFERROR(U134*0.01788,0)+IFERROR(W134*0.01788,0)+IFERROR(Y134*0.01788,0)+IFERROR(AA134*0.01788,0)=0,"",IFERROR(U134*0.01788,0)+IFERROR(W134*0.01788,0)+IFERROR(Y134*0.01788,0)+IFERROR(AA134*0.01788,0))</f>
        <v/>
      </c>
      <c r="AD134" s="82" t="s">
        <v>57</v>
      </c>
      <c r="AE134" s="82" t="s">
        <v>57</v>
      </c>
      <c r="AF134" s="257" t="s">
        <v>251</v>
      </c>
      <c r="AG134" s="2"/>
      <c r="AH134" s="2"/>
      <c r="AI134" s="2"/>
      <c r="AJ134" s="2"/>
      <c r="AK134" s="2"/>
      <c r="AL134" s="61"/>
      <c r="AM134" s="61"/>
      <c r="AN134" s="61"/>
      <c r="AO134" s="2"/>
      <c r="AP134" s="2"/>
      <c r="AQ134" s="2"/>
      <c r="AR134" s="2"/>
      <c r="AS134" s="2"/>
      <c r="AT134" s="2"/>
      <c r="AU134" s="20"/>
      <c r="AV134" s="20"/>
      <c r="AW134" s="21"/>
      <c r="BB134" s="256" t="s">
        <v>91</v>
      </c>
      <c r="BO134" s="80">
        <f t="shared" si="118"/>
        <v>0</v>
      </c>
      <c r="BP134" s="80">
        <f t="shared" si="119"/>
        <v>0</v>
      </c>
      <c r="BQ134" s="80">
        <f t="shared" si="120"/>
        <v>0</v>
      </c>
      <c r="BR134" s="80">
        <f t="shared" si="121"/>
        <v>0</v>
      </c>
      <c r="BS134" s="80">
        <f t="shared" si="122"/>
        <v>0</v>
      </c>
      <c r="BT134" s="80">
        <f t="shared" si="123"/>
        <v>0</v>
      </c>
      <c r="BU134" s="80">
        <f t="shared" si="124"/>
        <v>0</v>
      </c>
      <c r="BV134" s="80">
        <f t="shared" si="125"/>
        <v>0</v>
      </c>
      <c r="BW134" s="80">
        <f t="shared" si="126"/>
        <v>0</v>
      </c>
      <c r="BX134" s="80">
        <f t="shared" si="127"/>
        <v>0</v>
      </c>
      <c r="BY134" s="80">
        <f t="shared" si="128"/>
        <v>0</v>
      </c>
      <c r="BZ134" s="80">
        <f t="shared" si="129"/>
        <v>0</v>
      </c>
      <c r="CA134" s="80">
        <f t="shared" si="130"/>
        <v>0</v>
      </c>
      <c r="CB134" s="80">
        <f t="shared" si="131"/>
        <v>0</v>
      </c>
      <c r="CC134" s="80">
        <f t="shared" si="132"/>
        <v>0</v>
      </c>
      <c r="CD134" s="80">
        <f t="shared" si="133"/>
        <v>0</v>
      </c>
    </row>
    <row r="135" spans="1:82" x14ac:dyDescent="0.2">
      <c r="A135" s="82" t="s">
        <v>252</v>
      </c>
      <c r="B135" s="83" t="s">
        <v>254</v>
      </c>
      <c r="C135" s="83">
        <v>4301135600</v>
      </c>
      <c r="D135" s="83">
        <v>4607111033451</v>
      </c>
      <c r="E135" s="84">
        <v>0.3</v>
      </c>
      <c r="F135" s="85">
        <v>12</v>
      </c>
      <c r="G135" s="84">
        <v>3.6</v>
      </c>
      <c r="H135" s="84">
        <v>4.3036000000000003</v>
      </c>
      <c r="I135" s="86">
        <v>70</v>
      </c>
      <c r="J135" s="86" t="s">
        <v>90</v>
      </c>
      <c r="K135" s="87" t="s">
        <v>89</v>
      </c>
      <c r="L135" s="87"/>
      <c r="M135" s="773">
        <v>180</v>
      </c>
      <c r="N135" s="773"/>
      <c r="O135" s="851" t="s">
        <v>255</v>
      </c>
      <c r="P135" s="775"/>
      <c r="Q135" s="775"/>
      <c r="R135" s="775"/>
      <c r="S135" s="775"/>
      <c r="T135" s="88" t="s">
        <v>42</v>
      </c>
      <c r="U135" s="65">
        <v>0</v>
      </c>
      <c r="V135" s="66">
        <f t="shared" si="113"/>
        <v>0</v>
      </c>
      <c r="W135" s="65">
        <v>0</v>
      </c>
      <c r="X135" s="66">
        <f t="shared" si="114"/>
        <v>0</v>
      </c>
      <c r="Y135" s="65">
        <v>0</v>
      </c>
      <c r="Z135" s="66">
        <f t="shared" si="115"/>
        <v>0</v>
      </c>
      <c r="AA135" s="65">
        <v>0</v>
      </c>
      <c r="AB135" s="66">
        <f t="shared" si="116"/>
        <v>0</v>
      </c>
      <c r="AC135" s="67" t="str">
        <f>IF(IFERROR(U135*0.01788,0)+IFERROR(W135*0.01788,0)+IFERROR(Y135*0.01788,0)+IFERROR(AA135*0.01788,0)=0,"",IFERROR(U135*0.01788,0)+IFERROR(W135*0.01788,0)+IFERROR(Y135*0.01788,0)+IFERROR(AA135*0.01788,0))</f>
        <v/>
      </c>
      <c r="AD135" s="82" t="s">
        <v>57</v>
      </c>
      <c r="AE135" s="82" t="s">
        <v>57</v>
      </c>
      <c r="AF135" s="259" t="s">
        <v>206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58" t="s">
        <v>91</v>
      </c>
      <c r="BO135" s="80">
        <f t="shared" si="118"/>
        <v>0</v>
      </c>
      <c r="BP135" s="80">
        <f t="shared" si="119"/>
        <v>0</v>
      </c>
      <c r="BQ135" s="80">
        <f t="shared" si="120"/>
        <v>0</v>
      </c>
      <c r="BR135" s="80">
        <f t="shared" si="121"/>
        <v>0</v>
      </c>
      <c r="BS135" s="80">
        <f t="shared" si="122"/>
        <v>0</v>
      </c>
      <c r="BT135" s="80">
        <f t="shared" si="123"/>
        <v>0</v>
      </c>
      <c r="BU135" s="80">
        <f t="shared" si="124"/>
        <v>0</v>
      </c>
      <c r="BV135" s="80">
        <f t="shared" si="125"/>
        <v>0</v>
      </c>
      <c r="BW135" s="80">
        <f t="shared" si="126"/>
        <v>0</v>
      </c>
      <c r="BX135" s="80">
        <f t="shared" si="127"/>
        <v>0</v>
      </c>
      <c r="BY135" s="80">
        <f t="shared" si="128"/>
        <v>0</v>
      </c>
      <c r="BZ135" s="80">
        <f t="shared" si="129"/>
        <v>0</v>
      </c>
      <c r="CA135" s="80">
        <f t="shared" si="130"/>
        <v>0</v>
      </c>
      <c r="CB135" s="80">
        <f t="shared" si="131"/>
        <v>0</v>
      </c>
      <c r="CC135" s="80">
        <f t="shared" si="132"/>
        <v>0</v>
      </c>
      <c r="CD135" s="80">
        <f t="shared" si="133"/>
        <v>0</v>
      </c>
    </row>
    <row r="136" spans="1:82" x14ac:dyDescent="0.2">
      <c r="A136" s="82" t="s">
        <v>256</v>
      </c>
      <c r="B136" s="83" t="s">
        <v>257</v>
      </c>
      <c r="C136" s="83">
        <v>4301135292</v>
      </c>
      <c r="D136" s="83">
        <v>4607111033451</v>
      </c>
      <c r="E136" s="84">
        <v>0.3</v>
      </c>
      <c r="F136" s="85">
        <v>12</v>
      </c>
      <c r="G136" s="84">
        <v>3.6</v>
      </c>
      <c r="H136" s="84">
        <v>4.3036000000000003</v>
      </c>
      <c r="I136" s="86">
        <v>70</v>
      </c>
      <c r="J136" s="86" t="s">
        <v>90</v>
      </c>
      <c r="K136" s="87" t="s">
        <v>89</v>
      </c>
      <c r="L136" s="87"/>
      <c r="M136" s="773">
        <v>180</v>
      </c>
      <c r="N136" s="773"/>
      <c r="O136" s="85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775"/>
      <c r="Q136" s="775"/>
      <c r="R136" s="775"/>
      <c r="S136" s="775"/>
      <c r="T136" s="88" t="s">
        <v>42</v>
      </c>
      <c r="U136" s="65">
        <v>0</v>
      </c>
      <c r="V136" s="66">
        <f t="shared" si="113"/>
        <v>0</v>
      </c>
      <c r="W136" s="65">
        <v>0</v>
      </c>
      <c r="X136" s="66">
        <f t="shared" si="114"/>
        <v>0</v>
      </c>
      <c r="Y136" s="65">
        <v>0</v>
      </c>
      <c r="Z136" s="66">
        <f t="shared" si="115"/>
        <v>0</v>
      </c>
      <c r="AA136" s="65">
        <v>0</v>
      </c>
      <c r="AB136" s="66">
        <f t="shared" si="116"/>
        <v>0</v>
      </c>
      <c r="AC136" s="67" t="str">
        <f>IF(IFERROR(U136*0.01788,0)+IFERROR(W136*0.01788,0)+IFERROR(Y136*0.01788,0)+IFERROR(AA136*0.01788,0)=0,"",IFERROR(U136*0.01788,0)+IFERROR(W136*0.01788,0)+IFERROR(Y136*0.01788,0)+IFERROR(AA136*0.01788,0))</f>
        <v/>
      </c>
      <c r="AD136" s="82" t="s">
        <v>57</v>
      </c>
      <c r="AE136" s="82" t="s">
        <v>57</v>
      </c>
      <c r="AF136" s="261" t="s">
        <v>206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60" t="s">
        <v>91</v>
      </c>
      <c r="BO136" s="80">
        <f t="shared" si="118"/>
        <v>0</v>
      </c>
      <c r="BP136" s="80">
        <f t="shared" si="119"/>
        <v>0</v>
      </c>
      <c r="BQ136" s="80">
        <f t="shared" si="120"/>
        <v>0</v>
      </c>
      <c r="BR136" s="80">
        <f t="shared" si="121"/>
        <v>0</v>
      </c>
      <c r="BS136" s="80">
        <f t="shared" si="122"/>
        <v>0</v>
      </c>
      <c r="BT136" s="80">
        <f t="shared" si="123"/>
        <v>0</v>
      </c>
      <c r="BU136" s="80">
        <f t="shared" si="124"/>
        <v>0</v>
      </c>
      <c r="BV136" s="80">
        <f t="shared" si="125"/>
        <v>0</v>
      </c>
      <c r="BW136" s="80">
        <f t="shared" si="126"/>
        <v>0</v>
      </c>
      <c r="BX136" s="80">
        <f t="shared" si="127"/>
        <v>0</v>
      </c>
      <c r="BY136" s="80">
        <f t="shared" si="128"/>
        <v>0</v>
      </c>
      <c r="BZ136" s="80">
        <f t="shared" si="129"/>
        <v>0</v>
      </c>
      <c r="CA136" s="80">
        <f t="shared" si="130"/>
        <v>0</v>
      </c>
      <c r="CB136" s="80">
        <f t="shared" si="131"/>
        <v>0</v>
      </c>
      <c r="CC136" s="80">
        <f t="shared" si="132"/>
        <v>0</v>
      </c>
      <c r="CD136" s="80">
        <f t="shared" si="133"/>
        <v>0</v>
      </c>
    </row>
    <row r="137" spans="1:82" x14ac:dyDescent="0.2">
      <c r="A137" s="82" t="s">
        <v>256</v>
      </c>
      <c r="B137" s="83" t="s">
        <v>257</v>
      </c>
      <c r="C137" s="83">
        <v>4301135461</v>
      </c>
      <c r="D137" s="83">
        <v>4607111033451</v>
      </c>
      <c r="E137" s="84">
        <v>0.3</v>
      </c>
      <c r="F137" s="85">
        <v>12</v>
      </c>
      <c r="G137" s="84">
        <v>3.6</v>
      </c>
      <c r="H137" s="84">
        <v>4.3036000000000003</v>
      </c>
      <c r="I137" s="86">
        <v>70</v>
      </c>
      <c r="J137" s="86" t="s">
        <v>90</v>
      </c>
      <c r="K137" s="87" t="s">
        <v>89</v>
      </c>
      <c r="L137" s="87"/>
      <c r="M137" s="773">
        <v>180</v>
      </c>
      <c r="N137" s="773"/>
      <c r="O137" s="85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775"/>
      <c r="Q137" s="775"/>
      <c r="R137" s="775"/>
      <c r="S137" s="775"/>
      <c r="T137" s="88" t="s">
        <v>42</v>
      </c>
      <c r="U137" s="65">
        <v>0</v>
      </c>
      <c r="V137" s="66">
        <f t="shared" si="113"/>
        <v>0</v>
      </c>
      <c r="W137" s="65">
        <v>0</v>
      </c>
      <c r="X137" s="66">
        <f t="shared" si="114"/>
        <v>0</v>
      </c>
      <c r="Y137" s="65">
        <v>0</v>
      </c>
      <c r="Z137" s="66">
        <f t="shared" si="115"/>
        <v>0</v>
      </c>
      <c r="AA137" s="65">
        <v>0</v>
      </c>
      <c r="AB137" s="66">
        <f t="shared" si="116"/>
        <v>0</v>
      </c>
      <c r="AC137" s="67" t="str">
        <f>IF(IFERROR(U137*0.01788,0)+IFERROR(W137*0.01788,0)+IFERROR(Y137*0.01788,0)+IFERROR(AA137*0.01788,0)=0,"",IFERROR(U137*0.01788,0)+IFERROR(W137*0.01788,0)+IFERROR(Y137*0.01788,0)+IFERROR(AA137*0.01788,0))</f>
        <v/>
      </c>
      <c r="AD137" s="82" t="s">
        <v>57</v>
      </c>
      <c r="AE137" s="82" t="s">
        <v>57</v>
      </c>
      <c r="AF137" s="263" t="s">
        <v>206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262" t="s">
        <v>91</v>
      </c>
      <c r="BO137" s="80">
        <f t="shared" si="118"/>
        <v>0</v>
      </c>
      <c r="BP137" s="80">
        <f t="shared" si="119"/>
        <v>0</v>
      </c>
      <c r="BQ137" s="80">
        <f t="shared" si="120"/>
        <v>0</v>
      </c>
      <c r="BR137" s="80">
        <f t="shared" si="121"/>
        <v>0</v>
      </c>
      <c r="BS137" s="80">
        <f t="shared" si="122"/>
        <v>0</v>
      </c>
      <c r="BT137" s="80">
        <f t="shared" si="123"/>
        <v>0</v>
      </c>
      <c r="BU137" s="80">
        <f t="shared" si="124"/>
        <v>0</v>
      </c>
      <c r="BV137" s="80">
        <f t="shared" si="125"/>
        <v>0</v>
      </c>
      <c r="BW137" s="80">
        <f t="shared" si="126"/>
        <v>0</v>
      </c>
      <c r="BX137" s="80">
        <f t="shared" si="127"/>
        <v>0</v>
      </c>
      <c r="BY137" s="80">
        <f t="shared" si="128"/>
        <v>0</v>
      </c>
      <c r="BZ137" s="80">
        <f t="shared" si="129"/>
        <v>0</v>
      </c>
      <c r="CA137" s="80">
        <f t="shared" si="130"/>
        <v>0</v>
      </c>
      <c r="CB137" s="80">
        <f t="shared" si="131"/>
        <v>0</v>
      </c>
      <c r="CC137" s="80">
        <f t="shared" si="132"/>
        <v>0</v>
      </c>
      <c r="CD137" s="80">
        <f t="shared" si="133"/>
        <v>0</v>
      </c>
    </row>
    <row r="138" spans="1:82" ht="22.5" x14ac:dyDescent="0.2">
      <c r="A138" s="82" t="s">
        <v>246</v>
      </c>
      <c r="B138" s="83" t="s">
        <v>258</v>
      </c>
      <c r="C138" s="83">
        <v>4301135293</v>
      </c>
      <c r="D138" s="83">
        <v>4607111033451</v>
      </c>
      <c r="E138" s="84">
        <v>0.3</v>
      </c>
      <c r="F138" s="85">
        <v>6</v>
      </c>
      <c r="G138" s="84">
        <v>1.8</v>
      </c>
      <c r="H138" s="84">
        <v>2.2218</v>
      </c>
      <c r="I138" s="86">
        <v>140</v>
      </c>
      <c r="J138" s="86" t="s">
        <v>90</v>
      </c>
      <c r="K138" s="87" t="s">
        <v>89</v>
      </c>
      <c r="L138" s="87"/>
      <c r="M138" s="773">
        <v>180</v>
      </c>
      <c r="N138" s="773"/>
      <c r="O138" s="854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8" s="775"/>
      <c r="Q138" s="775"/>
      <c r="R138" s="775"/>
      <c r="S138" s="775"/>
      <c r="T138" s="88" t="s">
        <v>42</v>
      </c>
      <c r="U138" s="65">
        <v>0</v>
      </c>
      <c r="V138" s="66">
        <f t="shared" si="113"/>
        <v>0</v>
      </c>
      <c r="W138" s="65">
        <v>0</v>
      </c>
      <c r="X138" s="66">
        <f t="shared" si="114"/>
        <v>0</v>
      </c>
      <c r="Y138" s="65">
        <v>0</v>
      </c>
      <c r="Z138" s="66">
        <f t="shared" si="115"/>
        <v>0</v>
      </c>
      <c r="AA138" s="65">
        <v>0</v>
      </c>
      <c r="AB138" s="66">
        <f t="shared" si="116"/>
        <v>0</v>
      </c>
      <c r="AC138" s="67" t="str">
        <f>IF(IFERROR(U138*0.00941,0)+IFERROR(W138*0.00941,0)+IFERROR(Y138*0.00941,0)+IFERROR(AA138*0.00941,0)=0,"",IFERROR(U138*0.00941,0)+IFERROR(W138*0.00941,0)+IFERROR(Y138*0.00941,0)+IFERROR(AA138*0.00941,0))</f>
        <v/>
      </c>
      <c r="AD138" s="82" t="s">
        <v>57</v>
      </c>
      <c r="AE138" s="82" t="s">
        <v>57</v>
      </c>
      <c r="AF138" s="265" t="s">
        <v>259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264" t="s">
        <v>91</v>
      </c>
      <c r="BO138" s="80">
        <f t="shared" si="118"/>
        <v>0</v>
      </c>
      <c r="BP138" s="80">
        <f t="shared" si="119"/>
        <v>0</v>
      </c>
      <c r="BQ138" s="80">
        <f t="shared" si="120"/>
        <v>0</v>
      </c>
      <c r="BR138" s="80">
        <f t="shared" si="121"/>
        <v>0</v>
      </c>
      <c r="BS138" s="80">
        <f t="shared" si="122"/>
        <v>0</v>
      </c>
      <c r="BT138" s="80">
        <f t="shared" si="123"/>
        <v>0</v>
      </c>
      <c r="BU138" s="80">
        <f t="shared" si="124"/>
        <v>0</v>
      </c>
      <c r="BV138" s="80">
        <f t="shared" si="125"/>
        <v>0</v>
      </c>
      <c r="BW138" s="80">
        <f t="shared" si="126"/>
        <v>0</v>
      </c>
      <c r="BX138" s="80">
        <f t="shared" si="127"/>
        <v>0</v>
      </c>
      <c r="BY138" s="80">
        <f t="shared" si="128"/>
        <v>0</v>
      </c>
      <c r="BZ138" s="80">
        <f t="shared" si="129"/>
        <v>0</v>
      </c>
      <c r="CA138" s="80">
        <f t="shared" si="130"/>
        <v>0</v>
      </c>
      <c r="CB138" s="80">
        <f t="shared" si="131"/>
        <v>0</v>
      </c>
      <c r="CC138" s="80">
        <f t="shared" si="132"/>
        <v>0</v>
      </c>
      <c r="CD138" s="80">
        <f t="shared" si="133"/>
        <v>0</v>
      </c>
    </row>
    <row r="139" spans="1:82" ht="22.5" x14ac:dyDescent="0.2">
      <c r="A139" s="82" t="s">
        <v>246</v>
      </c>
      <c r="B139" s="83" t="s">
        <v>258</v>
      </c>
      <c r="C139" s="83">
        <v>4301135468</v>
      </c>
      <c r="D139" s="83">
        <v>4607111033451</v>
      </c>
      <c r="E139" s="84">
        <v>0.3</v>
      </c>
      <c r="F139" s="85">
        <v>6</v>
      </c>
      <c r="G139" s="84">
        <v>1.8</v>
      </c>
      <c r="H139" s="84">
        <v>2.2218</v>
      </c>
      <c r="I139" s="86">
        <v>140</v>
      </c>
      <c r="J139" s="86" t="s">
        <v>90</v>
      </c>
      <c r="K139" s="87" t="s">
        <v>89</v>
      </c>
      <c r="L139" s="87"/>
      <c r="M139" s="773">
        <v>180</v>
      </c>
      <c r="N139" s="773"/>
      <c r="O139" s="855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9" s="775"/>
      <c r="Q139" s="775"/>
      <c r="R139" s="775"/>
      <c r="S139" s="775"/>
      <c r="T139" s="88" t="s">
        <v>42</v>
      </c>
      <c r="U139" s="65">
        <v>0</v>
      </c>
      <c r="V139" s="66">
        <f t="shared" si="113"/>
        <v>0</v>
      </c>
      <c r="W139" s="65">
        <v>0</v>
      </c>
      <c r="X139" s="66">
        <f t="shared" si="114"/>
        <v>0</v>
      </c>
      <c r="Y139" s="65">
        <v>0</v>
      </c>
      <c r="Z139" s="66">
        <f t="shared" si="115"/>
        <v>0</v>
      </c>
      <c r="AA139" s="65">
        <v>0</v>
      </c>
      <c r="AB139" s="66">
        <f t="shared" si="116"/>
        <v>0</v>
      </c>
      <c r="AC139" s="67" t="str">
        <f>IF(IFERROR(U139*0.00941,0)+IFERROR(W139*0.00941,0)+IFERROR(Y139*0.00941,0)+IFERROR(AA139*0.00941,0)=0,"",IFERROR(U139*0.00941,0)+IFERROR(W139*0.00941,0)+IFERROR(Y139*0.00941,0)+IFERROR(AA139*0.00941,0))</f>
        <v/>
      </c>
      <c r="AD139" s="82" t="s">
        <v>57</v>
      </c>
      <c r="AE139" s="82" t="s">
        <v>57</v>
      </c>
      <c r="AF139" s="267" t="s">
        <v>259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66" t="s">
        <v>91</v>
      </c>
      <c r="BO139" s="80">
        <f t="shared" si="118"/>
        <v>0</v>
      </c>
      <c r="BP139" s="80">
        <f t="shared" si="119"/>
        <v>0</v>
      </c>
      <c r="BQ139" s="80">
        <f t="shared" si="120"/>
        <v>0</v>
      </c>
      <c r="BR139" s="80">
        <f t="shared" si="121"/>
        <v>0</v>
      </c>
      <c r="BS139" s="80">
        <f t="shared" si="122"/>
        <v>0</v>
      </c>
      <c r="BT139" s="80">
        <f t="shared" si="123"/>
        <v>0</v>
      </c>
      <c r="BU139" s="80">
        <f t="shared" si="124"/>
        <v>0</v>
      </c>
      <c r="BV139" s="80">
        <f t="shared" si="125"/>
        <v>0</v>
      </c>
      <c r="BW139" s="80">
        <f t="shared" si="126"/>
        <v>0</v>
      </c>
      <c r="BX139" s="80">
        <f t="shared" si="127"/>
        <v>0</v>
      </c>
      <c r="BY139" s="80">
        <f t="shared" si="128"/>
        <v>0</v>
      </c>
      <c r="BZ139" s="80">
        <f t="shared" si="129"/>
        <v>0</v>
      </c>
      <c r="CA139" s="80">
        <f t="shared" si="130"/>
        <v>0</v>
      </c>
      <c r="CB139" s="80">
        <f t="shared" si="131"/>
        <v>0</v>
      </c>
      <c r="CC139" s="80">
        <f t="shared" si="132"/>
        <v>0</v>
      </c>
      <c r="CD139" s="80">
        <f t="shared" si="133"/>
        <v>0</v>
      </c>
    </row>
    <row r="140" spans="1:82" ht="22.5" x14ac:dyDescent="0.2">
      <c r="A140" s="82" t="s">
        <v>260</v>
      </c>
      <c r="B140" s="83" t="s">
        <v>261</v>
      </c>
      <c r="C140" s="83">
        <v>4301135120</v>
      </c>
      <c r="D140" s="83">
        <v>4607111035141</v>
      </c>
      <c r="E140" s="84">
        <v>0.3</v>
      </c>
      <c r="F140" s="85">
        <v>12</v>
      </c>
      <c r="G140" s="84">
        <v>3.6</v>
      </c>
      <c r="H140" s="84">
        <v>4.3036000000000003</v>
      </c>
      <c r="I140" s="86">
        <v>70</v>
      </c>
      <c r="J140" s="86" t="s">
        <v>90</v>
      </c>
      <c r="K140" s="87" t="s">
        <v>89</v>
      </c>
      <c r="L140" s="87"/>
      <c r="M140" s="773">
        <v>180</v>
      </c>
      <c r="N140" s="773"/>
      <c r="O140" s="8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775"/>
      <c r="Q140" s="775"/>
      <c r="R140" s="775"/>
      <c r="S140" s="775"/>
      <c r="T140" s="88" t="s">
        <v>42</v>
      </c>
      <c r="U140" s="65">
        <v>0</v>
      </c>
      <c r="V140" s="66">
        <f t="shared" si="113"/>
        <v>0</v>
      </c>
      <c r="W140" s="65">
        <v>0</v>
      </c>
      <c r="X140" s="66">
        <f t="shared" si="114"/>
        <v>0</v>
      </c>
      <c r="Y140" s="65">
        <v>0</v>
      </c>
      <c r="Z140" s="66">
        <f t="shared" si="115"/>
        <v>0</v>
      </c>
      <c r="AA140" s="65">
        <v>0</v>
      </c>
      <c r="AB140" s="66">
        <f t="shared" si="116"/>
        <v>0</v>
      </c>
      <c r="AC140" s="67" t="str">
        <f t="shared" ref="AC140:AC150" si="134">IF(IFERROR(U140*0.01788,0)+IFERROR(W140*0.01788,0)+IFERROR(Y140*0.01788,0)+IFERROR(AA140*0.01788,0)=0,"",IFERROR(U140*0.01788,0)+IFERROR(W140*0.01788,0)+IFERROR(Y140*0.01788,0)+IFERROR(AA140*0.01788,0))</f>
        <v/>
      </c>
      <c r="AD140" s="82" t="s">
        <v>57</v>
      </c>
      <c r="AE140" s="82" t="s">
        <v>57</v>
      </c>
      <c r="AF140" s="269" t="s">
        <v>262</v>
      </c>
      <c r="AG140" s="2"/>
      <c r="AH140" s="2"/>
      <c r="AI140" s="2"/>
      <c r="AJ140" s="2"/>
      <c r="AK140" s="2"/>
      <c r="AL140" s="61"/>
      <c r="AM140" s="61"/>
      <c r="AN140" s="61"/>
      <c r="AO140" s="2"/>
      <c r="AP140" s="2"/>
      <c r="AQ140" s="2"/>
      <c r="AR140" s="2"/>
      <c r="AS140" s="2"/>
      <c r="AT140" s="2"/>
      <c r="AU140" s="20"/>
      <c r="AV140" s="20"/>
      <c r="AW140" s="21"/>
      <c r="BB140" s="268" t="s">
        <v>91</v>
      </c>
      <c r="BO140" s="80">
        <f t="shared" si="118"/>
        <v>0</v>
      </c>
      <c r="BP140" s="80">
        <f t="shared" si="119"/>
        <v>0</v>
      </c>
      <c r="BQ140" s="80">
        <f t="shared" si="120"/>
        <v>0</v>
      </c>
      <c r="BR140" s="80">
        <f t="shared" si="121"/>
        <v>0</v>
      </c>
      <c r="BS140" s="80">
        <f t="shared" si="122"/>
        <v>0</v>
      </c>
      <c r="BT140" s="80">
        <f t="shared" si="123"/>
        <v>0</v>
      </c>
      <c r="BU140" s="80">
        <f t="shared" si="124"/>
        <v>0</v>
      </c>
      <c r="BV140" s="80">
        <f t="shared" si="125"/>
        <v>0</v>
      </c>
      <c r="BW140" s="80">
        <f t="shared" si="126"/>
        <v>0</v>
      </c>
      <c r="BX140" s="80">
        <f t="shared" si="127"/>
        <v>0</v>
      </c>
      <c r="BY140" s="80">
        <f t="shared" si="128"/>
        <v>0</v>
      </c>
      <c r="BZ140" s="80">
        <f t="shared" si="129"/>
        <v>0</v>
      </c>
      <c r="CA140" s="80">
        <f t="shared" si="130"/>
        <v>0</v>
      </c>
      <c r="CB140" s="80">
        <f t="shared" si="131"/>
        <v>0</v>
      </c>
      <c r="CC140" s="80">
        <f t="shared" si="132"/>
        <v>0</v>
      </c>
      <c r="CD140" s="80">
        <f t="shared" si="133"/>
        <v>0</v>
      </c>
    </row>
    <row r="141" spans="1:82" ht="22.5" x14ac:dyDescent="0.2">
      <c r="A141" s="82" t="s">
        <v>260</v>
      </c>
      <c r="B141" s="83" t="s">
        <v>261</v>
      </c>
      <c r="C141" s="83">
        <v>4301135413</v>
      </c>
      <c r="D141" s="83">
        <v>4607111035141</v>
      </c>
      <c r="E141" s="84">
        <v>0.3</v>
      </c>
      <c r="F141" s="85">
        <v>12</v>
      </c>
      <c r="G141" s="84">
        <v>3.6</v>
      </c>
      <c r="H141" s="84">
        <v>4.3036000000000003</v>
      </c>
      <c r="I141" s="86">
        <v>70</v>
      </c>
      <c r="J141" s="86" t="s">
        <v>90</v>
      </c>
      <c r="K141" s="87" t="s">
        <v>89</v>
      </c>
      <c r="L141" s="87"/>
      <c r="M141" s="773">
        <v>180</v>
      </c>
      <c r="N141" s="773"/>
      <c r="O141" s="8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75"/>
      <c r="Q141" s="775"/>
      <c r="R141" s="775"/>
      <c r="S141" s="775"/>
      <c r="T141" s="88" t="s">
        <v>42</v>
      </c>
      <c r="U141" s="65">
        <v>0</v>
      </c>
      <c r="V141" s="66">
        <f t="shared" si="113"/>
        <v>0</v>
      </c>
      <c r="W141" s="65">
        <v>0</v>
      </c>
      <c r="X141" s="66">
        <f t="shared" si="114"/>
        <v>0</v>
      </c>
      <c r="Y141" s="65">
        <v>0</v>
      </c>
      <c r="Z141" s="66">
        <f t="shared" si="115"/>
        <v>0</v>
      </c>
      <c r="AA141" s="65">
        <v>0</v>
      </c>
      <c r="AB141" s="66">
        <f t="shared" si="116"/>
        <v>0</v>
      </c>
      <c r="AC141" s="67" t="str">
        <f t="shared" si="134"/>
        <v/>
      </c>
      <c r="AD141" s="82" t="s">
        <v>57</v>
      </c>
      <c r="AE141" s="82" t="s">
        <v>57</v>
      </c>
      <c r="AF141" s="271" t="s">
        <v>262</v>
      </c>
      <c r="AG141" s="2"/>
      <c r="AH141" s="2"/>
      <c r="AI141" s="2"/>
      <c r="AJ141" s="2"/>
      <c r="AK141" s="2"/>
      <c r="AL141" s="61"/>
      <c r="AM141" s="61"/>
      <c r="AN141" s="61"/>
      <c r="AO141" s="2"/>
      <c r="AP141" s="2"/>
      <c r="AQ141" s="2"/>
      <c r="AR141" s="2"/>
      <c r="AS141" s="2"/>
      <c r="AT141" s="2"/>
      <c r="AU141" s="20"/>
      <c r="AV141" s="20"/>
      <c r="AW141" s="21"/>
      <c r="BB141" s="270" t="s">
        <v>91</v>
      </c>
      <c r="BO141" s="80">
        <f t="shared" si="118"/>
        <v>0</v>
      </c>
      <c r="BP141" s="80">
        <f t="shared" si="119"/>
        <v>0</v>
      </c>
      <c r="BQ141" s="80">
        <f t="shared" si="120"/>
        <v>0</v>
      </c>
      <c r="BR141" s="80">
        <f t="shared" si="121"/>
        <v>0</v>
      </c>
      <c r="BS141" s="80">
        <f t="shared" si="122"/>
        <v>0</v>
      </c>
      <c r="BT141" s="80">
        <f t="shared" si="123"/>
        <v>0</v>
      </c>
      <c r="BU141" s="80">
        <f t="shared" si="124"/>
        <v>0</v>
      </c>
      <c r="BV141" s="80">
        <f t="shared" si="125"/>
        <v>0</v>
      </c>
      <c r="BW141" s="80">
        <f t="shared" si="126"/>
        <v>0</v>
      </c>
      <c r="BX141" s="80">
        <f t="shared" si="127"/>
        <v>0</v>
      </c>
      <c r="BY141" s="80">
        <f t="shared" si="128"/>
        <v>0</v>
      </c>
      <c r="BZ141" s="80">
        <f t="shared" si="129"/>
        <v>0</v>
      </c>
      <c r="CA141" s="80">
        <f t="shared" si="130"/>
        <v>0</v>
      </c>
      <c r="CB141" s="80">
        <f t="shared" si="131"/>
        <v>0</v>
      </c>
      <c r="CC141" s="80">
        <f t="shared" si="132"/>
        <v>0</v>
      </c>
      <c r="CD141" s="80">
        <f t="shared" si="133"/>
        <v>0</v>
      </c>
    </row>
    <row r="142" spans="1:82" ht="22.5" x14ac:dyDescent="0.2">
      <c r="A142" s="82" t="s">
        <v>263</v>
      </c>
      <c r="B142" s="83" t="s">
        <v>264</v>
      </c>
      <c r="C142" s="83">
        <v>4301135073</v>
      </c>
      <c r="D142" s="83">
        <v>4607111035141</v>
      </c>
      <c r="E142" s="84">
        <v>0.3</v>
      </c>
      <c r="F142" s="85">
        <v>12</v>
      </c>
      <c r="G142" s="84">
        <v>3.6</v>
      </c>
      <c r="H142" s="84">
        <v>4.3036000000000003</v>
      </c>
      <c r="I142" s="86">
        <v>70</v>
      </c>
      <c r="J142" s="86" t="s">
        <v>90</v>
      </c>
      <c r="K142" s="87" t="s">
        <v>89</v>
      </c>
      <c r="L142" s="87"/>
      <c r="M142" s="773">
        <v>180</v>
      </c>
      <c r="N142" s="773"/>
      <c r="O142" s="858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75"/>
      <c r="Q142" s="775"/>
      <c r="R142" s="775"/>
      <c r="S142" s="775"/>
      <c r="T142" s="88" t="s">
        <v>42</v>
      </c>
      <c r="U142" s="65">
        <v>0</v>
      </c>
      <c r="V142" s="66">
        <f t="shared" si="113"/>
        <v>0</v>
      </c>
      <c r="W142" s="65">
        <v>0</v>
      </c>
      <c r="X142" s="66">
        <f t="shared" si="114"/>
        <v>0</v>
      </c>
      <c r="Y142" s="65">
        <v>0</v>
      </c>
      <c r="Z142" s="66">
        <f t="shared" si="115"/>
        <v>0</v>
      </c>
      <c r="AA142" s="65">
        <v>0</v>
      </c>
      <c r="AB142" s="66">
        <f t="shared" si="116"/>
        <v>0</v>
      </c>
      <c r="AC142" s="67" t="str">
        <f t="shared" si="134"/>
        <v/>
      </c>
      <c r="AD142" s="82" t="s">
        <v>57</v>
      </c>
      <c r="AE142" s="82" t="s">
        <v>57</v>
      </c>
      <c r="AF142" s="273" t="s">
        <v>262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72" t="s">
        <v>91</v>
      </c>
      <c r="BO142" s="80">
        <f t="shared" si="118"/>
        <v>0</v>
      </c>
      <c r="BP142" s="80">
        <f t="shared" si="119"/>
        <v>0</v>
      </c>
      <c r="BQ142" s="80">
        <f t="shared" si="120"/>
        <v>0</v>
      </c>
      <c r="BR142" s="80">
        <f t="shared" si="121"/>
        <v>0</v>
      </c>
      <c r="BS142" s="80">
        <f t="shared" si="122"/>
        <v>0</v>
      </c>
      <c r="BT142" s="80">
        <f t="shared" si="123"/>
        <v>0</v>
      </c>
      <c r="BU142" s="80">
        <f t="shared" si="124"/>
        <v>0</v>
      </c>
      <c r="BV142" s="80">
        <f t="shared" si="125"/>
        <v>0</v>
      </c>
      <c r="BW142" s="80">
        <f t="shared" si="126"/>
        <v>0</v>
      </c>
      <c r="BX142" s="80">
        <f t="shared" si="127"/>
        <v>0</v>
      </c>
      <c r="BY142" s="80">
        <f t="shared" si="128"/>
        <v>0</v>
      </c>
      <c r="BZ142" s="80">
        <f t="shared" si="129"/>
        <v>0</v>
      </c>
      <c r="CA142" s="80">
        <f t="shared" si="130"/>
        <v>0</v>
      </c>
      <c r="CB142" s="80">
        <f t="shared" si="131"/>
        <v>0</v>
      </c>
      <c r="CC142" s="80">
        <f t="shared" si="132"/>
        <v>0</v>
      </c>
      <c r="CD142" s="80">
        <f t="shared" si="133"/>
        <v>0</v>
      </c>
    </row>
    <row r="143" spans="1:82" ht="22.5" x14ac:dyDescent="0.2">
      <c r="A143" s="82" t="s">
        <v>265</v>
      </c>
      <c r="B143" s="83" t="s">
        <v>266</v>
      </c>
      <c r="C143" s="83">
        <v>4301135065</v>
      </c>
      <c r="D143" s="83">
        <v>4607111035141</v>
      </c>
      <c r="E143" s="84">
        <v>0.3</v>
      </c>
      <c r="F143" s="85">
        <v>12</v>
      </c>
      <c r="G143" s="84">
        <v>3.6</v>
      </c>
      <c r="H143" s="84">
        <v>4.3036000000000003</v>
      </c>
      <c r="I143" s="86">
        <v>70</v>
      </c>
      <c r="J143" s="86" t="s">
        <v>90</v>
      </c>
      <c r="K143" s="87" t="s">
        <v>89</v>
      </c>
      <c r="L143" s="87"/>
      <c r="M143" s="773">
        <v>180</v>
      </c>
      <c r="N143" s="773"/>
      <c r="O143" s="859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75"/>
      <c r="Q143" s="775"/>
      <c r="R143" s="775"/>
      <c r="S143" s="775"/>
      <c r="T143" s="88" t="s">
        <v>42</v>
      </c>
      <c r="U143" s="65">
        <v>0</v>
      </c>
      <c r="V143" s="66">
        <f t="shared" si="113"/>
        <v>0</v>
      </c>
      <c r="W143" s="65">
        <v>0</v>
      </c>
      <c r="X143" s="66">
        <f t="shared" si="114"/>
        <v>0</v>
      </c>
      <c r="Y143" s="65">
        <v>0</v>
      </c>
      <c r="Z143" s="66">
        <f t="shared" si="115"/>
        <v>0</v>
      </c>
      <c r="AA143" s="65">
        <v>0</v>
      </c>
      <c r="AB143" s="66">
        <f t="shared" si="116"/>
        <v>0</v>
      </c>
      <c r="AC143" s="67" t="str">
        <f t="shared" si="134"/>
        <v/>
      </c>
      <c r="AD143" s="82" t="s">
        <v>57</v>
      </c>
      <c r="AE143" s="82" t="s">
        <v>57</v>
      </c>
      <c r="AF143" s="275" t="s">
        <v>262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74" t="s">
        <v>91</v>
      </c>
      <c r="BO143" s="80">
        <f t="shared" si="118"/>
        <v>0</v>
      </c>
      <c r="BP143" s="80">
        <f t="shared" si="119"/>
        <v>0</v>
      </c>
      <c r="BQ143" s="80">
        <f t="shared" si="120"/>
        <v>0</v>
      </c>
      <c r="BR143" s="80">
        <f t="shared" si="121"/>
        <v>0</v>
      </c>
      <c r="BS143" s="80">
        <f t="shared" si="122"/>
        <v>0</v>
      </c>
      <c r="BT143" s="80">
        <f t="shared" si="123"/>
        <v>0</v>
      </c>
      <c r="BU143" s="80">
        <f t="shared" si="124"/>
        <v>0</v>
      </c>
      <c r="BV143" s="80">
        <f t="shared" si="125"/>
        <v>0</v>
      </c>
      <c r="BW143" s="80">
        <f t="shared" si="126"/>
        <v>0</v>
      </c>
      <c r="BX143" s="80">
        <f t="shared" si="127"/>
        <v>0</v>
      </c>
      <c r="BY143" s="80">
        <f t="shared" si="128"/>
        <v>0</v>
      </c>
      <c r="BZ143" s="80">
        <f t="shared" si="129"/>
        <v>0</v>
      </c>
      <c r="CA143" s="80">
        <f t="shared" si="130"/>
        <v>0</v>
      </c>
      <c r="CB143" s="80">
        <f t="shared" si="131"/>
        <v>0</v>
      </c>
      <c r="CC143" s="80">
        <f t="shared" si="132"/>
        <v>0</v>
      </c>
      <c r="CD143" s="80">
        <f t="shared" si="133"/>
        <v>0</v>
      </c>
    </row>
    <row r="144" spans="1:82" x14ac:dyDescent="0.2">
      <c r="A144" s="82" t="s">
        <v>260</v>
      </c>
      <c r="B144" s="83" t="s">
        <v>267</v>
      </c>
      <c r="C144" s="83">
        <v>4301135295</v>
      </c>
      <c r="D144" s="83">
        <v>4607111035141</v>
      </c>
      <c r="E144" s="84">
        <v>0.3</v>
      </c>
      <c r="F144" s="85">
        <v>12</v>
      </c>
      <c r="G144" s="84">
        <v>3.6</v>
      </c>
      <c r="H144" s="84">
        <v>4.3036000000000003</v>
      </c>
      <c r="I144" s="86">
        <v>70</v>
      </c>
      <c r="J144" s="86" t="s">
        <v>90</v>
      </c>
      <c r="K144" s="87" t="s">
        <v>89</v>
      </c>
      <c r="L144" s="87"/>
      <c r="M144" s="773">
        <v>180</v>
      </c>
      <c r="N144" s="773"/>
      <c r="O144" s="8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4" s="775"/>
      <c r="Q144" s="775"/>
      <c r="R144" s="775"/>
      <c r="S144" s="775"/>
      <c r="T144" s="88" t="s">
        <v>42</v>
      </c>
      <c r="U144" s="65">
        <v>0</v>
      </c>
      <c r="V144" s="66">
        <f t="shared" si="113"/>
        <v>0</v>
      </c>
      <c r="W144" s="65">
        <v>0</v>
      </c>
      <c r="X144" s="66">
        <f t="shared" si="114"/>
        <v>0</v>
      </c>
      <c r="Y144" s="65">
        <v>0</v>
      </c>
      <c r="Z144" s="66">
        <f t="shared" si="115"/>
        <v>0</v>
      </c>
      <c r="AA144" s="65">
        <v>0</v>
      </c>
      <c r="AB144" s="66">
        <f t="shared" si="116"/>
        <v>0</v>
      </c>
      <c r="AC144" s="67" t="str">
        <f t="shared" si="134"/>
        <v/>
      </c>
      <c r="AD144" s="82" t="s">
        <v>57</v>
      </c>
      <c r="AE144" s="82" t="s">
        <v>57</v>
      </c>
      <c r="AF144" s="277" t="s">
        <v>268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76" t="s">
        <v>91</v>
      </c>
      <c r="BO144" s="80">
        <f t="shared" si="118"/>
        <v>0</v>
      </c>
      <c r="BP144" s="80">
        <f t="shared" si="119"/>
        <v>0</v>
      </c>
      <c r="BQ144" s="80">
        <f t="shared" si="120"/>
        <v>0</v>
      </c>
      <c r="BR144" s="80">
        <f t="shared" si="121"/>
        <v>0</v>
      </c>
      <c r="BS144" s="80">
        <f t="shared" si="122"/>
        <v>0</v>
      </c>
      <c r="BT144" s="80">
        <f t="shared" si="123"/>
        <v>0</v>
      </c>
      <c r="BU144" s="80">
        <f t="shared" si="124"/>
        <v>0</v>
      </c>
      <c r="BV144" s="80">
        <f t="shared" si="125"/>
        <v>0</v>
      </c>
      <c r="BW144" s="80">
        <f t="shared" si="126"/>
        <v>0</v>
      </c>
      <c r="BX144" s="80">
        <f t="shared" si="127"/>
        <v>0</v>
      </c>
      <c r="BY144" s="80">
        <f t="shared" si="128"/>
        <v>0</v>
      </c>
      <c r="BZ144" s="80">
        <f t="shared" si="129"/>
        <v>0</v>
      </c>
      <c r="CA144" s="80">
        <f t="shared" si="130"/>
        <v>0</v>
      </c>
      <c r="CB144" s="80">
        <f t="shared" si="131"/>
        <v>0</v>
      </c>
      <c r="CC144" s="80">
        <f t="shared" si="132"/>
        <v>0</v>
      </c>
      <c r="CD144" s="80">
        <f t="shared" si="133"/>
        <v>0</v>
      </c>
    </row>
    <row r="145" spans="1:82" x14ac:dyDescent="0.2">
      <c r="A145" s="82" t="s">
        <v>260</v>
      </c>
      <c r="B145" s="83" t="s">
        <v>267</v>
      </c>
      <c r="C145" s="83">
        <v>4301135511</v>
      </c>
      <c r="D145" s="83">
        <v>4607111035141</v>
      </c>
      <c r="E145" s="84">
        <v>0.3</v>
      </c>
      <c r="F145" s="85">
        <v>12</v>
      </c>
      <c r="G145" s="84">
        <v>3.6</v>
      </c>
      <c r="H145" s="84">
        <v>4.3036000000000003</v>
      </c>
      <c r="I145" s="86">
        <v>70</v>
      </c>
      <c r="J145" s="86" t="s">
        <v>90</v>
      </c>
      <c r="K145" s="87" t="s">
        <v>89</v>
      </c>
      <c r="L145" s="87"/>
      <c r="M145" s="773">
        <v>180</v>
      </c>
      <c r="N145" s="773"/>
      <c r="O145" s="86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5" s="775"/>
      <c r="Q145" s="775"/>
      <c r="R145" s="775"/>
      <c r="S145" s="775"/>
      <c r="T145" s="88" t="s">
        <v>42</v>
      </c>
      <c r="U145" s="65">
        <v>0</v>
      </c>
      <c r="V145" s="66">
        <f t="shared" si="113"/>
        <v>0</v>
      </c>
      <c r="W145" s="65">
        <v>0</v>
      </c>
      <c r="X145" s="66">
        <f t="shared" si="114"/>
        <v>0</v>
      </c>
      <c r="Y145" s="65">
        <v>0</v>
      </c>
      <c r="Z145" s="66">
        <f t="shared" si="115"/>
        <v>0</v>
      </c>
      <c r="AA145" s="65">
        <v>0</v>
      </c>
      <c r="AB145" s="66">
        <f t="shared" si="116"/>
        <v>0</v>
      </c>
      <c r="AC145" s="67" t="str">
        <f t="shared" si="134"/>
        <v/>
      </c>
      <c r="AD145" s="82" t="s">
        <v>57</v>
      </c>
      <c r="AE145" s="82" t="s">
        <v>57</v>
      </c>
      <c r="AF145" s="279" t="s">
        <v>268</v>
      </c>
      <c r="AG145" s="2"/>
      <c r="AH145" s="2"/>
      <c r="AI145" s="2"/>
      <c r="AJ145" s="2"/>
      <c r="AK145" s="2"/>
      <c r="AL145" s="61"/>
      <c r="AM145" s="61"/>
      <c r="AN145" s="61"/>
      <c r="AO145" s="2"/>
      <c r="AP145" s="2"/>
      <c r="AQ145" s="2"/>
      <c r="AR145" s="2"/>
      <c r="AS145" s="2"/>
      <c r="AT145" s="2"/>
      <c r="AU145" s="20"/>
      <c r="AV145" s="20"/>
      <c r="AW145" s="21"/>
      <c r="BB145" s="278" t="s">
        <v>91</v>
      </c>
      <c r="BO145" s="80">
        <f t="shared" si="118"/>
        <v>0</v>
      </c>
      <c r="BP145" s="80">
        <f t="shared" si="119"/>
        <v>0</v>
      </c>
      <c r="BQ145" s="80">
        <f t="shared" si="120"/>
        <v>0</v>
      </c>
      <c r="BR145" s="80">
        <f t="shared" si="121"/>
        <v>0</v>
      </c>
      <c r="BS145" s="80">
        <f t="shared" si="122"/>
        <v>0</v>
      </c>
      <c r="BT145" s="80">
        <f t="shared" si="123"/>
        <v>0</v>
      </c>
      <c r="BU145" s="80">
        <f t="shared" si="124"/>
        <v>0</v>
      </c>
      <c r="BV145" s="80">
        <f t="shared" si="125"/>
        <v>0</v>
      </c>
      <c r="BW145" s="80">
        <f t="shared" si="126"/>
        <v>0</v>
      </c>
      <c r="BX145" s="80">
        <f t="shared" si="127"/>
        <v>0</v>
      </c>
      <c r="BY145" s="80">
        <f t="shared" si="128"/>
        <v>0</v>
      </c>
      <c r="BZ145" s="80">
        <f t="shared" si="129"/>
        <v>0</v>
      </c>
      <c r="CA145" s="80">
        <f t="shared" si="130"/>
        <v>0</v>
      </c>
      <c r="CB145" s="80">
        <f t="shared" si="131"/>
        <v>0</v>
      </c>
      <c r="CC145" s="80">
        <f t="shared" si="132"/>
        <v>0</v>
      </c>
      <c r="CD145" s="80">
        <f t="shared" si="133"/>
        <v>0</v>
      </c>
    </row>
    <row r="146" spans="1:82" ht="22.5" x14ac:dyDescent="0.2">
      <c r="A146" s="82" t="s">
        <v>269</v>
      </c>
      <c r="B146" s="83" t="s">
        <v>270</v>
      </c>
      <c r="C146" s="83">
        <v>4301135386</v>
      </c>
      <c r="D146" s="83">
        <v>4607111033444</v>
      </c>
      <c r="E146" s="84">
        <v>0.3</v>
      </c>
      <c r="F146" s="85">
        <v>12</v>
      </c>
      <c r="G146" s="84">
        <v>3.6</v>
      </c>
      <c r="H146" s="84">
        <v>4.3036000000000003</v>
      </c>
      <c r="I146" s="86">
        <v>70</v>
      </c>
      <c r="J146" s="86" t="s">
        <v>90</v>
      </c>
      <c r="K146" s="87" t="s">
        <v>89</v>
      </c>
      <c r="L146" s="87"/>
      <c r="M146" s="773">
        <v>180</v>
      </c>
      <c r="N146" s="773"/>
      <c r="O146" s="862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75"/>
      <c r="Q146" s="775"/>
      <c r="R146" s="775"/>
      <c r="S146" s="775"/>
      <c r="T146" s="88" t="s">
        <v>42</v>
      </c>
      <c r="U146" s="65">
        <v>0</v>
      </c>
      <c r="V146" s="66">
        <f t="shared" si="113"/>
        <v>0</v>
      </c>
      <c r="W146" s="65">
        <v>0</v>
      </c>
      <c r="X146" s="66">
        <f t="shared" si="114"/>
        <v>0</v>
      </c>
      <c r="Y146" s="65">
        <v>0</v>
      </c>
      <c r="Z146" s="66">
        <f t="shared" si="115"/>
        <v>0</v>
      </c>
      <c r="AA146" s="65">
        <v>0</v>
      </c>
      <c r="AB146" s="66">
        <f t="shared" si="116"/>
        <v>0</v>
      </c>
      <c r="AC146" s="67" t="str">
        <f t="shared" si="134"/>
        <v/>
      </c>
      <c r="AD146" s="82" t="s">
        <v>57</v>
      </c>
      <c r="AE146" s="82" t="s">
        <v>57</v>
      </c>
      <c r="AF146" s="281" t="s">
        <v>271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80" t="s">
        <v>91</v>
      </c>
      <c r="BO146" s="80">
        <f t="shared" si="118"/>
        <v>0</v>
      </c>
      <c r="BP146" s="80">
        <f t="shared" si="119"/>
        <v>0</v>
      </c>
      <c r="BQ146" s="80">
        <f t="shared" si="120"/>
        <v>0</v>
      </c>
      <c r="BR146" s="80">
        <f t="shared" si="121"/>
        <v>0</v>
      </c>
      <c r="BS146" s="80">
        <f t="shared" si="122"/>
        <v>0</v>
      </c>
      <c r="BT146" s="80">
        <f t="shared" si="123"/>
        <v>0</v>
      </c>
      <c r="BU146" s="80">
        <f t="shared" si="124"/>
        <v>0</v>
      </c>
      <c r="BV146" s="80">
        <f t="shared" si="125"/>
        <v>0</v>
      </c>
      <c r="BW146" s="80">
        <f t="shared" si="126"/>
        <v>0</v>
      </c>
      <c r="BX146" s="80">
        <f t="shared" si="127"/>
        <v>0</v>
      </c>
      <c r="BY146" s="80">
        <f t="shared" si="128"/>
        <v>0</v>
      </c>
      <c r="BZ146" s="80">
        <f t="shared" si="129"/>
        <v>0</v>
      </c>
      <c r="CA146" s="80">
        <f t="shared" si="130"/>
        <v>0</v>
      </c>
      <c r="CB146" s="80">
        <f t="shared" si="131"/>
        <v>0</v>
      </c>
      <c r="CC146" s="80">
        <f t="shared" si="132"/>
        <v>0</v>
      </c>
      <c r="CD146" s="80">
        <f t="shared" si="133"/>
        <v>0</v>
      </c>
    </row>
    <row r="147" spans="1:82" ht="22.5" x14ac:dyDescent="0.2">
      <c r="A147" s="82" t="s">
        <v>272</v>
      </c>
      <c r="B147" s="83" t="s">
        <v>273</v>
      </c>
      <c r="C147" s="83">
        <v>4301135384</v>
      </c>
      <c r="D147" s="83">
        <v>4607111033444</v>
      </c>
      <c r="E147" s="84">
        <v>0.3</v>
      </c>
      <c r="F147" s="85">
        <v>12</v>
      </c>
      <c r="G147" s="84">
        <v>3.6</v>
      </c>
      <c r="H147" s="84">
        <v>4.3036000000000003</v>
      </c>
      <c r="I147" s="86">
        <v>70</v>
      </c>
      <c r="J147" s="86" t="s">
        <v>90</v>
      </c>
      <c r="K147" s="87" t="s">
        <v>89</v>
      </c>
      <c r="L147" s="87"/>
      <c r="M147" s="773">
        <v>180</v>
      </c>
      <c r="N147" s="773"/>
      <c r="O147" s="863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75"/>
      <c r="Q147" s="775"/>
      <c r="R147" s="775"/>
      <c r="S147" s="775"/>
      <c r="T147" s="88" t="s">
        <v>42</v>
      </c>
      <c r="U147" s="65">
        <v>0</v>
      </c>
      <c r="V147" s="66">
        <f t="shared" si="113"/>
        <v>0</v>
      </c>
      <c r="W147" s="65">
        <v>0</v>
      </c>
      <c r="X147" s="66">
        <f t="shared" si="114"/>
        <v>0</v>
      </c>
      <c r="Y147" s="65">
        <v>0</v>
      </c>
      <c r="Z147" s="66">
        <f t="shared" si="115"/>
        <v>0</v>
      </c>
      <c r="AA147" s="65">
        <v>0</v>
      </c>
      <c r="AB147" s="66">
        <f t="shared" si="116"/>
        <v>0</v>
      </c>
      <c r="AC147" s="67" t="str">
        <f t="shared" si="134"/>
        <v/>
      </c>
      <c r="AD147" s="82" t="s">
        <v>57</v>
      </c>
      <c r="AE147" s="82" t="s">
        <v>57</v>
      </c>
      <c r="AF147" s="283" t="s">
        <v>271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82" t="s">
        <v>91</v>
      </c>
      <c r="BO147" s="80">
        <f t="shared" si="118"/>
        <v>0</v>
      </c>
      <c r="BP147" s="80">
        <f t="shared" si="119"/>
        <v>0</v>
      </c>
      <c r="BQ147" s="80">
        <f t="shared" si="120"/>
        <v>0</v>
      </c>
      <c r="BR147" s="80">
        <f t="shared" si="121"/>
        <v>0</v>
      </c>
      <c r="BS147" s="80">
        <f t="shared" si="122"/>
        <v>0</v>
      </c>
      <c r="BT147" s="80">
        <f t="shared" si="123"/>
        <v>0</v>
      </c>
      <c r="BU147" s="80">
        <f t="shared" si="124"/>
        <v>0</v>
      </c>
      <c r="BV147" s="80">
        <f t="shared" si="125"/>
        <v>0</v>
      </c>
      <c r="BW147" s="80">
        <f t="shared" si="126"/>
        <v>0</v>
      </c>
      <c r="BX147" s="80">
        <f t="shared" si="127"/>
        <v>0</v>
      </c>
      <c r="BY147" s="80">
        <f t="shared" si="128"/>
        <v>0</v>
      </c>
      <c r="BZ147" s="80">
        <f t="shared" si="129"/>
        <v>0</v>
      </c>
      <c r="CA147" s="80">
        <f t="shared" si="130"/>
        <v>0</v>
      </c>
      <c r="CB147" s="80">
        <f t="shared" si="131"/>
        <v>0</v>
      </c>
      <c r="CC147" s="80">
        <f t="shared" si="132"/>
        <v>0</v>
      </c>
      <c r="CD147" s="80">
        <f t="shared" si="133"/>
        <v>0</v>
      </c>
    </row>
    <row r="148" spans="1:82" x14ac:dyDescent="0.2">
      <c r="A148" s="82" t="s">
        <v>272</v>
      </c>
      <c r="B148" s="83" t="s">
        <v>274</v>
      </c>
      <c r="C148" s="83">
        <v>4301135579</v>
      </c>
      <c r="D148" s="83">
        <v>4607111033444</v>
      </c>
      <c r="E148" s="84">
        <v>0.3</v>
      </c>
      <c r="F148" s="85">
        <v>12</v>
      </c>
      <c r="G148" s="84">
        <v>3.6</v>
      </c>
      <c r="H148" s="84">
        <v>4.3036000000000003</v>
      </c>
      <c r="I148" s="86">
        <v>70</v>
      </c>
      <c r="J148" s="86" t="s">
        <v>90</v>
      </c>
      <c r="K148" s="87" t="s">
        <v>89</v>
      </c>
      <c r="L148" s="87"/>
      <c r="M148" s="773">
        <v>180</v>
      </c>
      <c r="N148" s="773"/>
      <c r="O148" s="864" t="s">
        <v>275</v>
      </c>
      <c r="P148" s="775"/>
      <c r="Q148" s="775"/>
      <c r="R148" s="775"/>
      <c r="S148" s="775"/>
      <c r="T148" s="88" t="s">
        <v>42</v>
      </c>
      <c r="U148" s="65">
        <v>0</v>
      </c>
      <c r="V148" s="66">
        <f t="shared" si="113"/>
        <v>0</v>
      </c>
      <c r="W148" s="65">
        <v>0</v>
      </c>
      <c r="X148" s="66">
        <f t="shared" si="114"/>
        <v>0</v>
      </c>
      <c r="Y148" s="65">
        <v>0</v>
      </c>
      <c r="Z148" s="66">
        <f t="shared" si="115"/>
        <v>0</v>
      </c>
      <c r="AA148" s="65">
        <v>0</v>
      </c>
      <c r="AB148" s="66">
        <f t="shared" si="116"/>
        <v>0</v>
      </c>
      <c r="AC148" s="67" t="str">
        <f t="shared" si="134"/>
        <v/>
      </c>
      <c r="AD148" s="82" t="s">
        <v>57</v>
      </c>
      <c r="AE148" s="82" t="s">
        <v>57</v>
      </c>
      <c r="AF148" s="285" t="s">
        <v>206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84" t="s">
        <v>91</v>
      </c>
      <c r="BO148" s="80">
        <f t="shared" si="118"/>
        <v>0</v>
      </c>
      <c r="BP148" s="80">
        <f t="shared" si="119"/>
        <v>0</v>
      </c>
      <c r="BQ148" s="80">
        <f t="shared" si="120"/>
        <v>0</v>
      </c>
      <c r="BR148" s="80">
        <f t="shared" si="121"/>
        <v>0</v>
      </c>
      <c r="BS148" s="80">
        <f t="shared" si="122"/>
        <v>0</v>
      </c>
      <c r="BT148" s="80">
        <f t="shared" si="123"/>
        <v>0</v>
      </c>
      <c r="BU148" s="80">
        <f t="shared" si="124"/>
        <v>0</v>
      </c>
      <c r="BV148" s="80">
        <f t="shared" si="125"/>
        <v>0</v>
      </c>
      <c r="BW148" s="80">
        <f t="shared" si="126"/>
        <v>0</v>
      </c>
      <c r="BX148" s="80">
        <f t="shared" si="127"/>
        <v>0</v>
      </c>
      <c r="BY148" s="80">
        <f t="shared" si="128"/>
        <v>0</v>
      </c>
      <c r="BZ148" s="80">
        <f t="shared" si="129"/>
        <v>0</v>
      </c>
      <c r="CA148" s="80">
        <f t="shared" si="130"/>
        <v>0</v>
      </c>
      <c r="CB148" s="80">
        <f t="shared" si="131"/>
        <v>0</v>
      </c>
      <c r="CC148" s="80">
        <f t="shared" si="132"/>
        <v>0</v>
      </c>
      <c r="CD148" s="80">
        <f t="shared" si="133"/>
        <v>0</v>
      </c>
    </row>
    <row r="149" spans="1:82" x14ac:dyDescent="0.2">
      <c r="A149" s="82" t="s">
        <v>276</v>
      </c>
      <c r="B149" s="83" t="s">
        <v>277</v>
      </c>
      <c r="C149" s="83">
        <v>4301135296</v>
      </c>
      <c r="D149" s="83">
        <v>4607111033444</v>
      </c>
      <c r="E149" s="84">
        <v>0.3</v>
      </c>
      <c r="F149" s="85">
        <v>12</v>
      </c>
      <c r="G149" s="84">
        <v>3.6</v>
      </c>
      <c r="H149" s="84">
        <v>4.3036000000000003</v>
      </c>
      <c r="I149" s="86">
        <v>70</v>
      </c>
      <c r="J149" s="86" t="s">
        <v>90</v>
      </c>
      <c r="K149" s="87" t="s">
        <v>89</v>
      </c>
      <c r="L149" s="87"/>
      <c r="M149" s="773">
        <v>180</v>
      </c>
      <c r="N149" s="773"/>
      <c r="O149" s="86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75"/>
      <c r="Q149" s="775"/>
      <c r="R149" s="775"/>
      <c r="S149" s="775"/>
      <c r="T149" s="88" t="s">
        <v>42</v>
      </c>
      <c r="U149" s="65">
        <v>0</v>
      </c>
      <c r="V149" s="66">
        <f t="shared" si="113"/>
        <v>0</v>
      </c>
      <c r="W149" s="65">
        <v>0</v>
      </c>
      <c r="X149" s="66">
        <f t="shared" si="114"/>
        <v>0</v>
      </c>
      <c r="Y149" s="65">
        <v>0</v>
      </c>
      <c r="Z149" s="66">
        <f t="shared" si="115"/>
        <v>0</v>
      </c>
      <c r="AA149" s="65">
        <v>0</v>
      </c>
      <c r="AB149" s="66">
        <f t="shared" si="116"/>
        <v>0</v>
      </c>
      <c r="AC149" s="67" t="str">
        <f t="shared" si="134"/>
        <v/>
      </c>
      <c r="AD149" s="82" t="s">
        <v>57</v>
      </c>
      <c r="AE149" s="82" t="s">
        <v>57</v>
      </c>
      <c r="AF149" s="287" t="s">
        <v>206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86" t="s">
        <v>91</v>
      </c>
      <c r="BO149" s="80">
        <f t="shared" si="118"/>
        <v>0</v>
      </c>
      <c r="BP149" s="80">
        <f t="shared" si="119"/>
        <v>0</v>
      </c>
      <c r="BQ149" s="80">
        <f t="shared" si="120"/>
        <v>0</v>
      </c>
      <c r="BR149" s="80">
        <f t="shared" si="121"/>
        <v>0</v>
      </c>
      <c r="BS149" s="80">
        <f t="shared" si="122"/>
        <v>0</v>
      </c>
      <c r="BT149" s="80">
        <f t="shared" si="123"/>
        <v>0</v>
      </c>
      <c r="BU149" s="80">
        <f t="shared" si="124"/>
        <v>0</v>
      </c>
      <c r="BV149" s="80">
        <f t="shared" si="125"/>
        <v>0</v>
      </c>
      <c r="BW149" s="80">
        <f t="shared" si="126"/>
        <v>0</v>
      </c>
      <c r="BX149" s="80">
        <f t="shared" si="127"/>
        <v>0</v>
      </c>
      <c r="BY149" s="80">
        <f t="shared" si="128"/>
        <v>0</v>
      </c>
      <c r="BZ149" s="80">
        <f t="shared" si="129"/>
        <v>0</v>
      </c>
      <c r="CA149" s="80">
        <f t="shared" si="130"/>
        <v>0</v>
      </c>
      <c r="CB149" s="80">
        <f t="shared" si="131"/>
        <v>0</v>
      </c>
      <c r="CC149" s="80">
        <f t="shared" si="132"/>
        <v>0</v>
      </c>
      <c r="CD149" s="80">
        <f t="shared" si="133"/>
        <v>0</v>
      </c>
    </row>
    <row r="150" spans="1:82" x14ac:dyDescent="0.2">
      <c r="A150" s="82" t="s">
        <v>276</v>
      </c>
      <c r="B150" s="83" t="s">
        <v>277</v>
      </c>
      <c r="C150" s="83">
        <v>4301135455</v>
      </c>
      <c r="D150" s="83">
        <v>4607111033444</v>
      </c>
      <c r="E150" s="84">
        <v>0.3</v>
      </c>
      <c r="F150" s="85">
        <v>12</v>
      </c>
      <c r="G150" s="84">
        <v>3.6</v>
      </c>
      <c r="H150" s="84">
        <v>4.3036000000000003</v>
      </c>
      <c r="I150" s="86">
        <v>70</v>
      </c>
      <c r="J150" s="86" t="s">
        <v>90</v>
      </c>
      <c r="K150" s="87" t="s">
        <v>89</v>
      </c>
      <c r="L150" s="87"/>
      <c r="M150" s="773">
        <v>180</v>
      </c>
      <c r="N150" s="773"/>
      <c r="O150" s="86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75"/>
      <c r="Q150" s="775"/>
      <c r="R150" s="775"/>
      <c r="S150" s="775"/>
      <c r="T150" s="88" t="s">
        <v>42</v>
      </c>
      <c r="U150" s="65">
        <v>0</v>
      </c>
      <c r="V150" s="66">
        <f t="shared" si="113"/>
        <v>0</v>
      </c>
      <c r="W150" s="65">
        <v>0</v>
      </c>
      <c r="X150" s="66">
        <f t="shared" si="114"/>
        <v>0</v>
      </c>
      <c r="Y150" s="65">
        <v>0</v>
      </c>
      <c r="Z150" s="66">
        <f t="shared" si="115"/>
        <v>0</v>
      </c>
      <c r="AA150" s="65">
        <v>0</v>
      </c>
      <c r="AB150" s="66">
        <f t="shared" si="116"/>
        <v>0</v>
      </c>
      <c r="AC150" s="67" t="str">
        <f t="shared" si="134"/>
        <v/>
      </c>
      <c r="AD150" s="82" t="s">
        <v>57</v>
      </c>
      <c r="AE150" s="82" t="s">
        <v>57</v>
      </c>
      <c r="AF150" s="289" t="s">
        <v>206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88" t="s">
        <v>91</v>
      </c>
      <c r="BO150" s="80">
        <f t="shared" si="118"/>
        <v>0</v>
      </c>
      <c r="BP150" s="80">
        <f t="shared" si="119"/>
        <v>0</v>
      </c>
      <c r="BQ150" s="80">
        <f t="shared" si="120"/>
        <v>0</v>
      </c>
      <c r="BR150" s="80">
        <f t="shared" si="121"/>
        <v>0</v>
      </c>
      <c r="BS150" s="80">
        <f t="shared" si="122"/>
        <v>0</v>
      </c>
      <c r="BT150" s="80">
        <f t="shared" si="123"/>
        <v>0</v>
      </c>
      <c r="BU150" s="80">
        <f t="shared" si="124"/>
        <v>0</v>
      </c>
      <c r="BV150" s="80">
        <f t="shared" si="125"/>
        <v>0</v>
      </c>
      <c r="BW150" s="80">
        <f t="shared" si="126"/>
        <v>0</v>
      </c>
      <c r="BX150" s="80">
        <f t="shared" si="127"/>
        <v>0</v>
      </c>
      <c r="BY150" s="80">
        <f t="shared" si="128"/>
        <v>0</v>
      </c>
      <c r="BZ150" s="80">
        <f t="shared" si="129"/>
        <v>0</v>
      </c>
      <c r="CA150" s="80">
        <f t="shared" si="130"/>
        <v>0</v>
      </c>
      <c r="CB150" s="80">
        <f t="shared" si="131"/>
        <v>0</v>
      </c>
      <c r="CC150" s="80">
        <f t="shared" si="132"/>
        <v>0</v>
      </c>
      <c r="CD150" s="80">
        <f t="shared" si="133"/>
        <v>0</v>
      </c>
    </row>
    <row r="151" spans="1:82" x14ac:dyDescent="0.2">
      <c r="A151" s="82" t="s">
        <v>278</v>
      </c>
      <c r="B151" s="83" t="s">
        <v>279</v>
      </c>
      <c r="C151" s="83">
        <v>4301135297</v>
      </c>
      <c r="D151" s="83">
        <v>4607111033444</v>
      </c>
      <c r="E151" s="84">
        <v>0.3</v>
      </c>
      <c r="F151" s="85">
        <v>6</v>
      </c>
      <c r="G151" s="84">
        <v>1.8</v>
      </c>
      <c r="H151" s="84">
        <v>2.2218</v>
      </c>
      <c r="I151" s="86">
        <v>140</v>
      </c>
      <c r="J151" s="86" t="s">
        <v>90</v>
      </c>
      <c r="K151" s="87" t="s">
        <v>89</v>
      </c>
      <c r="L151" s="87"/>
      <c r="M151" s="773">
        <v>180</v>
      </c>
      <c r="N151" s="773"/>
      <c r="O151" s="867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75"/>
      <c r="Q151" s="775"/>
      <c r="R151" s="775"/>
      <c r="S151" s="775"/>
      <c r="T151" s="88" t="s">
        <v>42</v>
      </c>
      <c r="U151" s="65">
        <v>0</v>
      </c>
      <c r="V151" s="66">
        <f t="shared" si="113"/>
        <v>0</v>
      </c>
      <c r="W151" s="65">
        <v>0</v>
      </c>
      <c r="X151" s="66">
        <f t="shared" si="114"/>
        <v>0</v>
      </c>
      <c r="Y151" s="65">
        <v>0</v>
      </c>
      <c r="Z151" s="66">
        <f t="shared" si="115"/>
        <v>0</v>
      </c>
      <c r="AA151" s="65">
        <v>0</v>
      </c>
      <c r="AB151" s="66">
        <f t="shared" si="116"/>
        <v>0</v>
      </c>
      <c r="AC151" s="67" t="str">
        <f>IF(IFERROR(U151*0.00941,0)+IFERROR(W151*0.00941,0)+IFERROR(Y151*0.00941,0)+IFERROR(AA151*0.00941,0)=0,"",IFERROR(U151*0.00941,0)+IFERROR(W151*0.00941,0)+IFERROR(Y151*0.00941,0)+IFERROR(AA151*0.00941,0))</f>
        <v/>
      </c>
      <c r="AD151" s="82" t="s">
        <v>57</v>
      </c>
      <c r="AE151" s="82" t="s">
        <v>57</v>
      </c>
      <c r="AF151" s="291" t="s">
        <v>206</v>
      </c>
      <c r="AG151" s="2"/>
      <c r="AH151" s="2"/>
      <c r="AI151" s="2"/>
      <c r="AJ151" s="2"/>
      <c r="AK151" s="2"/>
      <c r="AL151" s="61"/>
      <c r="AM151" s="61"/>
      <c r="AN151" s="61"/>
      <c r="AO151" s="2"/>
      <c r="AP151" s="2"/>
      <c r="AQ151" s="2"/>
      <c r="AR151" s="2"/>
      <c r="AS151" s="2"/>
      <c r="AT151" s="2"/>
      <c r="AU151" s="20"/>
      <c r="AV151" s="20"/>
      <c r="AW151" s="21"/>
      <c r="BB151" s="290" t="s">
        <v>91</v>
      </c>
      <c r="BO151" s="80">
        <f t="shared" si="118"/>
        <v>0</v>
      </c>
      <c r="BP151" s="80">
        <f t="shared" si="119"/>
        <v>0</v>
      </c>
      <c r="BQ151" s="80">
        <f t="shared" si="120"/>
        <v>0</v>
      </c>
      <c r="BR151" s="80">
        <f t="shared" si="121"/>
        <v>0</v>
      </c>
      <c r="BS151" s="80">
        <f t="shared" si="122"/>
        <v>0</v>
      </c>
      <c r="BT151" s="80">
        <f t="shared" si="123"/>
        <v>0</v>
      </c>
      <c r="BU151" s="80">
        <f t="shared" si="124"/>
        <v>0</v>
      </c>
      <c r="BV151" s="80">
        <f t="shared" si="125"/>
        <v>0</v>
      </c>
      <c r="BW151" s="80">
        <f t="shared" si="126"/>
        <v>0</v>
      </c>
      <c r="BX151" s="80">
        <f t="shared" si="127"/>
        <v>0</v>
      </c>
      <c r="BY151" s="80">
        <f t="shared" si="128"/>
        <v>0</v>
      </c>
      <c r="BZ151" s="80">
        <f t="shared" si="129"/>
        <v>0</v>
      </c>
      <c r="CA151" s="80">
        <f t="shared" si="130"/>
        <v>0</v>
      </c>
      <c r="CB151" s="80">
        <f t="shared" si="131"/>
        <v>0</v>
      </c>
      <c r="CC151" s="80">
        <f t="shared" si="132"/>
        <v>0</v>
      </c>
      <c r="CD151" s="80">
        <f t="shared" si="133"/>
        <v>0</v>
      </c>
    </row>
    <row r="152" spans="1:82" x14ac:dyDescent="0.2">
      <c r="A152" s="82" t="s">
        <v>278</v>
      </c>
      <c r="B152" s="83" t="s">
        <v>279</v>
      </c>
      <c r="C152" s="83">
        <v>4301135450</v>
      </c>
      <c r="D152" s="83">
        <v>4607111033444</v>
      </c>
      <c r="E152" s="84">
        <v>0.3</v>
      </c>
      <c r="F152" s="85">
        <v>6</v>
      </c>
      <c r="G152" s="84">
        <v>1.8</v>
      </c>
      <c r="H152" s="84">
        <v>2.2218</v>
      </c>
      <c r="I152" s="86">
        <v>140</v>
      </c>
      <c r="J152" s="86" t="s">
        <v>90</v>
      </c>
      <c r="K152" s="87" t="s">
        <v>89</v>
      </c>
      <c r="L152" s="87"/>
      <c r="M152" s="773">
        <v>180</v>
      </c>
      <c r="N152" s="773"/>
      <c r="O152" s="868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2" s="775"/>
      <c r="Q152" s="775"/>
      <c r="R152" s="775"/>
      <c r="S152" s="775"/>
      <c r="T152" s="88" t="s">
        <v>42</v>
      </c>
      <c r="U152" s="65">
        <v>0</v>
      </c>
      <c r="V152" s="66">
        <f t="shared" si="113"/>
        <v>0</v>
      </c>
      <c r="W152" s="65">
        <v>0</v>
      </c>
      <c r="X152" s="66">
        <f t="shared" si="114"/>
        <v>0</v>
      </c>
      <c r="Y152" s="65">
        <v>0</v>
      </c>
      <c r="Z152" s="66">
        <f t="shared" si="115"/>
        <v>0</v>
      </c>
      <c r="AA152" s="65">
        <v>0</v>
      </c>
      <c r="AB152" s="66">
        <f t="shared" si="116"/>
        <v>0</v>
      </c>
      <c r="AC152" s="67" t="str">
        <f>IF(IFERROR(U152*0.00941,0)+IFERROR(W152*0.00941,0)+IFERROR(Y152*0.00941,0)+IFERROR(AA152*0.00941,0)=0,"",IFERROR(U152*0.00941,0)+IFERROR(W152*0.00941,0)+IFERROR(Y152*0.00941,0)+IFERROR(AA152*0.00941,0))</f>
        <v/>
      </c>
      <c r="AD152" s="82" t="s">
        <v>57</v>
      </c>
      <c r="AE152" s="82" t="s">
        <v>57</v>
      </c>
      <c r="AF152" s="293" t="s">
        <v>206</v>
      </c>
      <c r="AG152" s="2"/>
      <c r="AH152" s="2"/>
      <c r="AI152" s="2"/>
      <c r="AJ152" s="2"/>
      <c r="AK152" s="2"/>
      <c r="AL152" s="61"/>
      <c r="AM152" s="61"/>
      <c r="AN152" s="61"/>
      <c r="AO152" s="2"/>
      <c r="AP152" s="2"/>
      <c r="AQ152" s="2"/>
      <c r="AR152" s="2"/>
      <c r="AS152" s="2"/>
      <c r="AT152" s="2"/>
      <c r="AU152" s="20"/>
      <c r="AV152" s="20"/>
      <c r="AW152" s="21"/>
      <c r="BB152" s="292" t="s">
        <v>91</v>
      </c>
      <c r="BO152" s="80">
        <f t="shared" si="118"/>
        <v>0</v>
      </c>
      <c r="BP152" s="80">
        <f t="shared" si="119"/>
        <v>0</v>
      </c>
      <c r="BQ152" s="80">
        <f t="shared" si="120"/>
        <v>0</v>
      </c>
      <c r="BR152" s="80">
        <f t="shared" si="121"/>
        <v>0</v>
      </c>
      <c r="BS152" s="80">
        <f t="shared" si="122"/>
        <v>0</v>
      </c>
      <c r="BT152" s="80">
        <f t="shared" si="123"/>
        <v>0</v>
      </c>
      <c r="BU152" s="80">
        <f t="shared" si="124"/>
        <v>0</v>
      </c>
      <c r="BV152" s="80">
        <f t="shared" si="125"/>
        <v>0</v>
      </c>
      <c r="BW152" s="80">
        <f t="shared" si="126"/>
        <v>0</v>
      </c>
      <c r="BX152" s="80">
        <f t="shared" si="127"/>
        <v>0</v>
      </c>
      <c r="BY152" s="80">
        <f t="shared" si="128"/>
        <v>0</v>
      </c>
      <c r="BZ152" s="80">
        <f t="shared" si="129"/>
        <v>0</v>
      </c>
      <c r="CA152" s="80">
        <f t="shared" si="130"/>
        <v>0</v>
      </c>
      <c r="CB152" s="80">
        <f t="shared" si="131"/>
        <v>0</v>
      </c>
      <c r="CC152" s="80">
        <f t="shared" si="132"/>
        <v>0</v>
      </c>
      <c r="CD152" s="80">
        <f t="shared" si="133"/>
        <v>0</v>
      </c>
    </row>
    <row r="153" spans="1:82" x14ac:dyDescent="0.2">
      <c r="A153" s="82" t="s">
        <v>280</v>
      </c>
      <c r="B153" s="83" t="s">
        <v>281</v>
      </c>
      <c r="C153" s="83">
        <v>4301135298</v>
      </c>
      <c r="D153" s="83">
        <v>4607111033444</v>
      </c>
      <c r="E153" s="84">
        <v>0.3</v>
      </c>
      <c r="F153" s="85">
        <v>12</v>
      </c>
      <c r="G153" s="84">
        <v>3.6</v>
      </c>
      <c r="H153" s="84">
        <v>4.3036000000000003</v>
      </c>
      <c r="I153" s="86">
        <v>70</v>
      </c>
      <c r="J153" s="86" t="s">
        <v>90</v>
      </c>
      <c r="K153" s="87" t="s">
        <v>89</v>
      </c>
      <c r="L153" s="87"/>
      <c r="M153" s="773">
        <v>180</v>
      </c>
      <c r="N153" s="773"/>
      <c r="O153" s="86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3" s="775"/>
      <c r="Q153" s="775"/>
      <c r="R153" s="775"/>
      <c r="S153" s="775"/>
      <c r="T153" s="88" t="s">
        <v>42</v>
      </c>
      <c r="U153" s="65">
        <v>0</v>
      </c>
      <c r="V153" s="66">
        <f t="shared" si="113"/>
        <v>0</v>
      </c>
      <c r="W153" s="65">
        <v>0</v>
      </c>
      <c r="X153" s="66">
        <f t="shared" si="114"/>
        <v>0</v>
      </c>
      <c r="Y153" s="65">
        <v>0</v>
      </c>
      <c r="Z153" s="66">
        <f t="shared" si="115"/>
        <v>0</v>
      </c>
      <c r="AA153" s="65">
        <v>0</v>
      </c>
      <c r="AB153" s="66">
        <f t="shared" si="116"/>
        <v>0</v>
      </c>
      <c r="AC153" s="67" t="str">
        <f>IF(IFERROR(U153*0.01788,0)+IFERROR(W153*0.01788,0)+IFERROR(Y153*0.01788,0)+IFERROR(AA153*0.01788,0)=0,"",IFERROR(U153*0.01788,0)+IFERROR(W153*0.01788,0)+IFERROR(Y153*0.01788,0)+IFERROR(AA153*0.01788,0))</f>
        <v/>
      </c>
      <c r="AD153" s="82" t="s">
        <v>57</v>
      </c>
      <c r="AE153" s="82" t="s">
        <v>57</v>
      </c>
      <c r="AF153" s="295" t="s">
        <v>206</v>
      </c>
      <c r="AG153" s="2"/>
      <c r="AH153" s="2"/>
      <c r="AI153" s="2"/>
      <c r="AJ153" s="2"/>
      <c r="AK153" s="2"/>
      <c r="AL153" s="61"/>
      <c r="AM153" s="61"/>
      <c r="AN153" s="61"/>
      <c r="AO153" s="2"/>
      <c r="AP153" s="2"/>
      <c r="AQ153" s="2"/>
      <c r="AR153" s="2"/>
      <c r="AS153" s="2"/>
      <c r="AT153" s="2"/>
      <c r="AU153" s="20"/>
      <c r="AV153" s="20"/>
      <c r="AW153" s="21"/>
      <c r="BB153" s="294" t="s">
        <v>91</v>
      </c>
      <c r="BO153" s="80">
        <f t="shared" si="118"/>
        <v>0</v>
      </c>
      <c r="BP153" s="80">
        <f t="shared" si="119"/>
        <v>0</v>
      </c>
      <c r="BQ153" s="80">
        <f t="shared" si="120"/>
        <v>0</v>
      </c>
      <c r="BR153" s="80">
        <f t="shared" si="121"/>
        <v>0</v>
      </c>
      <c r="BS153" s="80">
        <f t="shared" si="122"/>
        <v>0</v>
      </c>
      <c r="BT153" s="80">
        <f t="shared" si="123"/>
        <v>0</v>
      </c>
      <c r="BU153" s="80">
        <f t="shared" si="124"/>
        <v>0</v>
      </c>
      <c r="BV153" s="80">
        <f t="shared" si="125"/>
        <v>0</v>
      </c>
      <c r="BW153" s="80">
        <f t="shared" si="126"/>
        <v>0</v>
      </c>
      <c r="BX153" s="80">
        <f t="shared" si="127"/>
        <v>0</v>
      </c>
      <c r="BY153" s="80">
        <f t="shared" si="128"/>
        <v>0</v>
      </c>
      <c r="BZ153" s="80">
        <f t="shared" si="129"/>
        <v>0</v>
      </c>
      <c r="CA153" s="80">
        <f t="shared" si="130"/>
        <v>0</v>
      </c>
      <c r="CB153" s="80">
        <f t="shared" si="131"/>
        <v>0</v>
      </c>
      <c r="CC153" s="80">
        <f t="shared" si="132"/>
        <v>0</v>
      </c>
      <c r="CD153" s="80">
        <f t="shared" si="133"/>
        <v>0</v>
      </c>
    </row>
    <row r="154" spans="1:82" x14ac:dyDescent="0.2">
      <c r="A154" s="82" t="s">
        <v>280</v>
      </c>
      <c r="B154" s="83" t="s">
        <v>281</v>
      </c>
      <c r="C154" s="83">
        <v>4301135454</v>
      </c>
      <c r="D154" s="83">
        <v>4607111033444</v>
      </c>
      <c r="E154" s="84">
        <v>0.3</v>
      </c>
      <c r="F154" s="85">
        <v>12</v>
      </c>
      <c r="G154" s="84">
        <v>3.6</v>
      </c>
      <c r="H154" s="84">
        <v>4.3036000000000003</v>
      </c>
      <c r="I154" s="86">
        <v>70</v>
      </c>
      <c r="J154" s="86" t="s">
        <v>90</v>
      </c>
      <c r="K154" s="87" t="s">
        <v>89</v>
      </c>
      <c r="L154" s="87"/>
      <c r="M154" s="773">
        <v>180</v>
      </c>
      <c r="N154" s="773"/>
      <c r="O154" s="870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4" s="775"/>
      <c r="Q154" s="775"/>
      <c r="R154" s="775"/>
      <c r="S154" s="775"/>
      <c r="T154" s="88" t="s">
        <v>42</v>
      </c>
      <c r="U154" s="65">
        <v>0</v>
      </c>
      <c r="V154" s="66">
        <f t="shared" si="113"/>
        <v>0</v>
      </c>
      <c r="W154" s="65">
        <v>0</v>
      </c>
      <c r="X154" s="66">
        <f t="shared" si="114"/>
        <v>0</v>
      </c>
      <c r="Y154" s="65">
        <v>0</v>
      </c>
      <c r="Z154" s="66">
        <f t="shared" si="115"/>
        <v>0</v>
      </c>
      <c r="AA154" s="65">
        <v>0</v>
      </c>
      <c r="AB154" s="66">
        <f t="shared" si="116"/>
        <v>0</v>
      </c>
      <c r="AC154" s="67" t="str">
        <f>IF(IFERROR(U154*0.01788,0)+IFERROR(W154*0.01788,0)+IFERROR(Y154*0.01788,0)+IFERROR(AA154*0.01788,0)=0,"",IFERROR(U154*0.01788,0)+IFERROR(W154*0.01788,0)+IFERROR(Y154*0.01788,0)+IFERROR(AA154*0.01788,0))</f>
        <v/>
      </c>
      <c r="AD154" s="82" t="s">
        <v>57</v>
      </c>
      <c r="AE154" s="82" t="s">
        <v>57</v>
      </c>
      <c r="AF154" s="297" t="s">
        <v>206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96" t="s">
        <v>91</v>
      </c>
      <c r="BO154" s="80">
        <f t="shared" si="118"/>
        <v>0</v>
      </c>
      <c r="BP154" s="80">
        <f t="shared" si="119"/>
        <v>0</v>
      </c>
      <c r="BQ154" s="80">
        <f t="shared" si="120"/>
        <v>0</v>
      </c>
      <c r="BR154" s="80">
        <f t="shared" si="121"/>
        <v>0</v>
      </c>
      <c r="BS154" s="80">
        <f t="shared" si="122"/>
        <v>0</v>
      </c>
      <c r="BT154" s="80">
        <f t="shared" si="123"/>
        <v>0</v>
      </c>
      <c r="BU154" s="80">
        <f t="shared" si="124"/>
        <v>0</v>
      </c>
      <c r="BV154" s="80">
        <f t="shared" si="125"/>
        <v>0</v>
      </c>
      <c r="BW154" s="80">
        <f t="shared" si="126"/>
        <v>0</v>
      </c>
      <c r="BX154" s="80">
        <f t="shared" si="127"/>
        <v>0</v>
      </c>
      <c r="BY154" s="80">
        <f t="shared" si="128"/>
        <v>0</v>
      </c>
      <c r="BZ154" s="80">
        <f t="shared" si="129"/>
        <v>0</v>
      </c>
      <c r="CA154" s="80">
        <f t="shared" si="130"/>
        <v>0</v>
      </c>
      <c r="CB154" s="80">
        <f t="shared" si="131"/>
        <v>0</v>
      </c>
      <c r="CC154" s="80">
        <f t="shared" si="132"/>
        <v>0</v>
      </c>
      <c r="CD154" s="80">
        <f t="shared" si="133"/>
        <v>0</v>
      </c>
    </row>
    <row r="155" spans="1:82" x14ac:dyDescent="0.2">
      <c r="A155" s="82" t="s">
        <v>282</v>
      </c>
      <c r="B155" s="83" t="s">
        <v>283</v>
      </c>
      <c r="C155" s="83">
        <v>4301135290</v>
      </c>
      <c r="D155" s="83">
        <v>4607111035028</v>
      </c>
      <c r="E155" s="84">
        <v>0.48</v>
      </c>
      <c r="F155" s="85">
        <v>8</v>
      </c>
      <c r="G155" s="84">
        <v>3.84</v>
      </c>
      <c r="H155" s="84">
        <v>4.4488000000000003</v>
      </c>
      <c r="I155" s="86">
        <v>70</v>
      </c>
      <c r="J155" s="86" t="s">
        <v>90</v>
      </c>
      <c r="K155" s="87" t="s">
        <v>89</v>
      </c>
      <c r="L155" s="87"/>
      <c r="M155" s="773">
        <v>180</v>
      </c>
      <c r="N155" s="773"/>
      <c r="O155" s="87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5" s="775"/>
      <c r="Q155" s="775"/>
      <c r="R155" s="775"/>
      <c r="S155" s="775"/>
      <c r="T155" s="88" t="s">
        <v>42</v>
      </c>
      <c r="U155" s="65">
        <v>0</v>
      </c>
      <c r="V155" s="66">
        <f t="shared" si="113"/>
        <v>0</v>
      </c>
      <c r="W155" s="65">
        <v>0</v>
      </c>
      <c r="X155" s="66">
        <f t="shared" si="114"/>
        <v>0</v>
      </c>
      <c r="Y155" s="65">
        <v>0</v>
      </c>
      <c r="Z155" s="66">
        <f t="shared" si="115"/>
        <v>0</v>
      </c>
      <c r="AA155" s="65">
        <v>0</v>
      </c>
      <c r="AB155" s="66">
        <f t="shared" si="116"/>
        <v>0</v>
      </c>
      <c r="AC155" s="67" t="str">
        <f>IF(IFERROR(U155*0.01788,0)+IFERROR(W155*0.01788,0)+IFERROR(Y155*0.01788,0)+IFERROR(AA155*0.01788,0)=0,"",IFERROR(U155*0.01788,0)+IFERROR(W155*0.01788,0)+IFERROR(Y155*0.01788,0)+IFERROR(AA155*0.01788,0))</f>
        <v/>
      </c>
      <c r="AD155" s="82" t="s">
        <v>57</v>
      </c>
      <c r="AE155" s="82" t="s">
        <v>57</v>
      </c>
      <c r="AF155" s="299" t="s">
        <v>268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98" t="s">
        <v>91</v>
      </c>
      <c r="BO155" s="80">
        <f t="shared" si="118"/>
        <v>0</v>
      </c>
      <c r="BP155" s="80">
        <f t="shared" si="119"/>
        <v>0</v>
      </c>
      <c r="BQ155" s="80">
        <f t="shared" si="120"/>
        <v>0</v>
      </c>
      <c r="BR155" s="80">
        <f t="shared" si="121"/>
        <v>0</v>
      </c>
      <c r="BS155" s="80">
        <f t="shared" si="122"/>
        <v>0</v>
      </c>
      <c r="BT155" s="80">
        <f t="shared" si="123"/>
        <v>0</v>
      </c>
      <c r="BU155" s="80">
        <f t="shared" si="124"/>
        <v>0</v>
      </c>
      <c r="BV155" s="80">
        <f t="shared" si="125"/>
        <v>0</v>
      </c>
      <c r="BW155" s="80">
        <f t="shared" si="126"/>
        <v>0</v>
      </c>
      <c r="BX155" s="80">
        <f t="shared" si="127"/>
        <v>0</v>
      </c>
      <c r="BY155" s="80">
        <f t="shared" si="128"/>
        <v>0</v>
      </c>
      <c r="BZ155" s="80">
        <f t="shared" si="129"/>
        <v>0</v>
      </c>
      <c r="CA155" s="80">
        <f t="shared" si="130"/>
        <v>0</v>
      </c>
      <c r="CB155" s="80">
        <f t="shared" si="131"/>
        <v>0</v>
      </c>
      <c r="CC155" s="80">
        <f t="shared" si="132"/>
        <v>0</v>
      </c>
      <c r="CD155" s="80">
        <f t="shared" si="133"/>
        <v>0</v>
      </c>
    </row>
    <row r="156" spans="1:82" x14ac:dyDescent="0.2">
      <c r="A156" s="82" t="s">
        <v>282</v>
      </c>
      <c r="B156" s="83" t="s">
        <v>283</v>
      </c>
      <c r="C156" s="83">
        <v>4301135466</v>
      </c>
      <c r="D156" s="83">
        <v>4607111035028</v>
      </c>
      <c r="E156" s="84">
        <v>0.48</v>
      </c>
      <c r="F156" s="85">
        <v>8</v>
      </c>
      <c r="G156" s="84">
        <v>3.84</v>
      </c>
      <c r="H156" s="84">
        <v>4.4488000000000003</v>
      </c>
      <c r="I156" s="86">
        <v>70</v>
      </c>
      <c r="J156" s="86" t="s">
        <v>90</v>
      </c>
      <c r="K156" s="87" t="s">
        <v>89</v>
      </c>
      <c r="L156" s="87"/>
      <c r="M156" s="773">
        <v>180</v>
      </c>
      <c r="N156" s="773"/>
      <c r="O156" s="87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6" s="775"/>
      <c r="Q156" s="775"/>
      <c r="R156" s="775"/>
      <c r="S156" s="775"/>
      <c r="T156" s="88" t="s">
        <v>42</v>
      </c>
      <c r="U156" s="65">
        <v>0</v>
      </c>
      <c r="V156" s="66">
        <f t="shared" si="113"/>
        <v>0</v>
      </c>
      <c r="W156" s="65">
        <v>0</v>
      </c>
      <c r="X156" s="66">
        <f t="shared" si="114"/>
        <v>0</v>
      </c>
      <c r="Y156" s="65">
        <v>0</v>
      </c>
      <c r="Z156" s="66">
        <f t="shared" si="115"/>
        <v>0</v>
      </c>
      <c r="AA156" s="65">
        <v>0</v>
      </c>
      <c r="AB156" s="66">
        <f t="shared" si="116"/>
        <v>0</v>
      </c>
      <c r="AC156" s="67" t="str">
        <f>IF(IFERROR(U156*0.01788,0)+IFERROR(W156*0.01788,0)+IFERROR(Y156*0.01788,0)+IFERROR(AA156*0.01788,0)=0,"",IFERROR(U156*0.01788,0)+IFERROR(W156*0.01788,0)+IFERROR(Y156*0.01788,0)+IFERROR(AA156*0.01788,0))</f>
        <v/>
      </c>
      <c r="AD156" s="82" t="s">
        <v>57</v>
      </c>
      <c r="AE156" s="82" t="s">
        <v>57</v>
      </c>
      <c r="AF156" s="301" t="s">
        <v>268</v>
      </c>
      <c r="AG156" s="2"/>
      <c r="AH156" s="2"/>
      <c r="AI156" s="2"/>
      <c r="AJ156" s="2"/>
      <c r="AK156" s="2"/>
      <c r="AL156" s="61"/>
      <c r="AM156" s="61"/>
      <c r="AN156" s="61"/>
      <c r="AO156" s="2"/>
      <c r="AP156" s="2"/>
      <c r="AQ156" s="2"/>
      <c r="AR156" s="2"/>
      <c r="AS156" s="2"/>
      <c r="AT156" s="2"/>
      <c r="AU156" s="20"/>
      <c r="AV156" s="20"/>
      <c r="AW156" s="21"/>
      <c r="BB156" s="300" t="s">
        <v>91</v>
      </c>
      <c r="BO156" s="80">
        <f t="shared" si="118"/>
        <v>0</v>
      </c>
      <c r="BP156" s="80">
        <f t="shared" si="119"/>
        <v>0</v>
      </c>
      <c r="BQ156" s="80">
        <f t="shared" si="120"/>
        <v>0</v>
      </c>
      <c r="BR156" s="80">
        <f t="shared" si="121"/>
        <v>0</v>
      </c>
      <c r="BS156" s="80">
        <f t="shared" si="122"/>
        <v>0</v>
      </c>
      <c r="BT156" s="80">
        <f t="shared" si="123"/>
        <v>0</v>
      </c>
      <c r="BU156" s="80">
        <f t="shared" si="124"/>
        <v>0</v>
      </c>
      <c r="BV156" s="80">
        <f t="shared" si="125"/>
        <v>0</v>
      </c>
      <c r="BW156" s="80">
        <f t="shared" si="126"/>
        <v>0</v>
      </c>
      <c r="BX156" s="80">
        <f t="shared" si="127"/>
        <v>0</v>
      </c>
      <c r="BY156" s="80">
        <f t="shared" si="128"/>
        <v>0</v>
      </c>
      <c r="BZ156" s="80">
        <f t="shared" si="129"/>
        <v>0</v>
      </c>
      <c r="CA156" s="80">
        <f t="shared" si="130"/>
        <v>0</v>
      </c>
      <c r="CB156" s="80">
        <f t="shared" si="131"/>
        <v>0</v>
      </c>
      <c r="CC156" s="80">
        <f t="shared" si="132"/>
        <v>0</v>
      </c>
      <c r="CD156" s="80">
        <f t="shared" si="133"/>
        <v>0</v>
      </c>
    </row>
    <row r="157" spans="1:82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1" t="s">
        <v>43</v>
      </c>
      <c r="P157" s="792"/>
      <c r="Q157" s="792"/>
      <c r="R157" s="792"/>
      <c r="S157" s="792"/>
      <c r="T157" s="39" t="s">
        <v>42</v>
      </c>
      <c r="U157" s="50">
        <f t="shared" ref="U157:AB157" si="135">IFERROR(SUM(U126:U156),0)</f>
        <v>0</v>
      </c>
      <c r="V157" s="50">
        <f t="shared" si="135"/>
        <v>0</v>
      </c>
      <c r="W157" s="50">
        <f t="shared" si="135"/>
        <v>0</v>
      </c>
      <c r="X157" s="50">
        <f t="shared" si="135"/>
        <v>0</v>
      </c>
      <c r="Y157" s="50">
        <f t="shared" si="135"/>
        <v>0</v>
      </c>
      <c r="Z157" s="50">
        <f t="shared" si="135"/>
        <v>0</v>
      </c>
      <c r="AA157" s="50">
        <f t="shared" si="135"/>
        <v>0</v>
      </c>
      <c r="AB157" s="50">
        <f t="shared" si="135"/>
        <v>0</v>
      </c>
      <c r="AC157" s="50">
        <f>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+IFERROR(IF(AC155="",0,AC155),0)+IFERROR(IF(AC156="",0,AC156),0)</f>
        <v>0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x14ac:dyDescent="0.2">
      <c r="A158" s="793"/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1" t="s">
        <v>43</v>
      </c>
      <c r="P158" s="792"/>
      <c r="Q158" s="792"/>
      <c r="R158" s="792"/>
      <c r="S158" s="792"/>
      <c r="T158" s="39" t="s">
        <v>0</v>
      </c>
      <c r="U158" s="50">
        <f>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+IFERROR(U155*G155,0)+IFERROR(U156*G156,0)</f>
        <v>0</v>
      </c>
      <c r="V158" s="50">
        <f>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+IFERROR(V155*G155,0)+IFERROR(V156*G156,0)</f>
        <v>0</v>
      </c>
      <c r="W158" s="50">
        <f>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+IFERROR(W155*G155,0)+IFERROR(W156*G156,0)</f>
        <v>0</v>
      </c>
      <c r="X158" s="50">
        <f>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+IFERROR(X155*G155,0)+IFERROR(X156*G156,0)</f>
        <v>0</v>
      </c>
      <c r="Y158" s="50">
        <f>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+IFERROR(Y155*G155,0)+IFERROR(Y156*G156,0)</f>
        <v>0</v>
      </c>
      <c r="Z158" s="50">
        <f>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+IFERROR(Z155*G155,0)+IFERROR(Z156*G156,0)</f>
        <v>0</v>
      </c>
      <c r="AA158" s="50">
        <f>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+IFERROR(AA155*G155,0)+IFERROR(AA156*G156,0)</f>
        <v>0</v>
      </c>
      <c r="AB158" s="50">
        <f>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+IFERROR(AB155*G155,0)+IFERROR(AB156*G156,0)</f>
        <v>0</v>
      </c>
      <c r="AC158" s="50" t="s">
        <v>57</v>
      </c>
      <c r="AD158" s="3"/>
      <c r="AE158" s="72"/>
      <c r="AF158" s="3"/>
      <c r="AG158" s="3"/>
      <c r="AH158" s="3"/>
      <c r="AI158" s="3"/>
      <c r="AJ158" s="3"/>
      <c r="AK158" s="3"/>
      <c r="AL158" s="62"/>
      <c r="AM158" s="62"/>
      <c r="AN158" s="62"/>
      <c r="AO158" s="3"/>
      <c r="AP158" s="3"/>
      <c r="AQ158" s="2"/>
      <c r="AR158" s="2"/>
      <c r="AS158" s="2"/>
      <c r="AT158" s="2"/>
      <c r="AU158" s="20"/>
      <c r="AV158" s="20"/>
      <c r="AW158" s="21"/>
    </row>
    <row r="159" spans="1:82" ht="15" x14ac:dyDescent="0.25">
      <c r="A159" s="767" t="s">
        <v>284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64"/>
      <c r="AB159" s="764"/>
      <c r="AC159" s="764"/>
      <c r="AD159" s="764"/>
      <c r="AE159" s="765"/>
      <c r="AF159" s="769"/>
      <c r="AG159" s="2"/>
      <c r="AH159" s="2"/>
      <c r="AI159" s="2"/>
      <c r="AJ159" s="2"/>
      <c r="AK159" s="61"/>
      <c r="AL159" s="61"/>
      <c r="AM159" s="61"/>
      <c r="AN159" s="2"/>
      <c r="AO159" s="2"/>
      <c r="AP159" s="2"/>
      <c r="AQ159" s="2"/>
      <c r="AR159" s="2"/>
    </row>
    <row r="160" spans="1:82" ht="15" x14ac:dyDescent="0.25">
      <c r="A160" s="770" t="s">
        <v>170</v>
      </c>
      <c r="B160" s="771"/>
      <c r="C160" s="771"/>
      <c r="D160" s="771"/>
      <c r="E160" s="771"/>
      <c r="F160" s="771"/>
      <c r="G160" s="771"/>
      <c r="H160" s="771"/>
      <c r="I160" s="771"/>
      <c r="J160" s="771"/>
      <c r="K160" s="771"/>
      <c r="L160" s="771"/>
      <c r="M160" s="771"/>
      <c r="N160" s="771"/>
      <c r="O160" s="771"/>
      <c r="P160" s="771"/>
      <c r="Q160" s="771"/>
      <c r="R160" s="771"/>
      <c r="S160" s="771"/>
      <c r="T160" s="771"/>
      <c r="U160" s="771"/>
      <c r="V160" s="771"/>
      <c r="W160" s="771"/>
      <c r="X160" s="768"/>
      <c r="Y160" s="768"/>
      <c r="Z160" s="768"/>
      <c r="AA160" s="764"/>
      <c r="AB160" s="764"/>
      <c r="AC160" s="764"/>
      <c r="AD160" s="764"/>
      <c r="AE160" s="765"/>
      <c r="AF160" s="772"/>
      <c r="AG160" s="2"/>
      <c r="AH160" s="2"/>
      <c r="AI160" s="2"/>
      <c r="AJ160" s="2"/>
      <c r="AK160" s="61"/>
      <c r="AL160" s="61"/>
      <c r="AM160" s="61"/>
      <c r="AN160" s="2"/>
      <c r="AO160" s="2"/>
      <c r="AP160" s="2"/>
      <c r="AQ160" s="2"/>
      <c r="AR160" s="2"/>
    </row>
    <row r="161" spans="1:82" ht="22.5" x14ac:dyDescent="0.2">
      <c r="A161" s="82" t="s">
        <v>285</v>
      </c>
      <c r="B161" s="83" t="s">
        <v>286</v>
      </c>
      <c r="C161" s="83">
        <v>4301130564</v>
      </c>
      <c r="D161" s="83">
        <v>4607111034342</v>
      </c>
      <c r="E161" s="84">
        <v>1.08</v>
      </c>
      <c r="F161" s="85">
        <v>2</v>
      </c>
      <c r="G161" s="84">
        <v>2.16</v>
      </c>
      <c r="H161" s="84">
        <v>2.5112000000000001</v>
      </c>
      <c r="I161" s="86">
        <v>126</v>
      </c>
      <c r="J161" s="86" t="s">
        <v>90</v>
      </c>
      <c r="K161" s="87" t="s">
        <v>89</v>
      </c>
      <c r="L161" s="87"/>
      <c r="M161" s="773">
        <v>180</v>
      </c>
      <c r="N161" s="773"/>
      <c r="O161" s="873" t="str">
        <f>HYPERLINK("https://abi.ru/products/Замороженные/Горячая штучка/Чебуреки/Чебуреки/P000421/","Чебуреки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1" s="775"/>
      <c r="Q161" s="775"/>
      <c r="R161" s="775"/>
      <c r="S161" s="775"/>
      <c r="T161" s="88" t="s">
        <v>42</v>
      </c>
      <c r="U161" s="65">
        <v>0</v>
      </c>
      <c r="V161" s="66">
        <f t="shared" ref="V161:V171" si="136">IFERROR(IF(U161="","",U161),"")</f>
        <v>0</v>
      </c>
      <c r="W161" s="65">
        <v>0</v>
      </c>
      <c r="X161" s="66">
        <f t="shared" ref="X161:X171" si="137">IFERROR(IF(W161="","",W161),"")</f>
        <v>0</v>
      </c>
      <c r="Y161" s="65">
        <v>0</v>
      </c>
      <c r="Z161" s="66">
        <f t="shared" ref="Z161:Z171" si="138">IFERROR(IF(Y161="","",Y161),"")</f>
        <v>0</v>
      </c>
      <c r="AA161" s="65">
        <v>0</v>
      </c>
      <c r="AB161" s="66">
        <f t="shared" ref="AB161:AB171" si="139">IFERROR(IF(AA161="","",AA161),"")</f>
        <v>0</v>
      </c>
      <c r="AC161" s="67" t="str">
        <f>IF(IFERROR(U161*0.00936,0)+IFERROR(W161*0.00936,0)+IFERROR(Y161*0.00936,0)+IFERROR(AA161*0.00936,0)=0,"",IFERROR(U161*0.00936,0)+IFERROR(W161*0.00936,0)+IFERROR(Y161*0.00936,0)+IFERROR(AA161*0.00936,0))</f>
        <v/>
      </c>
      <c r="AD161" s="82" t="s">
        <v>57</v>
      </c>
      <c r="AE161" s="82" t="s">
        <v>57</v>
      </c>
      <c r="AF161" s="303" t="s">
        <v>287</v>
      </c>
      <c r="AG161" s="2"/>
      <c r="AH161" s="2"/>
      <c r="AI161" s="2"/>
      <c r="AJ161" s="2"/>
      <c r="AK161" s="2"/>
      <c r="AL161" s="61"/>
      <c r="AM161" s="61"/>
      <c r="AN161" s="61"/>
      <c r="AO161" s="2"/>
      <c r="AP161" s="2"/>
      <c r="AQ161" s="2"/>
      <c r="AR161" s="2"/>
      <c r="AS161" s="2"/>
      <c r="AT161" s="2"/>
      <c r="AU161" s="20"/>
      <c r="AV161" s="20"/>
      <c r="AW161" s="21"/>
      <c r="BB161" s="302" t="s">
        <v>91</v>
      </c>
      <c r="BO161" s="80">
        <f t="shared" ref="BO161:BO171" si="140">IFERROR(U161*H161,0)</f>
        <v>0</v>
      </c>
      <c r="BP161" s="80">
        <f t="shared" ref="BP161:BP171" si="141">IFERROR(V161*H161,0)</f>
        <v>0</v>
      </c>
      <c r="BQ161" s="80">
        <f t="shared" ref="BQ161:BQ171" si="142">IFERROR(U161/I161,0)</f>
        <v>0</v>
      </c>
      <c r="BR161" s="80">
        <f t="shared" ref="BR161:BR171" si="143">IFERROR(V161/I161,0)</f>
        <v>0</v>
      </c>
      <c r="BS161" s="80">
        <f t="shared" ref="BS161:BS171" si="144">IFERROR(W161*H161,0)</f>
        <v>0</v>
      </c>
      <c r="BT161" s="80">
        <f t="shared" ref="BT161:BT171" si="145">IFERROR(X161*H161,0)</f>
        <v>0</v>
      </c>
      <c r="BU161" s="80">
        <f t="shared" ref="BU161:BU171" si="146">IFERROR(W161/I161,0)</f>
        <v>0</v>
      </c>
      <c r="BV161" s="80">
        <f t="shared" ref="BV161:BV171" si="147">IFERROR(X161/I161,0)</f>
        <v>0</v>
      </c>
      <c r="BW161" s="80">
        <f t="shared" ref="BW161:BW171" si="148">IFERROR(Y161*H161,0)</f>
        <v>0</v>
      </c>
      <c r="BX161" s="80">
        <f t="shared" ref="BX161:BX171" si="149">IFERROR(Z161*H161,0)</f>
        <v>0</v>
      </c>
      <c r="BY161" s="80">
        <f t="shared" ref="BY161:BY171" si="150">IFERROR(Y161/I161,0)</f>
        <v>0</v>
      </c>
      <c r="BZ161" s="80">
        <f t="shared" ref="BZ161:BZ171" si="151">IFERROR(Z161/I161,0)</f>
        <v>0</v>
      </c>
      <c r="CA161" s="80">
        <f t="shared" ref="CA161:CA171" si="152">IFERROR(AA161*H161,0)</f>
        <v>0</v>
      </c>
      <c r="CB161" s="80">
        <f t="shared" ref="CB161:CB171" si="153">IFERROR(AB161*H161,0)</f>
        <v>0</v>
      </c>
      <c r="CC161" s="80">
        <f t="shared" ref="CC161:CC171" si="154">IFERROR(AA161/I161,0)</f>
        <v>0</v>
      </c>
      <c r="CD161" s="80">
        <f t="shared" ref="CD161:CD171" si="155">IFERROR(AB161/I161,0)</f>
        <v>0</v>
      </c>
    </row>
    <row r="162" spans="1:82" x14ac:dyDescent="0.2">
      <c r="A162" s="82" t="s">
        <v>285</v>
      </c>
      <c r="B162" s="83" t="s">
        <v>288</v>
      </c>
      <c r="C162" s="83">
        <v>4301136041</v>
      </c>
      <c r="D162" s="83">
        <v>4607111034342</v>
      </c>
      <c r="E162" s="84">
        <v>1.08</v>
      </c>
      <c r="F162" s="85">
        <v>2</v>
      </c>
      <c r="G162" s="84">
        <v>2.16</v>
      </c>
      <c r="H162" s="84">
        <v>2.5112000000000001</v>
      </c>
      <c r="I162" s="86">
        <v>126</v>
      </c>
      <c r="J162" s="86" t="s">
        <v>90</v>
      </c>
      <c r="K162" s="87" t="s">
        <v>89</v>
      </c>
      <c r="L162" s="87"/>
      <c r="M162" s="773">
        <v>180</v>
      </c>
      <c r="N162" s="773"/>
      <c r="O162" s="874" t="str">
        <f>HYPERLINK("https://abi.ru/products/Замороженные/Горячая штучка/Чебуреки/Чебуреки/P004136/","Чебуреки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2" s="775"/>
      <c r="Q162" s="775"/>
      <c r="R162" s="775"/>
      <c r="S162" s="775"/>
      <c r="T162" s="88" t="s">
        <v>42</v>
      </c>
      <c r="U162" s="65">
        <v>0</v>
      </c>
      <c r="V162" s="66">
        <f t="shared" si="136"/>
        <v>0</v>
      </c>
      <c r="W162" s="65">
        <v>0</v>
      </c>
      <c r="X162" s="66">
        <f t="shared" si="137"/>
        <v>0</v>
      </c>
      <c r="Y162" s="65">
        <v>0</v>
      </c>
      <c r="Z162" s="66">
        <f t="shared" si="138"/>
        <v>0</v>
      </c>
      <c r="AA162" s="65">
        <v>0</v>
      </c>
      <c r="AB162" s="66">
        <f t="shared" si="139"/>
        <v>0</v>
      </c>
      <c r="AC162" s="67" t="str">
        <f>IF(IFERROR(U162*0.00936,0)+IFERROR(W162*0.00936,0)+IFERROR(Y162*0.00936,0)+IFERROR(AA162*0.00936,0)=0,"",IFERROR(U162*0.00936,0)+IFERROR(W162*0.00936,0)+IFERROR(Y162*0.00936,0)+IFERROR(AA162*0.00936,0))</f>
        <v/>
      </c>
      <c r="AD162" s="82" t="s">
        <v>57</v>
      </c>
      <c r="AE162" s="82" t="s">
        <v>57</v>
      </c>
      <c r="AF162" s="305" t="s">
        <v>268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304" t="s">
        <v>91</v>
      </c>
      <c r="BO162" s="80">
        <f t="shared" si="140"/>
        <v>0</v>
      </c>
      <c r="BP162" s="80">
        <f t="shared" si="141"/>
        <v>0</v>
      </c>
      <c r="BQ162" s="80">
        <f t="shared" si="142"/>
        <v>0</v>
      </c>
      <c r="BR162" s="80">
        <f t="shared" si="143"/>
        <v>0</v>
      </c>
      <c r="BS162" s="80">
        <f t="shared" si="144"/>
        <v>0</v>
      </c>
      <c r="BT162" s="80">
        <f t="shared" si="145"/>
        <v>0</v>
      </c>
      <c r="BU162" s="80">
        <f t="shared" si="146"/>
        <v>0</v>
      </c>
      <c r="BV162" s="80">
        <f t="shared" si="147"/>
        <v>0</v>
      </c>
      <c r="BW162" s="80">
        <f t="shared" si="148"/>
        <v>0</v>
      </c>
      <c r="BX162" s="80">
        <f t="shared" si="149"/>
        <v>0</v>
      </c>
      <c r="BY162" s="80">
        <f t="shared" si="150"/>
        <v>0</v>
      </c>
      <c r="BZ162" s="80">
        <f t="shared" si="151"/>
        <v>0</v>
      </c>
      <c r="CA162" s="80">
        <f t="shared" si="152"/>
        <v>0</v>
      </c>
      <c r="CB162" s="80">
        <f t="shared" si="153"/>
        <v>0</v>
      </c>
      <c r="CC162" s="80">
        <f t="shared" si="154"/>
        <v>0</v>
      </c>
      <c r="CD162" s="80">
        <f t="shared" si="155"/>
        <v>0</v>
      </c>
    </row>
    <row r="163" spans="1:82" ht="22.5" x14ac:dyDescent="0.2">
      <c r="A163" s="82" t="s">
        <v>289</v>
      </c>
      <c r="B163" s="83" t="s">
        <v>290</v>
      </c>
      <c r="C163" s="83">
        <v>4301136013</v>
      </c>
      <c r="D163" s="83">
        <v>4607025784012</v>
      </c>
      <c r="E163" s="84">
        <v>0.09</v>
      </c>
      <c r="F163" s="85">
        <v>24</v>
      </c>
      <c r="G163" s="84">
        <v>2.16</v>
      </c>
      <c r="H163" s="84">
        <v>2.4912000000000001</v>
      </c>
      <c r="I163" s="86">
        <v>126</v>
      </c>
      <c r="J163" s="86" t="s">
        <v>90</v>
      </c>
      <c r="K163" s="87" t="s">
        <v>89</v>
      </c>
      <c r="L163" s="87"/>
      <c r="M163" s="773">
        <v>180</v>
      </c>
      <c r="N163" s="773"/>
      <c r="O163" s="8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3" s="775"/>
      <c r="Q163" s="775"/>
      <c r="R163" s="775"/>
      <c r="S163" s="775"/>
      <c r="T163" s="88" t="s">
        <v>42</v>
      </c>
      <c r="U163" s="65">
        <v>0</v>
      </c>
      <c r="V163" s="66">
        <f t="shared" si="136"/>
        <v>0</v>
      </c>
      <c r="W163" s="65">
        <v>0</v>
      </c>
      <c r="X163" s="66">
        <f t="shared" si="137"/>
        <v>0</v>
      </c>
      <c r="Y163" s="65">
        <v>0</v>
      </c>
      <c r="Z163" s="66">
        <f t="shared" si="138"/>
        <v>0</v>
      </c>
      <c r="AA163" s="65">
        <v>0</v>
      </c>
      <c r="AB163" s="66">
        <f t="shared" si="139"/>
        <v>0</v>
      </c>
      <c r="AC163" s="67" t="str">
        <f>IF(IFERROR(U163*0.00936,0)+IFERROR(W163*0.00936,0)+IFERROR(Y163*0.00936,0)+IFERROR(AA163*0.00936,0)=0,"",IFERROR(U163*0.00936,0)+IFERROR(W163*0.00936,0)+IFERROR(Y163*0.00936,0)+IFERROR(AA163*0.00936,0))</f>
        <v/>
      </c>
      <c r="AD163" s="82" t="s">
        <v>57</v>
      </c>
      <c r="AE163" s="82" t="s">
        <v>57</v>
      </c>
      <c r="AF163" s="307" t="s">
        <v>291</v>
      </c>
      <c r="AG163" s="2"/>
      <c r="AH163" s="2"/>
      <c r="AI163" s="2"/>
      <c r="AJ163" s="2"/>
      <c r="AK163" s="2"/>
      <c r="AL163" s="61"/>
      <c r="AM163" s="61"/>
      <c r="AN163" s="61"/>
      <c r="AO163" s="2"/>
      <c r="AP163" s="2"/>
      <c r="AQ163" s="2"/>
      <c r="AR163" s="2"/>
      <c r="AS163" s="2"/>
      <c r="AT163" s="2"/>
      <c r="AU163" s="20"/>
      <c r="AV163" s="20"/>
      <c r="AW163" s="21"/>
      <c r="BB163" s="306" t="s">
        <v>91</v>
      </c>
      <c r="BO163" s="80">
        <f t="shared" si="140"/>
        <v>0</v>
      </c>
      <c r="BP163" s="80">
        <f t="shared" si="141"/>
        <v>0</v>
      </c>
      <c r="BQ163" s="80">
        <f t="shared" si="142"/>
        <v>0</v>
      </c>
      <c r="BR163" s="80">
        <f t="shared" si="143"/>
        <v>0</v>
      </c>
      <c r="BS163" s="80">
        <f t="shared" si="144"/>
        <v>0</v>
      </c>
      <c r="BT163" s="80">
        <f t="shared" si="145"/>
        <v>0</v>
      </c>
      <c r="BU163" s="80">
        <f t="shared" si="146"/>
        <v>0</v>
      </c>
      <c r="BV163" s="80">
        <f t="shared" si="147"/>
        <v>0</v>
      </c>
      <c r="BW163" s="80">
        <f t="shared" si="148"/>
        <v>0</v>
      </c>
      <c r="BX163" s="80">
        <f t="shared" si="149"/>
        <v>0</v>
      </c>
      <c r="BY163" s="80">
        <f t="shared" si="150"/>
        <v>0</v>
      </c>
      <c r="BZ163" s="80">
        <f t="shared" si="151"/>
        <v>0</v>
      </c>
      <c r="CA163" s="80">
        <f t="shared" si="152"/>
        <v>0</v>
      </c>
      <c r="CB163" s="80">
        <f t="shared" si="153"/>
        <v>0</v>
      </c>
      <c r="CC163" s="80">
        <f t="shared" si="154"/>
        <v>0</v>
      </c>
      <c r="CD163" s="80">
        <f t="shared" si="155"/>
        <v>0</v>
      </c>
    </row>
    <row r="164" spans="1:82" ht="22.5" x14ac:dyDescent="0.2">
      <c r="A164" s="82" t="s">
        <v>289</v>
      </c>
      <c r="B164" s="83" t="s">
        <v>292</v>
      </c>
      <c r="C164" s="83">
        <v>4301136042</v>
      </c>
      <c r="D164" s="83">
        <v>4607025784012</v>
      </c>
      <c r="E164" s="84">
        <v>0.09</v>
      </c>
      <c r="F164" s="85">
        <v>24</v>
      </c>
      <c r="G164" s="84">
        <v>2.16</v>
      </c>
      <c r="H164" s="84">
        <v>2.4912000000000001</v>
      </c>
      <c r="I164" s="86">
        <v>126</v>
      </c>
      <c r="J164" s="86" t="s">
        <v>90</v>
      </c>
      <c r="K164" s="87" t="s">
        <v>89</v>
      </c>
      <c r="L164" s="87"/>
      <c r="M164" s="773">
        <v>180</v>
      </c>
      <c r="N164" s="773"/>
      <c r="O164" s="87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4" s="775"/>
      <c r="Q164" s="775"/>
      <c r="R164" s="775"/>
      <c r="S164" s="775"/>
      <c r="T164" s="88" t="s">
        <v>42</v>
      </c>
      <c r="U164" s="65">
        <v>0</v>
      </c>
      <c r="V164" s="66">
        <f t="shared" si="136"/>
        <v>0</v>
      </c>
      <c r="W164" s="65">
        <v>0</v>
      </c>
      <c r="X164" s="66">
        <f t="shared" si="137"/>
        <v>0</v>
      </c>
      <c r="Y164" s="65">
        <v>0</v>
      </c>
      <c r="Z164" s="66">
        <f t="shared" si="138"/>
        <v>0</v>
      </c>
      <c r="AA164" s="65">
        <v>0</v>
      </c>
      <c r="AB164" s="66">
        <f t="shared" si="139"/>
        <v>0</v>
      </c>
      <c r="AC164" s="67" t="str">
        <f>IF(IFERROR(U164*0.00936,0)+IFERROR(W164*0.00936,0)+IFERROR(Y164*0.00936,0)+IFERROR(AA164*0.00936,0)=0,"",IFERROR(U164*0.00936,0)+IFERROR(W164*0.00936,0)+IFERROR(Y164*0.00936,0)+IFERROR(AA164*0.00936,0))</f>
        <v/>
      </c>
      <c r="AD164" s="82" t="s">
        <v>57</v>
      </c>
      <c r="AE164" s="82" t="s">
        <v>57</v>
      </c>
      <c r="AF164" s="309" t="s">
        <v>293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308" t="s">
        <v>91</v>
      </c>
      <c r="BO164" s="80">
        <f t="shared" si="140"/>
        <v>0</v>
      </c>
      <c r="BP164" s="80">
        <f t="shared" si="141"/>
        <v>0</v>
      </c>
      <c r="BQ164" s="80">
        <f t="shared" si="142"/>
        <v>0</v>
      </c>
      <c r="BR164" s="80">
        <f t="shared" si="143"/>
        <v>0</v>
      </c>
      <c r="BS164" s="80">
        <f t="shared" si="144"/>
        <v>0</v>
      </c>
      <c r="BT164" s="80">
        <f t="shared" si="145"/>
        <v>0</v>
      </c>
      <c r="BU164" s="80">
        <f t="shared" si="146"/>
        <v>0</v>
      </c>
      <c r="BV164" s="80">
        <f t="shared" si="147"/>
        <v>0</v>
      </c>
      <c r="BW164" s="80">
        <f t="shared" si="148"/>
        <v>0</v>
      </c>
      <c r="BX164" s="80">
        <f t="shared" si="149"/>
        <v>0</v>
      </c>
      <c r="BY164" s="80">
        <f t="shared" si="150"/>
        <v>0</v>
      </c>
      <c r="BZ164" s="80">
        <f t="shared" si="151"/>
        <v>0</v>
      </c>
      <c r="CA164" s="80">
        <f t="shared" si="152"/>
        <v>0</v>
      </c>
      <c r="CB164" s="80">
        <f t="shared" si="153"/>
        <v>0</v>
      </c>
      <c r="CC164" s="80">
        <f t="shared" si="154"/>
        <v>0</v>
      </c>
      <c r="CD164" s="80">
        <f t="shared" si="155"/>
        <v>0</v>
      </c>
    </row>
    <row r="165" spans="1:82" ht="22.5" x14ac:dyDescent="0.2">
      <c r="A165" s="82" t="s">
        <v>289</v>
      </c>
      <c r="B165" s="83" t="s">
        <v>292</v>
      </c>
      <c r="C165" s="83">
        <v>4301136070</v>
      </c>
      <c r="D165" s="83">
        <v>4607025784012</v>
      </c>
      <c r="E165" s="84">
        <v>0.09</v>
      </c>
      <c r="F165" s="85">
        <v>24</v>
      </c>
      <c r="G165" s="84">
        <v>2.16</v>
      </c>
      <c r="H165" s="84">
        <v>2.4912000000000001</v>
      </c>
      <c r="I165" s="86">
        <v>126</v>
      </c>
      <c r="J165" s="86" t="s">
        <v>90</v>
      </c>
      <c r="K165" s="87" t="s">
        <v>89</v>
      </c>
      <c r="L165" s="87"/>
      <c r="M165" s="773">
        <v>180</v>
      </c>
      <c r="N165" s="773"/>
      <c r="O165" s="8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5" s="775"/>
      <c r="Q165" s="775"/>
      <c r="R165" s="775"/>
      <c r="S165" s="775"/>
      <c r="T165" s="88" t="s">
        <v>42</v>
      </c>
      <c r="U165" s="65">
        <v>0</v>
      </c>
      <c r="V165" s="66">
        <f t="shared" si="136"/>
        <v>0</v>
      </c>
      <c r="W165" s="65">
        <v>0</v>
      </c>
      <c r="X165" s="66">
        <f t="shared" si="137"/>
        <v>0</v>
      </c>
      <c r="Y165" s="65">
        <v>0</v>
      </c>
      <c r="Z165" s="66">
        <f t="shared" si="138"/>
        <v>0</v>
      </c>
      <c r="AA165" s="65">
        <v>0</v>
      </c>
      <c r="AB165" s="66">
        <f t="shared" si="139"/>
        <v>0</v>
      </c>
      <c r="AC165" s="67" t="str">
        <f>IF(IFERROR(U165*0.00936,0)+IFERROR(W165*0.00936,0)+IFERROR(Y165*0.00936,0)+IFERROR(AA165*0.00936,0)=0,"",IFERROR(U165*0.00936,0)+IFERROR(W165*0.00936,0)+IFERROR(Y165*0.00936,0)+IFERROR(AA165*0.00936,0))</f>
        <v/>
      </c>
      <c r="AD165" s="82" t="s">
        <v>57</v>
      </c>
      <c r="AE165" s="82" t="s">
        <v>57</v>
      </c>
      <c r="AF165" s="311" t="s">
        <v>293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310" t="s">
        <v>91</v>
      </c>
      <c r="BO165" s="80">
        <f t="shared" si="140"/>
        <v>0</v>
      </c>
      <c r="BP165" s="80">
        <f t="shared" si="141"/>
        <v>0</v>
      </c>
      <c r="BQ165" s="80">
        <f t="shared" si="142"/>
        <v>0</v>
      </c>
      <c r="BR165" s="80">
        <f t="shared" si="143"/>
        <v>0</v>
      </c>
      <c r="BS165" s="80">
        <f t="shared" si="144"/>
        <v>0</v>
      </c>
      <c r="BT165" s="80">
        <f t="shared" si="145"/>
        <v>0</v>
      </c>
      <c r="BU165" s="80">
        <f t="shared" si="146"/>
        <v>0</v>
      </c>
      <c r="BV165" s="80">
        <f t="shared" si="147"/>
        <v>0</v>
      </c>
      <c r="BW165" s="80">
        <f t="shared" si="148"/>
        <v>0</v>
      </c>
      <c r="BX165" s="80">
        <f t="shared" si="149"/>
        <v>0</v>
      </c>
      <c r="BY165" s="80">
        <f t="shared" si="150"/>
        <v>0</v>
      </c>
      <c r="BZ165" s="80">
        <f t="shared" si="151"/>
        <v>0</v>
      </c>
      <c r="CA165" s="80">
        <f t="shared" si="152"/>
        <v>0</v>
      </c>
      <c r="CB165" s="80">
        <f t="shared" si="153"/>
        <v>0</v>
      </c>
      <c r="CC165" s="80">
        <f t="shared" si="154"/>
        <v>0</v>
      </c>
      <c r="CD165" s="80">
        <f t="shared" si="155"/>
        <v>0</v>
      </c>
    </row>
    <row r="166" spans="1:82" ht="22.5" x14ac:dyDescent="0.2">
      <c r="A166" s="82" t="s">
        <v>294</v>
      </c>
      <c r="B166" s="83" t="s">
        <v>295</v>
      </c>
      <c r="C166" s="83">
        <v>4301136009</v>
      </c>
      <c r="D166" s="83">
        <v>4607025784319</v>
      </c>
      <c r="E166" s="84">
        <v>0.36</v>
      </c>
      <c r="F166" s="85">
        <v>10</v>
      </c>
      <c r="G166" s="84">
        <v>3.6</v>
      </c>
      <c r="H166" s="84">
        <v>4.2439999999999998</v>
      </c>
      <c r="I166" s="86">
        <v>70</v>
      </c>
      <c r="J166" s="86" t="s">
        <v>90</v>
      </c>
      <c r="K166" s="87" t="s">
        <v>89</v>
      </c>
      <c r="L166" s="87"/>
      <c r="M166" s="773">
        <v>180</v>
      </c>
      <c r="N166" s="773"/>
      <c r="O166" s="878" t="str">
        <f>HYPERLINK("https://abi.ru/products/Замороженные/Горячая штучка/Чебуреки/Чебуреки/P002750/","Чебуреки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6" s="775"/>
      <c r="Q166" s="775"/>
      <c r="R166" s="775"/>
      <c r="S166" s="775"/>
      <c r="T166" s="88" t="s">
        <v>42</v>
      </c>
      <c r="U166" s="65">
        <v>0</v>
      </c>
      <c r="V166" s="66">
        <f t="shared" si="136"/>
        <v>0</v>
      </c>
      <c r="W166" s="65">
        <v>0</v>
      </c>
      <c r="X166" s="66">
        <f t="shared" si="137"/>
        <v>0</v>
      </c>
      <c r="Y166" s="65">
        <v>0</v>
      </c>
      <c r="Z166" s="66">
        <f t="shared" si="138"/>
        <v>0</v>
      </c>
      <c r="AA166" s="65">
        <v>0</v>
      </c>
      <c r="AB166" s="66">
        <f t="shared" si="139"/>
        <v>0</v>
      </c>
      <c r="AC166" s="67" t="str">
        <f>IF(IFERROR(U166*0.01788,0)+IFERROR(W166*0.01788,0)+IFERROR(Y166*0.01788,0)+IFERROR(AA166*0.01788,0)=0,"",IFERROR(U166*0.01788,0)+IFERROR(W166*0.01788,0)+IFERROR(Y166*0.01788,0)+IFERROR(AA166*0.01788,0))</f>
        <v/>
      </c>
      <c r="AD166" s="82" t="s">
        <v>57</v>
      </c>
      <c r="AE166" s="82" t="s">
        <v>57</v>
      </c>
      <c r="AF166" s="313" t="s">
        <v>296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312" t="s">
        <v>91</v>
      </c>
      <c r="BO166" s="80">
        <f t="shared" si="140"/>
        <v>0</v>
      </c>
      <c r="BP166" s="80">
        <f t="shared" si="141"/>
        <v>0</v>
      </c>
      <c r="BQ166" s="80">
        <f t="shared" si="142"/>
        <v>0</v>
      </c>
      <c r="BR166" s="80">
        <f t="shared" si="143"/>
        <v>0</v>
      </c>
      <c r="BS166" s="80">
        <f t="shared" si="144"/>
        <v>0</v>
      </c>
      <c r="BT166" s="80">
        <f t="shared" si="145"/>
        <v>0</v>
      </c>
      <c r="BU166" s="80">
        <f t="shared" si="146"/>
        <v>0</v>
      </c>
      <c r="BV166" s="80">
        <f t="shared" si="147"/>
        <v>0</v>
      </c>
      <c r="BW166" s="80">
        <f t="shared" si="148"/>
        <v>0</v>
      </c>
      <c r="BX166" s="80">
        <f t="shared" si="149"/>
        <v>0</v>
      </c>
      <c r="BY166" s="80">
        <f t="shared" si="150"/>
        <v>0</v>
      </c>
      <c r="BZ166" s="80">
        <f t="shared" si="151"/>
        <v>0</v>
      </c>
      <c r="CA166" s="80">
        <f t="shared" si="152"/>
        <v>0</v>
      </c>
      <c r="CB166" s="80">
        <f t="shared" si="153"/>
        <v>0</v>
      </c>
      <c r="CC166" s="80">
        <f t="shared" si="154"/>
        <v>0</v>
      </c>
      <c r="CD166" s="80">
        <f t="shared" si="155"/>
        <v>0</v>
      </c>
    </row>
    <row r="167" spans="1:82" ht="22.5" x14ac:dyDescent="0.2">
      <c r="A167" s="82" t="s">
        <v>297</v>
      </c>
      <c r="B167" s="83" t="s">
        <v>298</v>
      </c>
      <c r="C167" s="83">
        <v>4301136012</v>
      </c>
      <c r="D167" s="83">
        <v>4607025784319</v>
      </c>
      <c r="E167" s="84">
        <v>0.36</v>
      </c>
      <c r="F167" s="85">
        <v>10</v>
      </c>
      <c r="G167" s="84">
        <v>3.6</v>
      </c>
      <c r="H167" s="84">
        <v>4.2439999999999998</v>
      </c>
      <c r="I167" s="86">
        <v>70</v>
      </c>
      <c r="J167" s="86" t="s">
        <v>90</v>
      </c>
      <c r="K167" s="87" t="s">
        <v>89</v>
      </c>
      <c r="L167" s="87"/>
      <c r="M167" s="773">
        <v>180</v>
      </c>
      <c r="N167" s="773"/>
      <c r="O167" s="8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7" s="775"/>
      <c r="Q167" s="775"/>
      <c r="R167" s="775"/>
      <c r="S167" s="775"/>
      <c r="T167" s="88" t="s">
        <v>42</v>
      </c>
      <c r="U167" s="65">
        <v>0</v>
      </c>
      <c r="V167" s="66">
        <f t="shared" si="136"/>
        <v>0</v>
      </c>
      <c r="W167" s="65">
        <v>0</v>
      </c>
      <c r="X167" s="66">
        <f t="shared" si="137"/>
        <v>0</v>
      </c>
      <c r="Y167" s="65">
        <v>0</v>
      </c>
      <c r="Z167" s="66">
        <f t="shared" si="138"/>
        <v>0</v>
      </c>
      <c r="AA167" s="65">
        <v>0</v>
      </c>
      <c r="AB167" s="66">
        <f t="shared" si="139"/>
        <v>0</v>
      </c>
      <c r="AC167" s="67" t="str">
        <f>IF(IFERROR(U167*0.01788,0)+IFERROR(W167*0.01788,0)+IFERROR(Y167*0.01788,0)+IFERROR(AA167*0.01788,0)=0,"",IFERROR(U167*0.01788,0)+IFERROR(W167*0.01788,0)+IFERROR(Y167*0.01788,0)+IFERROR(AA167*0.01788,0))</f>
        <v/>
      </c>
      <c r="AD167" s="82" t="s">
        <v>57</v>
      </c>
      <c r="AE167" s="82" t="s">
        <v>57</v>
      </c>
      <c r="AF167" s="315" t="s">
        <v>299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314" t="s">
        <v>91</v>
      </c>
      <c r="BO167" s="80">
        <f t="shared" si="140"/>
        <v>0</v>
      </c>
      <c r="BP167" s="80">
        <f t="shared" si="141"/>
        <v>0</v>
      </c>
      <c r="BQ167" s="80">
        <f t="shared" si="142"/>
        <v>0</v>
      </c>
      <c r="BR167" s="80">
        <f t="shared" si="143"/>
        <v>0</v>
      </c>
      <c r="BS167" s="80">
        <f t="shared" si="144"/>
        <v>0</v>
      </c>
      <c r="BT167" s="80">
        <f t="shared" si="145"/>
        <v>0</v>
      </c>
      <c r="BU167" s="80">
        <f t="shared" si="146"/>
        <v>0</v>
      </c>
      <c r="BV167" s="80">
        <f t="shared" si="147"/>
        <v>0</v>
      </c>
      <c r="BW167" s="80">
        <f t="shared" si="148"/>
        <v>0</v>
      </c>
      <c r="BX167" s="80">
        <f t="shared" si="149"/>
        <v>0</v>
      </c>
      <c r="BY167" s="80">
        <f t="shared" si="150"/>
        <v>0</v>
      </c>
      <c r="BZ167" s="80">
        <f t="shared" si="151"/>
        <v>0</v>
      </c>
      <c r="CA167" s="80">
        <f t="shared" si="152"/>
        <v>0</v>
      </c>
      <c r="CB167" s="80">
        <f t="shared" si="153"/>
        <v>0</v>
      </c>
      <c r="CC167" s="80">
        <f t="shared" si="154"/>
        <v>0</v>
      </c>
      <c r="CD167" s="80">
        <f t="shared" si="155"/>
        <v>0</v>
      </c>
    </row>
    <row r="168" spans="1:82" x14ac:dyDescent="0.2">
      <c r="A168" s="82" t="s">
        <v>300</v>
      </c>
      <c r="B168" s="83" t="s">
        <v>301</v>
      </c>
      <c r="C168" s="83">
        <v>4301136043</v>
      </c>
      <c r="D168" s="83">
        <v>4607025784319</v>
      </c>
      <c r="E168" s="84">
        <v>0.36</v>
      </c>
      <c r="F168" s="85">
        <v>4</v>
      </c>
      <c r="G168" s="84">
        <v>1.44</v>
      </c>
      <c r="H168" s="84">
        <v>1.7896000000000001</v>
      </c>
      <c r="I168" s="86">
        <v>140</v>
      </c>
      <c r="J168" s="86" t="s">
        <v>90</v>
      </c>
      <c r="K168" s="87" t="s">
        <v>89</v>
      </c>
      <c r="L168" s="87"/>
      <c r="M168" s="773">
        <v>180</v>
      </c>
      <c r="N168" s="773"/>
      <c r="O168" s="880" t="str">
        <f>HYPERLINK("https://abi.ru/products/Замороженные/Горячая штучка/Чебуреки/Чебуреки/P004139/","Чебуреки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8" s="775"/>
      <c r="Q168" s="775"/>
      <c r="R168" s="775"/>
      <c r="S168" s="775"/>
      <c r="T168" s="88" t="s">
        <v>42</v>
      </c>
      <c r="U168" s="65">
        <v>0</v>
      </c>
      <c r="V168" s="66">
        <f t="shared" si="136"/>
        <v>0</v>
      </c>
      <c r="W168" s="65">
        <v>0</v>
      </c>
      <c r="X168" s="66">
        <f t="shared" si="137"/>
        <v>0</v>
      </c>
      <c r="Y168" s="65">
        <v>0</v>
      </c>
      <c r="Z168" s="66">
        <f t="shared" si="138"/>
        <v>0</v>
      </c>
      <c r="AA168" s="65">
        <v>0</v>
      </c>
      <c r="AB168" s="66">
        <f t="shared" si="139"/>
        <v>0</v>
      </c>
      <c r="AC168" s="67" t="str">
        <f>IF(IFERROR(U168*0.00941,0)+IFERROR(W168*0.00941,0)+IFERROR(Y168*0.00941,0)+IFERROR(AA168*0.00941,0)=0,"",IFERROR(U168*0.00941,0)+IFERROR(W168*0.00941,0)+IFERROR(Y168*0.00941,0)+IFERROR(AA168*0.00941,0))</f>
        <v/>
      </c>
      <c r="AD168" s="82" t="s">
        <v>57</v>
      </c>
      <c r="AE168" s="82" t="s">
        <v>57</v>
      </c>
      <c r="AF168" s="317" t="s">
        <v>206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316" t="s">
        <v>91</v>
      </c>
      <c r="BO168" s="80">
        <f t="shared" si="140"/>
        <v>0</v>
      </c>
      <c r="BP168" s="80">
        <f t="shared" si="141"/>
        <v>0</v>
      </c>
      <c r="BQ168" s="80">
        <f t="shared" si="142"/>
        <v>0</v>
      </c>
      <c r="BR168" s="80">
        <f t="shared" si="143"/>
        <v>0</v>
      </c>
      <c r="BS168" s="80">
        <f t="shared" si="144"/>
        <v>0</v>
      </c>
      <c r="BT168" s="80">
        <f t="shared" si="145"/>
        <v>0</v>
      </c>
      <c r="BU168" s="80">
        <f t="shared" si="146"/>
        <v>0</v>
      </c>
      <c r="BV168" s="80">
        <f t="shared" si="147"/>
        <v>0</v>
      </c>
      <c r="BW168" s="80">
        <f t="shared" si="148"/>
        <v>0</v>
      </c>
      <c r="BX168" s="80">
        <f t="shared" si="149"/>
        <v>0</v>
      </c>
      <c r="BY168" s="80">
        <f t="shared" si="150"/>
        <v>0</v>
      </c>
      <c r="BZ168" s="80">
        <f t="shared" si="151"/>
        <v>0</v>
      </c>
      <c r="CA168" s="80">
        <f t="shared" si="152"/>
        <v>0</v>
      </c>
      <c r="CB168" s="80">
        <f t="shared" si="153"/>
        <v>0</v>
      </c>
      <c r="CC168" s="80">
        <f t="shared" si="154"/>
        <v>0</v>
      </c>
      <c r="CD168" s="80">
        <f t="shared" si="155"/>
        <v>0</v>
      </c>
    </row>
    <row r="169" spans="1:82" ht="22.5" x14ac:dyDescent="0.2">
      <c r="A169" s="82" t="s">
        <v>297</v>
      </c>
      <c r="B169" s="83" t="s">
        <v>302</v>
      </c>
      <c r="C169" s="83">
        <v>4301136040</v>
      </c>
      <c r="D169" s="83">
        <v>4607025784319</v>
      </c>
      <c r="E169" s="84">
        <v>0.36</v>
      </c>
      <c r="F169" s="85">
        <v>10</v>
      </c>
      <c r="G169" s="84">
        <v>3.6</v>
      </c>
      <c r="H169" s="84">
        <v>4.2439999999999998</v>
      </c>
      <c r="I169" s="86">
        <v>70</v>
      </c>
      <c r="J169" s="86" t="s">
        <v>90</v>
      </c>
      <c r="K169" s="87" t="s">
        <v>89</v>
      </c>
      <c r="L169" s="87"/>
      <c r="M169" s="773">
        <v>180</v>
      </c>
      <c r="N169" s="773"/>
      <c r="O169" s="88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9" s="775"/>
      <c r="Q169" s="775"/>
      <c r="R169" s="775"/>
      <c r="S169" s="775"/>
      <c r="T169" s="88" t="s">
        <v>42</v>
      </c>
      <c r="U169" s="65">
        <v>0</v>
      </c>
      <c r="V169" s="66">
        <f t="shared" si="136"/>
        <v>0</v>
      </c>
      <c r="W169" s="65">
        <v>0</v>
      </c>
      <c r="X169" s="66">
        <f t="shared" si="137"/>
        <v>0</v>
      </c>
      <c r="Y169" s="65">
        <v>0</v>
      </c>
      <c r="Z169" s="66">
        <f t="shared" si="138"/>
        <v>0</v>
      </c>
      <c r="AA169" s="65">
        <v>0</v>
      </c>
      <c r="AB169" s="66">
        <f t="shared" si="139"/>
        <v>0</v>
      </c>
      <c r="AC169" s="67" t="str">
        <f>IF(IFERROR(U169*0.01788,0)+IFERROR(W169*0.01788,0)+IFERROR(Y169*0.01788,0)+IFERROR(AA169*0.01788,0)=0,"",IFERROR(U169*0.01788,0)+IFERROR(W169*0.01788,0)+IFERROR(Y169*0.01788,0)+IFERROR(AA169*0.01788,0))</f>
        <v/>
      </c>
      <c r="AD169" s="82" t="s">
        <v>57</v>
      </c>
      <c r="AE169" s="82" t="s">
        <v>57</v>
      </c>
      <c r="AF169" s="319" t="s">
        <v>245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318" t="s">
        <v>91</v>
      </c>
      <c r="BO169" s="80">
        <f t="shared" si="140"/>
        <v>0</v>
      </c>
      <c r="BP169" s="80">
        <f t="shared" si="141"/>
        <v>0</v>
      </c>
      <c r="BQ169" s="80">
        <f t="shared" si="142"/>
        <v>0</v>
      </c>
      <c r="BR169" s="80">
        <f t="shared" si="143"/>
        <v>0</v>
      </c>
      <c r="BS169" s="80">
        <f t="shared" si="144"/>
        <v>0</v>
      </c>
      <c r="BT169" s="80">
        <f t="shared" si="145"/>
        <v>0</v>
      </c>
      <c r="BU169" s="80">
        <f t="shared" si="146"/>
        <v>0</v>
      </c>
      <c r="BV169" s="80">
        <f t="shared" si="147"/>
        <v>0</v>
      </c>
      <c r="BW169" s="80">
        <f t="shared" si="148"/>
        <v>0</v>
      </c>
      <c r="BX169" s="80">
        <f t="shared" si="149"/>
        <v>0</v>
      </c>
      <c r="BY169" s="80">
        <f t="shared" si="150"/>
        <v>0</v>
      </c>
      <c r="BZ169" s="80">
        <f t="shared" si="151"/>
        <v>0</v>
      </c>
      <c r="CA169" s="80">
        <f t="shared" si="152"/>
        <v>0</v>
      </c>
      <c r="CB169" s="80">
        <f t="shared" si="153"/>
        <v>0</v>
      </c>
      <c r="CC169" s="80">
        <f t="shared" si="154"/>
        <v>0</v>
      </c>
      <c r="CD169" s="80">
        <f t="shared" si="155"/>
        <v>0</v>
      </c>
    </row>
    <row r="170" spans="1:82" ht="22.5" x14ac:dyDescent="0.2">
      <c r="A170" s="82" t="s">
        <v>303</v>
      </c>
      <c r="B170" s="83" t="s">
        <v>304</v>
      </c>
      <c r="C170" s="83">
        <v>4301136014</v>
      </c>
      <c r="D170" s="83">
        <v>4607111035370</v>
      </c>
      <c r="E170" s="84">
        <v>0.14000000000000001</v>
      </c>
      <c r="F170" s="85">
        <v>22</v>
      </c>
      <c r="G170" s="84">
        <v>3.08</v>
      </c>
      <c r="H170" s="84">
        <v>3.464</v>
      </c>
      <c r="I170" s="86">
        <v>84</v>
      </c>
      <c r="J170" s="86" t="s">
        <v>115</v>
      </c>
      <c r="K170" s="87" t="s">
        <v>89</v>
      </c>
      <c r="L170" s="87"/>
      <c r="M170" s="773">
        <v>180</v>
      </c>
      <c r="N170" s="773"/>
      <c r="O170" s="88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0" s="775"/>
      <c r="Q170" s="775"/>
      <c r="R170" s="775"/>
      <c r="S170" s="775"/>
      <c r="T170" s="88" t="s">
        <v>42</v>
      </c>
      <c r="U170" s="65">
        <v>0</v>
      </c>
      <c r="V170" s="66">
        <f t="shared" si="136"/>
        <v>0</v>
      </c>
      <c r="W170" s="65">
        <v>0</v>
      </c>
      <c r="X170" s="66">
        <f t="shared" si="137"/>
        <v>0</v>
      </c>
      <c r="Y170" s="65">
        <v>0</v>
      </c>
      <c r="Z170" s="66">
        <f t="shared" si="138"/>
        <v>0</v>
      </c>
      <c r="AA170" s="65">
        <v>0</v>
      </c>
      <c r="AB170" s="66">
        <f t="shared" si="139"/>
        <v>0</v>
      </c>
      <c r="AC170" s="67" t="str">
        <f>IF(IFERROR(U170*0.0155,0)+IFERROR(W170*0.0155,0)+IFERROR(Y170*0.0155,0)+IFERROR(AA170*0.0155,0)=0,"",IFERROR(U170*0.0155,0)+IFERROR(W170*0.0155,0)+IFERROR(Y170*0.0155,0)+IFERROR(AA170*0.0155,0))</f>
        <v/>
      </c>
      <c r="AD170" s="82" t="s">
        <v>57</v>
      </c>
      <c r="AE170" s="82" t="s">
        <v>57</v>
      </c>
      <c r="AF170" s="321" t="s">
        <v>305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320" t="s">
        <v>91</v>
      </c>
      <c r="BO170" s="80">
        <f t="shared" si="140"/>
        <v>0</v>
      </c>
      <c r="BP170" s="80">
        <f t="shared" si="141"/>
        <v>0</v>
      </c>
      <c r="BQ170" s="80">
        <f t="shared" si="142"/>
        <v>0</v>
      </c>
      <c r="BR170" s="80">
        <f t="shared" si="143"/>
        <v>0</v>
      </c>
      <c r="BS170" s="80">
        <f t="shared" si="144"/>
        <v>0</v>
      </c>
      <c r="BT170" s="80">
        <f t="shared" si="145"/>
        <v>0</v>
      </c>
      <c r="BU170" s="80">
        <f t="shared" si="146"/>
        <v>0</v>
      </c>
      <c r="BV170" s="80">
        <f t="shared" si="147"/>
        <v>0</v>
      </c>
      <c r="BW170" s="80">
        <f t="shared" si="148"/>
        <v>0</v>
      </c>
      <c r="BX170" s="80">
        <f t="shared" si="149"/>
        <v>0</v>
      </c>
      <c r="BY170" s="80">
        <f t="shared" si="150"/>
        <v>0</v>
      </c>
      <c r="BZ170" s="80">
        <f t="shared" si="151"/>
        <v>0</v>
      </c>
      <c r="CA170" s="80">
        <f t="shared" si="152"/>
        <v>0</v>
      </c>
      <c r="CB170" s="80">
        <f t="shared" si="153"/>
        <v>0</v>
      </c>
      <c r="CC170" s="80">
        <f t="shared" si="154"/>
        <v>0</v>
      </c>
      <c r="CD170" s="80">
        <f t="shared" si="155"/>
        <v>0</v>
      </c>
    </row>
    <row r="171" spans="1:82" x14ac:dyDescent="0.2">
      <c r="A171" s="82" t="s">
        <v>303</v>
      </c>
      <c r="B171" s="83" t="s">
        <v>306</v>
      </c>
      <c r="C171" s="83">
        <v>4301136039</v>
      </c>
      <c r="D171" s="83">
        <v>4607111035370</v>
      </c>
      <c r="E171" s="84">
        <v>0.14000000000000001</v>
      </c>
      <c r="F171" s="85">
        <v>22</v>
      </c>
      <c r="G171" s="84">
        <v>3.08</v>
      </c>
      <c r="H171" s="84">
        <v>3.464</v>
      </c>
      <c r="I171" s="86">
        <v>84</v>
      </c>
      <c r="J171" s="86" t="s">
        <v>115</v>
      </c>
      <c r="K171" s="87" t="s">
        <v>89</v>
      </c>
      <c r="L171" s="87"/>
      <c r="M171" s="773">
        <v>180</v>
      </c>
      <c r="N171" s="773"/>
      <c r="O171" s="88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1" s="775"/>
      <c r="Q171" s="775"/>
      <c r="R171" s="775"/>
      <c r="S171" s="775"/>
      <c r="T171" s="88" t="s">
        <v>42</v>
      </c>
      <c r="U171" s="65">
        <v>0</v>
      </c>
      <c r="V171" s="66">
        <f t="shared" si="136"/>
        <v>0</v>
      </c>
      <c r="W171" s="65">
        <v>0</v>
      </c>
      <c r="X171" s="66">
        <f t="shared" si="137"/>
        <v>0</v>
      </c>
      <c r="Y171" s="65">
        <v>0</v>
      </c>
      <c r="Z171" s="66">
        <f t="shared" si="138"/>
        <v>0</v>
      </c>
      <c r="AA171" s="65">
        <v>0</v>
      </c>
      <c r="AB171" s="66">
        <f t="shared" si="139"/>
        <v>0</v>
      </c>
      <c r="AC171" s="67" t="str">
        <f>IF(IFERROR(U171*0.0155,0)+IFERROR(W171*0.0155,0)+IFERROR(Y171*0.0155,0)+IFERROR(AA171*0.0155,0)=0,"",IFERROR(U171*0.0155,0)+IFERROR(W171*0.0155,0)+IFERROR(Y171*0.0155,0)+IFERROR(AA171*0.0155,0))</f>
        <v/>
      </c>
      <c r="AD171" s="82" t="s">
        <v>57</v>
      </c>
      <c r="AE171" s="82" t="s">
        <v>57</v>
      </c>
      <c r="AF171" s="323" t="s">
        <v>307</v>
      </c>
      <c r="AG171" s="2"/>
      <c r="AH171" s="2"/>
      <c r="AI171" s="2"/>
      <c r="AJ171" s="2"/>
      <c r="AK171" s="2"/>
      <c r="AL171" s="61"/>
      <c r="AM171" s="61"/>
      <c r="AN171" s="61"/>
      <c r="AO171" s="2"/>
      <c r="AP171" s="2"/>
      <c r="AQ171" s="2"/>
      <c r="AR171" s="2"/>
      <c r="AS171" s="2"/>
      <c r="AT171" s="2"/>
      <c r="AU171" s="20"/>
      <c r="AV171" s="20"/>
      <c r="AW171" s="21"/>
      <c r="BB171" s="322" t="s">
        <v>91</v>
      </c>
      <c r="BO171" s="80">
        <f t="shared" si="140"/>
        <v>0</v>
      </c>
      <c r="BP171" s="80">
        <f t="shared" si="141"/>
        <v>0</v>
      </c>
      <c r="BQ171" s="80">
        <f t="shared" si="142"/>
        <v>0</v>
      </c>
      <c r="BR171" s="80">
        <f t="shared" si="143"/>
        <v>0</v>
      </c>
      <c r="BS171" s="80">
        <f t="shared" si="144"/>
        <v>0</v>
      </c>
      <c r="BT171" s="80">
        <f t="shared" si="145"/>
        <v>0</v>
      </c>
      <c r="BU171" s="80">
        <f t="shared" si="146"/>
        <v>0</v>
      </c>
      <c r="BV171" s="80">
        <f t="shared" si="147"/>
        <v>0</v>
      </c>
      <c r="BW171" s="80">
        <f t="shared" si="148"/>
        <v>0</v>
      </c>
      <c r="BX171" s="80">
        <f t="shared" si="149"/>
        <v>0</v>
      </c>
      <c r="BY171" s="80">
        <f t="shared" si="150"/>
        <v>0</v>
      </c>
      <c r="BZ171" s="80">
        <f t="shared" si="151"/>
        <v>0</v>
      </c>
      <c r="CA171" s="80">
        <f t="shared" si="152"/>
        <v>0</v>
      </c>
      <c r="CB171" s="80">
        <f t="shared" si="153"/>
        <v>0</v>
      </c>
      <c r="CC171" s="80">
        <f t="shared" si="154"/>
        <v>0</v>
      </c>
      <c r="CD171" s="80">
        <f t="shared" si="155"/>
        <v>0</v>
      </c>
    </row>
    <row r="172" spans="1:82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1" t="s">
        <v>43</v>
      </c>
      <c r="P172" s="792"/>
      <c r="Q172" s="792"/>
      <c r="R172" s="792"/>
      <c r="S172" s="792"/>
      <c r="T172" s="39" t="s">
        <v>42</v>
      </c>
      <c r="U172" s="50">
        <f t="shared" ref="U172:AB172" si="156">IFERROR(SUM(U161:U171),0)</f>
        <v>0</v>
      </c>
      <c r="V172" s="50">
        <f t="shared" si="156"/>
        <v>0</v>
      </c>
      <c r="W172" s="50">
        <f t="shared" si="156"/>
        <v>0</v>
      </c>
      <c r="X172" s="50">
        <f t="shared" si="156"/>
        <v>0</v>
      </c>
      <c r="Y172" s="50">
        <f t="shared" si="156"/>
        <v>0</v>
      </c>
      <c r="Z172" s="50">
        <f t="shared" si="156"/>
        <v>0</v>
      </c>
      <c r="AA172" s="50">
        <f t="shared" si="156"/>
        <v>0</v>
      </c>
      <c r="AB172" s="50">
        <f t="shared" si="156"/>
        <v>0</v>
      </c>
      <c r="AC172" s="50">
        <f>IFERROR(IF(AC161="",0,AC161),0)+IFERROR(IF(AC162="",0,AC162),0)+IFERROR(IF(AC163="",0,AC163),0)+IFERROR(IF(AC164="",0,AC164),0)+IFERROR(IF(AC165="",0,AC165),0)+IFERROR(IF(AC166="",0,AC166),0)+IFERROR(IF(AC167="",0,AC167),0)+IFERROR(IF(AC168="",0,AC168),0)+IFERROR(IF(AC169="",0,AC169),0)+IFERROR(IF(AC170="",0,AC170),0)+IFERROR(IF(AC171="",0,AC171),0)</f>
        <v>0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x14ac:dyDescent="0.2">
      <c r="A173" s="793"/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1" t="s">
        <v>43</v>
      </c>
      <c r="P173" s="792"/>
      <c r="Q173" s="792"/>
      <c r="R173" s="792"/>
      <c r="S173" s="792"/>
      <c r="T173" s="39" t="s">
        <v>0</v>
      </c>
      <c r="U173" s="50">
        <f>IFERROR(U161*G161,0)+IFERROR(U162*G162,0)+IFERROR(U163*G163,0)+IFERROR(U164*G164,0)+IFERROR(U165*G165,0)+IFERROR(U166*G166,0)+IFERROR(U167*G167,0)+IFERROR(U168*G168,0)+IFERROR(U169*G169,0)+IFERROR(U170*G170,0)+IFERROR(U171*G171,0)</f>
        <v>0</v>
      </c>
      <c r="V173" s="50">
        <f>IFERROR(V161*G161,0)+IFERROR(V162*G162,0)+IFERROR(V163*G163,0)+IFERROR(V164*G164,0)+IFERROR(V165*G165,0)+IFERROR(V166*G166,0)+IFERROR(V167*G167,0)+IFERROR(V168*G168,0)+IFERROR(V169*G169,0)+IFERROR(V170*G170,0)+IFERROR(V171*G171,0)</f>
        <v>0</v>
      </c>
      <c r="W173" s="50">
        <f>IFERROR(W161*G161,0)+IFERROR(W162*G162,0)+IFERROR(W163*G163,0)+IFERROR(W164*G164,0)+IFERROR(W165*G165,0)+IFERROR(W166*G166,0)+IFERROR(W167*G167,0)+IFERROR(W168*G168,0)+IFERROR(W169*G169,0)+IFERROR(W170*G170,0)+IFERROR(W171*G171,0)</f>
        <v>0</v>
      </c>
      <c r="X173" s="50">
        <f>IFERROR(X161*G161,0)+IFERROR(X162*G162,0)+IFERROR(X163*G163,0)+IFERROR(X164*G164,0)+IFERROR(X165*G165,0)+IFERROR(X166*G166,0)+IFERROR(X167*G167,0)+IFERROR(X168*G168,0)+IFERROR(X169*G169,0)+IFERROR(X170*G170,0)+IFERROR(X171*G171,0)</f>
        <v>0</v>
      </c>
      <c r="Y173" s="50">
        <f>IFERROR(Y161*G161,0)+IFERROR(Y162*G162,0)+IFERROR(Y163*G163,0)+IFERROR(Y164*G164,0)+IFERROR(Y165*G165,0)+IFERROR(Y166*G166,0)+IFERROR(Y167*G167,0)+IFERROR(Y168*G168,0)+IFERROR(Y169*G169,0)+IFERROR(Y170*G170,0)+IFERROR(Y171*G171,0)</f>
        <v>0</v>
      </c>
      <c r="Z173" s="50">
        <f>IFERROR(Z161*G161,0)+IFERROR(Z162*G162,0)+IFERROR(Z163*G163,0)+IFERROR(Z164*G164,0)+IFERROR(Z165*G165,0)+IFERROR(Z166*G166,0)+IFERROR(Z167*G167,0)+IFERROR(Z168*G168,0)+IFERROR(Z169*G169,0)+IFERROR(Z170*G170,0)+IFERROR(Z171*G171,0)</f>
        <v>0</v>
      </c>
      <c r="AA173" s="50">
        <f>IFERROR(AA161*G161,0)+IFERROR(AA162*G162,0)+IFERROR(AA163*G163,0)+IFERROR(AA164*G164,0)+IFERROR(AA165*G165,0)+IFERROR(AA166*G166,0)+IFERROR(AA167*G167,0)+IFERROR(AA168*G168,0)+IFERROR(AA169*G169,0)+IFERROR(AA170*G170,0)+IFERROR(AA171*G171,0)</f>
        <v>0</v>
      </c>
      <c r="AB173" s="50">
        <f>IFERROR(AB161*G161,0)+IFERROR(AB162*G162,0)+IFERROR(AB163*G163,0)+IFERROR(AB164*G164,0)+IFERROR(AB165*G165,0)+IFERROR(AB166*G166,0)+IFERROR(AB167*G167,0)+IFERROR(AB168*G168,0)+IFERROR(AB169*G169,0)+IFERROR(AB170*G170,0)+IFERROR(AB171*G171,0)</f>
        <v>0</v>
      </c>
      <c r="AC173" s="50" t="s">
        <v>57</v>
      </c>
      <c r="AD173" s="3"/>
      <c r="AE173" s="72"/>
      <c r="AF173" s="3"/>
      <c r="AG173" s="3"/>
      <c r="AH173" s="3"/>
      <c r="AI173" s="3"/>
      <c r="AJ173" s="3"/>
      <c r="AK173" s="3"/>
      <c r="AL173" s="62"/>
      <c r="AM173" s="62"/>
      <c r="AN173" s="62"/>
      <c r="AO173" s="3"/>
      <c r="AP173" s="3"/>
      <c r="AQ173" s="2"/>
      <c r="AR173" s="2"/>
      <c r="AS173" s="2"/>
      <c r="AT173" s="2"/>
      <c r="AU173" s="20"/>
      <c r="AV173" s="20"/>
      <c r="AW173" s="21"/>
    </row>
    <row r="174" spans="1:82" ht="15" x14ac:dyDescent="0.25">
      <c r="A174" s="767" t="s">
        <v>308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64"/>
      <c r="AB174" s="764"/>
      <c r="AC174" s="764"/>
      <c r="AD174" s="764"/>
      <c r="AE174" s="765"/>
      <c r="AF174" s="769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15" x14ac:dyDescent="0.25">
      <c r="A175" s="770" t="s">
        <v>111</v>
      </c>
      <c r="B175" s="771"/>
      <c r="C175" s="771"/>
      <c r="D175" s="771"/>
      <c r="E175" s="771"/>
      <c r="F175" s="771"/>
      <c r="G175" s="771"/>
      <c r="H175" s="771"/>
      <c r="I175" s="771"/>
      <c r="J175" s="771"/>
      <c r="K175" s="771"/>
      <c r="L175" s="771"/>
      <c r="M175" s="771"/>
      <c r="N175" s="771"/>
      <c r="O175" s="771"/>
      <c r="P175" s="771"/>
      <c r="Q175" s="771"/>
      <c r="R175" s="771"/>
      <c r="S175" s="771"/>
      <c r="T175" s="771"/>
      <c r="U175" s="771"/>
      <c r="V175" s="771"/>
      <c r="W175" s="771"/>
      <c r="X175" s="768"/>
      <c r="Y175" s="768"/>
      <c r="Z175" s="768"/>
      <c r="AA175" s="764"/>
      <c r="AB175" s="764"/>
      <c r="AC175" s="764"/>
      <c r="AD175" s="764"/>
      <c r="AE175" s="765"/>
      <c r="AF175" s="772"/>
      <c r="AG175" s="2"/>
      <c r="AH175" s="2"/>
      <c r="AI175" s="2"/>
      <c r="AJ175" s="2"/>
      <c r="AK175" s="61"/>
      <c r="AL175" s="61"/>
      <c r="AM175" s="61"/>
      <c r="AN175" s="2"/>
      <c r="AO175" s="2"/>
      <c r="AP175" s="2"/>
      <c r="AQ175" s="2"/>
      <c r="AR175" s="2"/>
    </row>
    <row r="176" spans="1:82" x14ac:dyDescent="0.2">
      <c r="A176" s="82" t="s">
        <v>309</v>
      </c>
      <c r="B176" s="83" t="s">
        <v>310</v>
      </c>
      <c r="C176" s="83">
        <v>4301071051</v>
      </c>
      <c r="D176" s="83">
        <v>4607111039262</v>
      </c>
      <c r="E176" s="84">
        <v>0.4</v>
      </c>
      <c r="F176" s="85">
        <v>16</v>
      </c>
      <c r="G176" s="84">
        <v>6.4</v>
      </c>
      <c r="H176" s="84">
        <v>6.7195999999999998</v>
      </c>
      <c r="I176" s="86">
        <v>84</v>
      </c>
      <c r="J176" s="86" t="s">
        <v>115</v>
      </c>
      <c r="K176" s="87" t="s">
        <v>89</v>
      </c>
      <c r="L176" s="87"/>
      <c r="M176" s="773">
        <v>180</v>
      </c>
      <c r="N176" s="773"/>
      <c r="O176" s="8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6" s="775"/>
      <c r="Q176" s="775"/>
      <c r="R176" s="775"/>
      <c r="S176" s="775"/>
      <c r="T176" s="88" t="s">
        <v>42</v>
      </c>
      <c r="U176" s="65">
        <v>0</v>
      </c>
      <c r="V176" s="66">
        <f t="shared" ref="V176:V189" si="157">IFERROR(IF(U176="","",U176),"")</f>
        <v>0</v>
      </c>
      <c r="W176" s="65">
        <v>0</v>
      </c>
      <c r="X176" s="66">
        <f t="shared" ref="X176:X189" si="158">IFERROR(IF(W176="","",W176),"")</f>
        <v>0</v>
      </c>
      <c r="Y176" s="65">
        <v>0</v>
      </c>
      <c r="Z176" s="66">
        <f t="shared" ref="Z176:Z189" si="159">IFERROR(IF(Y176="","",Y176),"")</f>
        <v>0</v>
      </c>
      <c r="AA176" s="65">
        <v>0</v>
      </c>
      <c r="AB176" s="66">
        <f t="shared" ref="AB176:AB189" si="160">IFERROR(IF(AA176="","",AA176),"")</f>
        <v>0</v>
      </c>
      <c r="AC176" s="67" t="str">
        <f>IF(IFERROR(U176*0.0155,0)+IFERROR(W176*0.0155,0)+IFERROR(Y176*0.0155,0)+IFERROR(AA176*0.0155,0)=0,"",IFERROR(U176*0.0155,0)+IFERROR(W176*0.0155,0)+IFERROR(Y176*0.0155,0)+IFERROR(AA176*0.0155,0))</f>
        <v/>
      </c>
      <c r="AD176" s="82" t="s">
        <v>57</v>
      </c>
      <c r="AE176" s="82" t="s">
        <v>57</v>
      </c>
      <c r="AF176" s="325" t="s">
        <v>191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324" t="s">
        <v>68</v>
      </c>
      <c r="BO176" s="80">
        <f t="shared" ref="BO176:BO189" si="161">IFERROR(U176*H176,0)</f>
        <v>0</v>
      </c>
      <c r="BP176" s="80">
        <f t="shared" ref="BP176:BP189" si="162">IFERROR(V176*H176,0)</f>
        <v>0</v>
      </c>
      <c r="BQ176" s="80">
        <f t="shared" ref="BQ176:BQ189" si="163">IFERROR(U176/I176,0)</f>
        <v>0</v>
      </c>
      <c r="BR176" s="80">
        <f t="shared" ref="BR176:BR189" si="164">IFERROR(V176/I176,0)</f>
        <v>0</v>
      </c>
      <c r="BS176" s="80">
        <f t="shared" ref="BS176:BS189" si="165">IFERROR(W176*H176,0)</f>
        <v>0</v>
      </c>
      <c r="BT176" s="80">
        <f t="shared" ref="BT176:BT189" si="166">IFERROR(X176*H176,0)</f>
        <v>0</v>
      </c>
      <c r="BU176" s="80">
        <f t="shared" ref="BU176:BU189" si="167">IFERROR(W176/I176,0)</f>
        <v>0</v>
      </c>
      <c r="BV176" s="80">
        <f t="shared" ref="BV176:BV189" si="168">IFERROR(X176/I176,0)</f>
        <v>0</v>
      </c>
      <c r="BW176" s="80">
        <f t="shared" ref="BW176:BW189" si="169">IFERROR(Y176*H176,0)</f>
        <v>0</v>
      </c>
      <c r="BX176" s="80">
        <f t="shared" ref="BX176:BX189" si="170">IFERROR(Z176*H176,0)</f>
        <v>0</v>
      </c>
      <c r="BY176" s="80">
        <f t="shared" ref="BY176:BY189" si="171">IFERROR(Y176/I176,0)</f>
        <v>0</v>
      </c>
      <c r="BZ176" s="80">
        <f t="shared" ref="BZ176:BZ189" si="172">IFERROR(Z176/I176,0)</f>
        <v>0</v>
      </c>
      <c r="CA176" s="80">
        <f t="shared" ref="CA176:CA189" si="173">IFERROR(AA176*H176,0)</f>
        <v>0</v>
      </c>
      <c r="CB176" s="80">
        <f t="shared" ref="CB176:CB189" si="174">IFERROR(AB176*H176,0)</f>
        <v>0</v>
      </c>
      <c r="CC176" s="80">
        <f t="shared" ref="CC176:CC189" si="175">IFERROR(AA176/I176,0)</f>
        <v>0</v>
      </c>
      <c r="CD176" s="80">
        <f t="shared" ref="CD176:CD189" si="176">IFERROR(AB176/I176,0)</f>
        <v>0</v>
      </c>
    </row>
    <row r="177" spans="1:82" x14ac:dyDescent="0.2">
      <c r="A177" s="82" t="s">
        <v>312</v>
      </c>
      <c r="B177" s="83" t="s">
        <v>313</v>
      </c>
      <c r="C177" s="83">
        <v>4301071048</v>
      </c>
      <c r="D177" s="83">
        <v>4607111039262</v>
      </c>
      <c r="E177" s="84">
        <v>0.4</v>
      </c>
      <c r="F177" s="85">
        <v>8</v>
      </c>
      <c r="G177" s="84">
        <v>3.2</v>
      </c>
      <c r="H177" s="84">
        <v>3.4447999999999999</v>
      </c>
      <c r="I177" s="86">
        <v>144</v>
      </c>
      <c r="J177" s="86" t="s">
        <v>115</v>
      </c>
      <c r="K177" s="87" t="s">
        <v>89</v>
      </c>
      <c r="L177" s="87"/>
      <c r="M177" s="773">
        <v>180</v>
      </c>
      <c r="N177" s="773"/>
      <c r="O177" s="885" t="s">
        <v>311</v>
      </c>
      <c r="P177" s="775"/>
      <c r="Q177" s="775"/>
      <c r="R177" s="775"/>
      <c r="S177" s="775"/>
      <c r="T177" s="88" t="s">
        <v>42</v>
      </c>
      <c r="U177" s="65">
        <v>0</v>
      </c>
      <c r="V177" s="66">
        <f t="shared" si="157"/>
        <v>0</v>
      </c>
      <c r="W177" s="65">
        <v>0</v>
      </c>
      <c r="X177" s="66">
        <f t="shared" si="158"/>
        <v>0</v>
      </c>
      <c r="Y177" s="65">
        <v>0</v>
      </c>
      <c r="Z177" s="66">
        <f t="shared" si="159"/>
        <v>0</v>
      </c>
      <c r="AA177" s="65">
        <v>0</v>
      </c>
      <c r="AB177" s="66">
        <f t="shared" si="160"/>
        <v>0</v>
      </c>
      <c r="AC177" s="67" t="str">
        <f>IF(IFERROR(U177*0.00866,0)+IFERROR(W177*0.00866,0)+IFERROR(Y177*0.00866,0)+IFERROR(AA177*0.00866,0)=0,"",IFERROR(U177*0.00866,0)+IFERROR(W177*0.00866,0)+IFERROR(Y177*0.00866,0)+IFERROR(AA177*0.00866,0))</f>
        <v/>
      </c>
      <c r="AD177" s="82" t="s">
        <v>57</v>
      </c>
      <c r="AE177" s="82" t="s">
        <v>57</v>
      </c>
      <c r="AF177" s="327" t="s">
        <v>191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326" t="s">
        <v>68</v>
      </c>
      <c r="BO177" s="80">
        <f t="shared" si="161"/>
        <v>0</v>
      </c>
      <c r="BP177" s="80">
        <f t="shared" si="162"/>
        <v>0</v>
      </c>
      <c r="BQ177" s="80">
        <f t="shared" si="163"/>
        <v>0</v>
      </c>
      <c r="BR177" s="80">
        <f t="shared" si="164"/>
        <v>0</v>
      </c>
      <c r="BS177" s="80">
        <f t="shared" si="165"/>
        <v>0</v>
      </c>
      <c r="BT177" s="80">
        <f t="shared" si="166"/>
        <v>0</v>
      </c>
      <c r="BU177" s="80">
        <f t="shared" si="167"/>
        <v>0</v>
      </c>
      <c r="BV177" s="80">
        <f t="shared" si="168"/>
        <v>0</v>
      </c>
      <c r="BW177" s="80">
        <f t="shared" si="169"/>
        <v>0</v>
      </c>
      <c r="BX177" s="80">
        <f t="shared" si="170"/>
        <v>0</v>
      </c>
      <c r="BY177" s="80">
        <f t="shared" si="171"/>
        <v>0</v>
      </c>
      <c r="BZ177" s="80">
        <f t="shared" si="172"/>
        <v>0</v>
      </c>
      <c r="CA177" s="80">
        <f t="shared" si="173"/>
        <v>0</v>
      </c>
      <c r="CB177" s="80">
        <f t="shared" si="174"/>
        <v>0</v>
      </c>
      <c r="CC177" s="80">
        <f t="shared" si="175"/>
        <v>0</v>
      </c>
      <c r="CD177" s="80">
        <f t="shared" si="176"/>
        <v>0</v>
      </c>
    </row>
    <row r="178" spans="1:82" x14ac:dyDescent="0.2">
      <c r="A178" s="82" t="s">
        <v>314</v>
      </c>
      <c r="B178" s="83" t="s">
        <v>315</v>
      </c>
      <c r="C178" s="83">
        <v>4301071023</v>
      </c>
      <c r="D178" s="83">
        <v>4607111033970</v>
      </c>
      <c r="E178" s="84">
        <v>0.43</v>
      </c>
      <c r="F178" s="85">
        <v>16</v>
      </c>
      <c r="G178" s="84">
        <v>6.88</v>
      </c>
      <c r="H178" s="84">
        <v>7.1996000000000002</v>
      </c>
      <c r="I178" s="86">
        <v>84</v>
      </c>
      <c r="J178" s="86" t="s">
        <v>115</v>
      </c>
      <c r="K178" s="87" t="s">
        <v>89</v>
      </c>
      <c r="L178" s="87"/>
      <c r="M178" s="773">
        <v>180</v>
      </c>
      <c r="N178" s="773"/>
      <c r="O178" s="886" t="str">
        <f>HYPERLINK("https://abi.ru/products/Замороженные/Горячая штучка/Бульмени ГШ/Пельмени/P004062/","Пельмени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8" s="775"/>
      <c r="Q178" s="775"/>
      <c r="R178" s="775"/>
      <c r="S178" s="775"/>
      <c r="T178" s="88" t="s">
        <v>42</v>
      </c>
      <c r="U178" s="65">
        <v>0</v>
      </c>
      <c r="V178" s="66">
        <f t="shared" si="157"/>
        <v>0</v>
      </c>
      <c r="W178" s="65">
        <v>0</v>
      </c>
      <c r="X178" s="66">
        <f t="shared" si="158"/>
        <v>0</v>
      </c>
      <c r="Y178" s="65">
        <v>0</v>
      </c>
      <c r="Z178" s="66">
        <f t="shared" si="159"/>
        <v>0</v>
      </c>
      <c r="AA178" s="65">
        <v>0</v>
      </c>
      <c r="AB178" s="66">
        <f t="shared" si="160"/>
        <v>0</v>
      </c>
      <c r="AC178" s="67" t="str">
        <f>IF(IFERROR(U178*0.0155,0)+IFERROR(W178*0.0155,0)+IFERROR(Y178*0.0155,0)+IFERROR(AA178*0.0155,0)=0,"",IFERROR(U178*0.0155,0)+IFERROR(W178*0.0155,0)+IFERROR(Y178*0.0155,0)+IFERROR(AA178*0.0155,0))</f>
        <v/>
      </c>
      <c r="AD178" s="82" t="s">
        <v>57</v>
      </c>
      <c r="AE178" s="82" t="s">
        <v>57</v>
      </c>
      <c r="AF178" s="329" t="s">
        <v>191</v>
      </c>
      <c r="AG178" s="2"/>
      <c r="AH178" s="2"/>
      <c r="AI178" s="2"/>
      <c r="AJ178" s="2"/>
      <c r="AK178" s="2"/>
      <c r="AL178" s="61"/>
      <c r="AM178" s="61"/>
      <c r="AN178" s="61"/>
      <c r="AO178" s="2"/>
      <c r="AP178" s="2"/>
      <c r="AQ178" s="2"/>
      <c r="AR178" s="2"/>
      <c r="AS178" s="2"/>
      <c r="AT178" s="2"/>
      <c r="AU178" s="20"/>
      <c r="AV178" s="20"/>
      <c r="AW178" s="21"/>
      <c r="BB178" s="328" t="s">
        <v>68</v>
      </c>
      <c r="BO178" s="80">
        <f t="shared" si="161"/>
        <v>0</v>
      </c>
      <c r="BP178" s="80">
        <f t="shared" si="162"/>
        <v>0</v>
      </c>
      <c r="BQ178" s="80">
        <f t="shared" si="163"/>
        <v>0</v>
      </c>
      <c r="BR178" s="80">
        <f t="shared" si="164"/>
        <v>0</v>
      </c>
      <c r="BS178" s="80">
        <f t="shared" si="165"/>
        <v>0</v>
      </c>
      <c r="BT178" s="80">
        <f t="shared" si="166"/>
        <v>0</v>
      </c>
      <c r="BU178" s="80">
        <f t="shared" si="167"/>
        <v>0</v>
      </c>
      <c r="BV178" s="80">
        <f t="shared" si="168"/>
        <v>0</v>
      </c>
      <c r="BW178" s="80">
        <f t="shared" si="169"/>
        <v>0</v>
      </c>
      <c r="BX178" s="80">
        <f t="shared" si="170"/>
        <v>0</v>
      </c>
      <c r="BY178" s="80">
        <f t="shared" si="171"/>
        <v>0</v>
      </c>
      <c r="BZ178" s="80">
        <f t="shared" si="172"/>
        <v>0</v>
      </c>
      <c r="CA178" s="80">
        <f t="shared" si="173"/>
        <v>0</v>
      </c>
      <c r="CB178" s="80">
        <f t="shared" si="174"/>
        <v>0</v>
      </c>
      <c r="CC178" s="80">
        <f t="shared" si="175"/>
        <v>0</v>
      </c>
      <c r="CD178" s="80">
        <f t="shared" si="176"/>
        <v>0</v>
      </c>
    </row>
    <row r="179" spans="1:82" x14ac:dyDescent="0.2">
      <c r="A179" s="82" t="s">
        <v>316</v>
      </c>
      <c r="B179" s="83" t="s">
        <v>317</v>
      </c>
      <c r="C179" s="83">
        <v>4301070980</v>
      </c>
      <c r="D179" s="83">
        <v>4607111033970</v>
      </c>
      <c r="E179" s="84">
        <v>0.43</v>
      </c>
      <c r="F179" s="85">
        <v>8</v>
      </c>
      <c r="G179" s="84">
        <v>3.44</v>
      </c>
      <c r="H179" s="84">
        <v>3.6848000000000001</v>
      </c>
      <c r="I179" s="86">
        <v>144</v>
      </c>
      <c r="J179" s="86" t="s">
        <v>115</v>
      </c>
      <c r="K179" s="87" t="s">
        <v>89</v>
      </c>
      <c r="L179" s="87"/>
      <c r="M179" s="773">
        <v>180</v>
      </c>
      <c r="N179" s="773"/>
      <c r="O179" s="887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9" s="775"/>
      <c r="Q179" s="775"/>
      <c r="R179" s="775"/>
      <c r="S179" s="775"/>
      <c r="T179" s="88" t="s">
        <v>42</v>
      </c>
      <c r="U179" s="65">
        <v>0</v>
      </c>
      <c r="V179" s="66">
        <f t="shared" si="157"/>
        <v>0</v>
      </c>
      <c r="W179" s="65">
        <v>0</v>
      </c>
      <c r="X179" s="66">
        <f t="shared" si="158"/>
        <v>0</v>
      </c>
      <c r="Y179" s="65">
        <v>0</v>
      </c>
      <c r="Z179" s="66">
        <f t="shared" si="159"/>
        <v>0</v>
      </c>
      <c r="AA179" s="65">
        <v>0</v>
      </c>
      <c r="AB179" s="66">
        <f t="shared" si="160"/>
        <v>0</v>
      </c>
      <c r="AC179" s="67" t="str">
        <f>IF(IFERROR(U179*0.00866,0)+IFERROR(W179*0.00866,0)+IFERROR(Y179*0.00866,0)+IFERROR(AA179*0.00866,0)=0,"",IFERROR(U179*0.00866,0)+IFERROR(W179*0.00866,0)+IFERROR(Y179*0.00866,0)+IFERROR(AA179*0.00866,0))</f>
        <v/>
      </c>
      <c r="AD179" s="82" t="s">
        <v>57</v>
      </c>
      <c r="AE179" s="82" t="s">
        <v>57</v>
      </c>
      <c r="AF179" s="331" t="s">
        <v>191</v>
      </c>
      <c r="AG179" s="2"/>
      <c r="AH179" s="2"/>
      <c r="AI179" s="2"/>
      <c r="AJ179" s="2"/>
      <c r="AK179" s="2"/>
      <c r="AL179" s="61"/>
      <c r="AM179" s="61"/>
      <c r="AN179" s="61"/>
      <c r="AO179" s="2"/>
      <c r="AP179" s="2"/>
      <c r="AQ179" s="2"/>
      <c r="AR179" s="2"/>
      <c r="AS179" s="2"/>
      <c r="AT179" s="2"/>
      <c r="AU179" s="20"/>
      <c r="AV179" s="20"/>
      <c r="AW179" s="21"/>
      <c r="BB179" s="330" t="s">
        <v>68</v>
      </c>
      <c r="BO179" s="80">
        <f t="shared" si="161"/>
        <v>0</v>
      </c>
      <c r="BP179" s="80">
        <f t="shared" si="162"/>
        <v>0</v>
      </c>
      <c r="BQ179" s="80">
        <f t="shared" si="163"/>
        <v>0</v>
      </c>
      <c r="BR179" s="80">
        <f t="shared" si="164"/>
        <v>0</v>
      </c>
      <c r="BS179" s="80">
        <f t="shared" si="165"/>
        <v>0</v>
      </c>
      <c r="BT179" s="80">
        <f t="shared" si="166"/>
        <v>0</v>
      </c>
      <c r="BU179" s="80">
        <f t="shared" si="167"/>
        <v>0</v>
      </c>
      <c r="BV179" s="80">
        <f t="shared" si="168"/>
        <v>0</v>
      </c>
      <c r="BW179" s="80">
        <f t="shared" si="169"/>
        <v>0</v>
      </c>
      <c r="BX179" s="80">
        <f t="shared" si="170"/>
        <v>0</v>
      </c>
      <c r="BY179" s="80">
        <f t="shared" si="171"/>
        <v>0</v>
      </c>
      <c r="BZ179" s="80">
        <f t="shared" si="172"/>
        <v>0</v>
      </c>
      <c r="CA179" s="80">
        <f t="shared" si="173"/>
        <v>0</v>
      </c>
      <c r="CB179" s="80">
        <f t="shared" si="174"/>
        <v>0</v>
      </c>
      <c r="CC179" s="80">
        <f t="shared" si="175"/>
        <v>0</v>
      </c>
      <c r="CD179" s="80">
        <f t="shared" si="176"/>
        <v>0</v>
      </c>
    </row>
    <row r="180" spans="1:82" x14ac:dyDescent="0.2">
      <c r="A180" s="82" t="s">
        <v>314</v>
      </c>
      <c r="B180" s="83" t="s">
        <v>318</v>
      </c>
      <c r="C180" s="83">
        <v>4301070975</v>
      </c>
      <c r="D180" s="83">
        <v>4607111033970</v>
      </c>
      <c r="E180" s="84">
        <v>0.43</v>
      </c>
      <c r="F180" s="85">
        <v>16</v>
      </c>
      <c r="G180" s="84">
        <v>6.88</v>
      </c>
      <c r="H180" s="84">
        <v>7.1996000000000002</v>
      </c>
      <c r="I180" s="86">
        <v>84</v>
      </c>
      <c r="J180" s="86" t="s">
        <v>115</v>
      </c>
      <c r="K180" s="87" t="s">
        <v>89</v>
      </c>
      <c r="L180" s="87"/>
      <c r="M180" s="773">
        <v>180</v>
      </c>
      <c r="N180" s="773"/>
      <c r="O180" s="8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80" s="775"/>
      <c r="Q180" s="775"/>
      <c r="R180" s="775"/>
      <c r="S180" s="775"/>
      <c r="T180" s="88" t="s">
        <v>42</v>
      </c>
      <c r="U180" s="65">
        <v>0</v>
      </c>
      <c r="V180" s="66">
        <f t="shared" si="157"/>
        <v>0</v>
      </c>
      <c r="W180" s="65">
        <v>0</v>
      </c>
      <c r="X180" s="66">
        <f t="shared" si="158"/>
        <v>0</v>
      </c>
      <c r="Y180" s="65">
        <v>0</v>
      </c>
      <c r="Z180" s="66">
        <f t="shared" si="159"/>
        <v>0</v>
      </c>
      <c r="AA180" s="65">
        <v>0</v>
      </c>
      <c r="AB180" s="66">
        <f t="shared" si="160"/>
        <v>0</v>
      </c>
      <c r="AC180" s="67" t="str">
        <f t="shared" ref="AC180:AC189" si="177">IF(IFERROR(U180*0.0155,0)+IFERROR(W180*0.0155,0)+IFERROR(Y180*0.0155,0)+IFERROR(AA180*0.0155,0)=0,"",IFERROR(U180*0.0155,0)+IFERROR(W180*0.0155,0)+IFERROR(Y180*0.0155,0)+IFERROR(AA180*0.0155,0))</f>
        <v/>
      </c>
      <c r="AD180" s="82" t="s">
        <v>57</v>
      </c>
      <c r="AE180" s="82" t="s">
        <v>57</v>
      </c>
      <c r="AF180" s="333" t="s">
        <v>191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332" t="s">
        <v>68</v>
      </c>
      <c r="BO180" s="80">
        <f t="shared" si="161"/>
        <v>0</v>
      </c>
      <c r="BP180" s="80">
        <f t="shared" si="162"/>
        <v>0</v>
      </c>
      <c r="BQ180" s="80">
        <f t="shared" si="163"/>
        <v>0</v>
      </c>
      <c r="BR180" s="80">
        <f t="shared" si="164"/>
        <v>0</v>
      </c>
      <c r="BS180" s="80">
        <f t="shared" si="165"/>
        <v>0</v>
      </c>
      <c r="BT180" s="80">
        <f t="shared" si="166"/>
        <v>0</v>
      </c>
      <c r="BU180" s="80">
        <f t="shared" si="167"/>
        <v>0</v>
      </c>
      <c r="BV180" s="80">
        <f t="shared" si="168"/>
        <v>0</v>
      </c>
      <c r="BW180" s="80">
        <f t="shared" si="169"/>
        <v>0</v>
      </c>
      <c r="BX180" s="80">
        <f t="shared" si="170"/>
        <v>0</v>
      </c>
      <c r="BY180" s="80">
        <f t="shared" si="171"/>
        <v>0</v>
      </c>
      <c r="BZ180" s="80">
        <f t="shared" si="172"/>
        <v>0</v>
      </c>
      <c r="CA180" s="80">
        <f t="shared" si="173"/>
        <v>0</v>
      </c>
      <c r="CB180" s="80">
        <f t="shared" si="174"/>
        <v>0</v>
      </c>
      <c r="CC180" s="80">
        <f t="shared" si="175"/>
        <v>0</v>
      </c>
      <c r="CD180" s="80">
        <f t="shared" si="176"/>
        <v>0</v>
      </c>
    </row>
    <row r="181" spans="1:82" x14ac:dyDescent="0.2">
      <c r="A181" s="82" t="s">
        <v>319</v>
      </c>
      <c r="B181" s="83" t="s">
        <v>320</v>
      </c>
      <c r="C181" s="83">
        <v>4301071038</v>
      </c>
      <c r="D181" s="83">
        <v>4607111039248</v>
      </c>
      <c r="E181" s="84">
        <v>0.7</v>
      </c>
      <c r="F181" s="85">
        <v>10</v>
      </c>
      <c r="G181" s="84">
        <v>7</v>
      </c>
      <c r="H181" s="84">
        <v>7.3</v>
      </c>
      <c r="I181" s="86">
        <v>84</v>
      </c>
      <c r="J181" s="86" t="s">
        <v>115</v>
      </c>
      <c r="K181" s="87" t="s">
        <v>89</v>
      </c>
      <c r="L181" s="87"/>
      <c r="M181" s="773">
        <v>180</v>
      </c>
      <c r="N181" s="773"/>
      <c r="O181" s="8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81" s="775"/>
      <c r="Q181" s="775"/>
      <c r="R181" s="775"/>
      <c r="S181" s="775"/>
      <c r="T181" s="88" t="s">
        <v>42</v>
      </c>
      <c r="U181" s="65">
        <v>0</v>
      </c>
      <c r="V181" s="66">
        <f t="shared" si="157"/>
        <v>0</v>
      </c>
      <c r="W181" s="65">
        <v>0</v>
      </c>
      <c r="X181" s="66">
        <f t="shared" si="158"/>
        <v>0</v>
      </c>
      <c r="Y181" s="65">
        <v>0</v>
      </c>
      <c r="Z181" s="66">
        <f t="shared" si="159"/>
        <v>0</v>
      </c>
      <c r="AA181" s="65">
        <v>0</v>
      </c>
      <c r="AB181" s="66">
        <f t="shared" si="160"/>
        <v>0</v>
      </c>
      <c r="AC181" s="67" t="str">
        <f t="shared" si="177"/>
        <v/>
      </c>
      <c r="AD181" s="82" t="s">
        <v>57</v>
      </c>
      <c r="AE181" s="82" t="s">
        <v>57</v>
      </c>
      <c r="AF181" s="335" t="s">
        <v>191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334" t="s">
        <v>68</v>
      </c>
      <c r="BO181" s="80">
        <f t="shared" si="161"/>
        <v>0</v>
      </c>
      <c r="BP181" s="80">
        <f t="shared" si="162"/>
        <v>0</v>
      </c>
      <c r="BQ181" s="80">
        <f t="shared" si="163"/>
        <v>0</v>
      </c>
      <c r="BR181" s="80">
        <f t="shared" si="164"/>
        <v>0</v>
      </c>
      <c r="BS181" s="80">
        <f t="shared" si="165"/>
        <v>0</v>
      </c>
      <c r="BT181" s="80">
        <f t="shared" si="166"/>
        <v>0</v>
      </c>
      <c r="BU181" s="80">
        <f t="shared" si="167"/>
        <v>0</v>
      </c>
      <c r="BV181" s="80">
        <f t="shared" si="168"/>
        <v>0</v>
      </c>
      <c r="BW181" s="80">
        <f t="shared" si="169"/>
        <v>0</v>
      </c>
      <c r="BX181" s="80">
        <f t="shared" si="170"/>
        <v>0</v>
      </c>
      <c r="BY181" s="80">
        <f t="shared" si="171"/>
        <v>0</v>
      </c>
      <c r="BZ181" s="80">
        <f t="shared" si="172"/>
        <v>0</v>
      </c>
      <c r="CA181" s="80">
        <f t="shared" si="173"/>
        <v>0</v>
      </c>
      <c r="CB181" s="80">
        <f t="shared" si="174"/>
        <v>0</v>
      </c>
      <c r="CC181" s="80">
        <f t="shared" si="175"/>
        <v>0</v>
      </c>
      <c r="CD181" s="80">
        <f t="shared" si="176"/>
        <v>0</v>
      </c>
    </row>
    <row r="182" spans="1:82" x14ac:dyDescent="0.2">
      <c r="A182" s="82" t="s">
        <v>321</v>
      </c>
      <c r="B182" s="83" t="s">
        <v>322</v>
      </c>
      <c r="C182" s="83">
        <v>4301071024</v>
      </c>
      <c r="D182" s="83">
        <v>4607111034144</v>
      </c>
      <c r="E182" s="84">
        <v>0.9</v>
      </c>
      <c r="F182" s="85">
        <v>8</v>
      </c>
      <c r="G182" s="84">
        <v>7.2</v>
      </c>
      <c r="H182" s="84">
        <v>7.4859999999999998</v>
      </c>
      <c r="I182" s="86">
        <v>84</v>
      </c>
      <c r="J182" s="86" t="s">
        <v>115</v>
      </c>
      <c r="K182" s="87" t="s">
        <v>89</v>
      </c>
      <c r="L182" s="87"/>
      <c r="M182" s="773">
        <v>180</v>
      </c>
      <c r="N182" s="773"/>
      <c r="O182" s="890" t="str">
        <f>HYPERLINK("https://abi.ru/products/Замороженные/Горячая штучка/Бульмени ГШ/Пельмени/P004063/","Пельмени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2" s="775"/>
      <c r="Q182" s="775"/>
      <c r="R182" s="775"/>
      <c r="S182" s="775"/>
      <c r="T182" s="88" t="s">
        <v>42</v>
      </c>
      <c r="U182" s="65">
        <v>0</v>
      </c>
      <c r="V182" s="66">
        <f t="shared" si="157"/>
        <v>0</v>
      </c>
      <c r="W182" s="65">
        <v>0</v>
      </c>
      <c r="X182" s="66">
        <f t="shared" si="158"/>
        <v>0</v>
      </c>
      <c r="Y182" s="65">
        <v>0</v>
      </c>
      <c r="Z182" s="66">
        <f t="shared" si="159"/>
        <v>0</v>
      </c>
      <c r="AA182" s="65">
        <v>0</v>
      </c>
      <c r="AB182" s="66">
        <f t="shared" si="160"/>
        <v>0</v>
      </c>
      <c r="AC182" s="67" t="str">
        <f t="shared" si="177"/>
        <v/>
      </c>
      <c r="AD182" s="82" t="s">
        <v>57</v>
      </c>
      <c r="AE182" s="82" t="s">
        <v>57</v>
      </c>
      <c r="AF182" s="337" t="s">
        <v>191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336" t="s">
        <v>68</v>
      </c>
      <c r="BO182" s="80">
        <f t="shared" si="161"/>
        <v>0</v>
      </c>
      <c r="BP182" s="80">
        <f t="shared" si="162"/>
        <v>0</v>
      </c>
      <c r="BQ182" s="80">
        <f t="shared" si="163"/>
        <v>0</v>
      </c>
      <c r="BR182" s="80">
        <f t="shared" si="164"/>
        <v>0</v>
      </c>
      <c r="BS182" s="80">
        <f t="shared" si="165"/>
        <v>0</v>
      </c>
      <c r="BT182" s="80">
        <f t="shared" si="166"/>
        <v>0</v>
      </c>
      <c r="BU182" s="80">
        <f t="shared" si="167"/>
        <v>0</v>
      </c>
      <c r="BV182" s="80">
        <f t="shared" si="168"/>
        <v>0</v>
      </c>
      <c r="BW182" s="80">
        <f t="shared" si="169"/>
        <v>0</v>
      </c>
      <c r="BX182" s="80">
        <f t="shared" si="170"/>
        <v>0</v>
      </c>
      <c r="BY182" s="80">
        <f t="shared" si="171"/>
        <v>0</v>
      </c>
      <c r="BZ182" s="80">
        <f t="shared" si="172"/>
        <v>0</v>
      </c>
      <c r="CA182" s="80">
        <f t="shared" si="173"/>
        <v>0</v>
      </c>
      <c r="CB182" s="80">
        <f t="shared" si="174"/>
        <v>0</v>
      </c>
      <c r="CC182" s="80">
        <f t="shared" si="175"/>
        <v>0</v>
      </c>
      <c r="CD182" s="80">
        <f t="shared" si="176"/>
        <v>0</v>
      </c>
    </row>
    <row r="183" spans="1:82" x14ac:dyDescent="0.2">
      <c r="A183" s="82" t="s">
        <v>321</v>
      </c>
      <c r="B183" s="83" t="s">
        <v>323</v>
      </c>
      <c r="C183" s="83">
        <v>4301070976</v>
      </c>
      <c r="D183" s="83">
        <v>4607111034144</v>
      </c>
      <c r="E183" s="84">
        <v>0.9</v>
      </c>
      <c r="F183" s="85">
        <v>8</v>
      </c>
      <c r="G183" s="84">
        <v>7.2</v>
      </c>
      <c r="H183" s="84">
        <v>7.4859999999999998</v>
      </c>
      <c r="I183" s="86">
        <v>84</v>
      </c>
      <c r="J183" s="86" t="s">
        <v>115</v>
      </c>
      <c r="K183" s="87" t="s">
        <v>89</v>
      </c>
      <c r="L183" s="87"/>
      <c r="M183" s="773">
        <v>180</v>
      </c>
      <c r="N183" s="773"/>
      <c r="O183" s="89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3" s="775"/>
      <c r="Q183" s="775"/>
      <c r="R183" s="775"/>
      <c r="S183" s="775"/>
      <c r="T183" s="88" t="s">
        <v>42</v>
      </c>
      <c r="U183" s="65">
        <v>0</v>
      </c>
      <c r="V183" s="66">
        <f t="shared" si="157"/>
        <v>0</v>
      </c>
      <c r="W183" s="65">
        <v>0</v>
      </c>
      <c r="X183" s="66">
        <f t="shared" si="158"/>
        <v>0</v>
      </c>
      <c r="Y183" s="65">
        <v>0</v>
      </c>
      <c r="Z183" s="66">
        <f t="shared" si="159"/>
        <v>0</v>
      </c>
      <c r="AA183" s="65">
        <v>0</v>
      </c>
      <c r="AB183" s="66">
        <f t="shared" si="160"/>
        <v>0</v>
      </c>
      <c r="AC183" s="67" t="str">
        <f t="shared" si="177"/>
        <v/>
      </c>
      <c r="AD183" s="82" t="s">
        <v>57</v>
      </c>
      <c r="AE183" s="82" t="s">
        <v>57</v>
      </c>
      <c r="AF183" s="339" t="s">
        <v>191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338" t="s">
        <v>68</v>
      </c>
      <c r="BO183" s="80">
        <f t="shared" si="161"/>
        <v>0</v>
      </c>
      <c r="BP183" s="80">
        <f t="shared" si="162"/>
        <v>0</v>
      </c>
      <c r="BQ183" s="80">
        <f t="shared" si="163"/>
        <v>0</v>
      </c>
      <c r="BR183" s="80">
        <f t="shared" si="164"/>
        <v>0</v>
      </c>
      <c r="BS183" s="80">
        <f t="shared" si="165"/>
        <v>0</v>
      </c>
      <c r="BT183" s="80">
        <f t="shared" si="166"/>
        <v>0</v>
      </c>
      <c r="BU183" s="80">
        <f t="shared" si="167"/>
        <v>0</v>
      </c>
      <c r="BV183" s="80">
        <f t="shared" si="168"/>
        <v>0</v>
      </c>
      <c r="BW183" s="80">
        <f t="shared" si="169"/>
        <v>0</v>
      </c>
      <c r="BX183" s="80">
        <f t="shared" si="170"/>
        <v>0</v>
      </c>
      <c r="BY183" s="80">
        <f t="shared" si="171"/>
        <v>0</v>
      </c>
      <c r="BZ183" s="80">
        <f t="shared" si="172"/>
        <v>0</v>
      </c>
      <c r="CA183" s="80">
        <f t="shared" si="173"/>
        <v>0</v>
      </c>
      <c r="CB183" s="80">
        <f t="shared" si="174"/>
        <v>0</v>
      </c>
      <c r="CC183" s="80">
        <f t="shared" si="175"/>
        <v>0</v>
      </c>
      <c r="CD183" s="80">
        <f t="shared" si="176"/>
        <v>0</v>
      </c>
    </row>
    <row r="184" spans="1:82" x14ac:dyDescent="0.2">
      <c r="A184" s="82" t="s">
        <v>324</v>
      </c>
      <c r="B184" s="83" t="s">
        <v>325</v>
      </c>
      <c r="C184" s="83">
        <v>4301070946</v>
      </c>
      <c r="D184" s="83">
        <v>4607111037145</v>
      </c>
      <c r="E184" s="84">
        <v>0.8</v>
      </c>
      <c r="F184" s="85">
        <v>8</v>
      </c>
      <c r="G184" s="84">
        <v>6.4</v>
      </c>
      <c r="H184" s="84">
        <v>6.6748000000000003</v>
      </c>
      <c r="I184" s="86">
        <v>84</v>
      </c>
      <c r="J184" s="86" t="s">
        <v>115</v>
      </c>
      <c r="K184" s="87" t="s">
        <v>89</v>
      </c>
      <c r="L184" s="87"/>
      <c r="M184" s="773">
        <v>150</v>
      </c>
      <c r="N184" s="773"/>
      <c r="O184" s="892" t="str">
        <f>HYPERLINK("https://abi.ru/products/Замороженные/Горячая штучка/Бульмени ГШ/Пельмени/P003273/","Пельмени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84" s="775"/>
      <c r="Q184" s="775"/>
      <c r="R184" s="775"/>
      <c r="S184" s="775"/>
      <c r="T184" s="88" t="s">
        <v>42</v>
      </c>
      <c r="U184" s="65">
        <v>0</v>
      </c>
      <c r="V184" s="66">
        <f t="shared" si="157"/>
        <v>0</v>
      </c>
      <c r="W184" s="65">
        <v>0</v>
      </c>
      <c r="X184" s="66">
        <f t="shared" si="158"/>
        <v>0</v>
      </c>
      <c r="Y184" s="65">
        <v>0</v>
      </c>
      <c r="Z184" s="66">
        <f t="shared" si="159"/>
        <v>0</v>
      </c>
      <c r="AA184" s="65">
        <v>0</v>
      </c>
      <c r="AB184" s="66">
        <f t="shared" si="160"/>
        <v>0</v>
      </c>
      <c r="AC184" s="67" t="str">
        <f t="shared" si="177"/>
        <v/>
      </c>
      <c r="AD184" s="82" t="s">
        <v>57</v>
      </c>
      <c r="AE184" s="82" t="s">
        <v>57</v>
      </c>
      <c r="AF184" s="341" t="s">
        <v>326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340" t="s">
        <v>68</v>
      </c>
      <c r="BO184" s="80">
        <f t="shared" si="161"/>
        <v>0</v>
      </c>
      <c r="BP184" s="80">
        <f t="shared" si="162"/>
        <v>0</v>
      </c>
      <c r="BQ184" s="80">
        <f t="shared" si="163"/>
        <v>0</v>
      </c>
      <c r="BR184" s="80">
        <f t="shared" si="164"/>
        <v>0</v>
      </c>
      <c r="BS184" s="80">
        <f t="shared" si="165"/>
        <v>0</v>
      </c>
      <c r="BT184" s="80">
        <f t="shared" si="166"/>
        <v>0</v>
      </c>
      <c r="BU184" s="80">
        <f t="shared" si="167"/>
        <v>0</v>
      </c>
      <c r="BV184" s="80">
        <f t="shared" si="168"/>
        <v>0</v>
      </c>
      <c r="BW184" s="80">
        <f t="shared" si="169"/>
        <v>0</v>
      </c>
      <c r="BX184" s="80">
        <f t="shared" si="170"/>
        <v>0</v>
      </c>
      <c r="BY184" s="80">
        <f t="shared" si="171"/>
        <v>0</v>
      </c>
      <c r="BZ184" s="80">
        <f t="shared" si="172"/>
        <v>0</v>
      </c>
      <c r="CA184" s="80">
        <f t="shared" si="173"/>
        <v>0</v>
      </c>
      <c r="CB184" s="80">
        <f t="shared" si="174"/>
        <v>0</v>
      </c>
      <c r="CC184" s="80">
        <f t="shared" si="175"/>
        <v>0</v>
      </c>
      <c r="CD184" s="80">
        <f t="shared" si="176"/>
        <v>0</v>
      </c>
    </row>
    <row r="185" spans="1:82" x14ac:dyDescent="0.2">
      <c r="A185" s="82" t="s">
        <v>327</v>
      </c>
      <c r="B185" s="83" t="s">
        <v>328</v>
      </c>
      <c r="C185" s="83">
        <v>4301071049</v>
      </c>
      <c r="D185" s="83">
        <v>4607111039293</v>
      </c>
      <c r="E185" s="84">
        <v>0.4</v>
      </c>
      <c r="F185" s="85">
        <v>16</v>
      </c>
      <c r="G185" s="84">
        <v>6.4</v>
      </c>
      <c r="H185" s="84">
        <v>6.7195999999999998</v>
      </c>
      <c r="I185" s="86">
        <v>84</v>
      </c>
      <c r="J185" s="86" t="s">
        <v>115</v>
      </c>
      <c r="K185" s="87" t="s">
        <v>89</v>
      </c>
      <c r="L185" s="87"/>
      <c r="M185" s="773">
        <v>180</v>
      </c>
      <c r="N185" s="773"/>
      <c r="O185" s="8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P185" s="775"/>
      <c r="Q185" s="775"/>
      <c r="R185" s="775"/>
      <c r="S185" s="775"/>
      <c r="T185" s="88" t="s">
        <v>42</v>
      </c>
      <c r="U185" s="65">
        <v>0</v>
      </c>
      <c r="V185" s="66">
        <f t="shared" si="157"/>
        <v>0</v>
      </c>
      <c r="W185" s="65">
        <v>0</v>
      </c>
      <c r="X185" s="66">
        <f t="shared" si="158"/>
        <v>0</v>
      </c>
      <c r="Y185" s="65">
        <v>0</v>
      </c>
      <c r="Z185" s="66">
        <f t="shared" si="159"/>
        <v>0</v>
      </c>
      <c r="AA185" s="65">
        <v>0</v>
      </c>
      <c r="AB185" s="66">
        <f t="shared" si="160"/>
        <v>0</v>
      </c>
      <c r="AC185" s="67" t="str">
        <f t="shared" si="177"/>
        <v/>
      </c>
      <c r="AD185" s="82" t="s">
        <v>57</v>
      </c>
      <c r="AE185" s="82" t="s">
        <v>57</v>
      </c>
      <c r="AF185" s="343" t="s">
        <v>329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342" t="s">
        <v>68</v>
      </c>
      <c r="BO185" s="80">
        <f t="shared" si="161"/>
        <v>0</v>
      </c>
      <c r="BP185" s="80">
        <f t="shared" si="162"/>
        <v>0</v>
      </c>
      <c r="BQ185" s="80">
        <f t="shared" si="163"/>
        <v>0</v>
      </c>
      <c r="BR185" s="80">
        <f t="shared" si="164"/>
        <v>0</v>
      </c>
      <c r="BS185" s="80">
        <f t="shared" si="165"/>
        <v>0</v>
      </c>
      <c r="BT185" s="80">
        <f t="shared" si="166"/>
        <v>0</v>
      </c>
      <c r="BU185" s="80">
        <f t="shared" si="167"/>
        <v>0</v>
      </c>
      <c r="BV185" s="80">
        <f t="shared" si="168"/>
        <v>0</v>
      </c>
      <c r="BW185" s="80">
        <f t="shared" si="169"/>
        <v>0</v>
      </c>
      <c r="BX185" s="80">
        <f t="shared" si="170"/>
        <v>0</v>
      </c>
      <c r="BY185" s="80">
        <f t="shared" si="171"/>
        <v>0</v>
      </c>
      <c r="BZ185" s="80">
        <f t="shared" si="172"/>
        <v>0</v>
      </c>
      <c r="CA185" s="80">
        <f t="shared" si="173"/>
        <v>0</v>
      </c>
      <c r="CB185" s="80">
        <f t="shared" si="174"/>
        <v>0</v>
      </c>
      <c r="CC185" s="80">
        <f t="shared" si="175"/>
        <v>0</v>
      </c>
      <c r="CD185" s="80">
        <f t="shared" si="176"/>
        <v>0</v>
      </c>
    </row>
    <row r="186" spans="1:82" x14ac:dyDescent="0.2">
      <c r="A186" s="82" t="s">
        <v>330</v>
      </c>
      <c r="B186" s="83" t="s">
        <v>331</v>
      </c>
      <c r="C186" s="83">
        <v>4301070973</v>
      </c>
      <c r="D186" s="83">
        <v>4607111033987</v>
      </c>
      <c r="E186" s="84">
        <v>0.43</v>
      </c>
      <c r="F186" s="85">
        <v>16</v>
      </c>
      <c r="G186" s="84">
        <v>6.88</v>
      </c>
      <c r="H186" s="84">
        <v>7.1996000000000002</v>
      </c>
      <c r="I186" s="86">
        <v>84</v>
      </c>
      <c r="J186" s="86" t="s">
        <v>115</v>
      </c>
      <c r="K186" s="87" t="s">
        <v>89</v>
      </c>
      <c r="L186" s="87"/>
      <c r="M186" s="773">
        <v>180</v>
      </c>
      <c r="N186" s="773"/>
      <c r="O186" s="8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86" s="775"/>
      <c r="Q186" s="775"/>
      <c r="R186" s="775"/>
      <c r="S186" s="775"/>
      <c r="T186" s="88" t="s">
        <v>42</v>
      </c>
      <c r="U186" s="65">
        <v>0</v>
      </c>
      <c r="V186" s="66">
        <f t="shared" si="157"/>
        <v>0</v>
      </c>
      <c r="W186" s="65">
        <v>0</v>
      </c>
      <c r="X186" s="66">
        <f t="shared" si="158"/>
        <v>0</v>
      </c>
      <c r="Y186" s="65">
        <v>0</v>
      </c>
      <c r="Z186" s="66">
        <f t="shared" si="159"/>
        <v>0</v>
      </c>
      <c r="AA186" s="65">
        <v>0</v>
      </c>
      <c r="AB186" s="66">
        <f t="shared" si="160"/>
        <v>0</v>
      </c>
      <c r="AC186" s="67" t="str">
        <f t="shared" si="177"/>
        <v/>
      </c>
      <c r="AD186" s="82" t="s">
        <v>57</v>
      </c>
      <c r="AE186" s="82" t="s">
        <v>57</v>
      </c>
      <c r="AF186" s="345" t="s">
        <v>332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344" t="s">
        <v>68</v>
      </c>
      <c r="BO186" s="80">
        <f t="shared" si="161"/>
        <v>0</v>
      </c>
      <c r="BP186" s="80">
        <f t="shared" si="162"/>
        <v>0</v>
      </c>
      <c r="BQ186" s="80">
        <f t="shared" si="163"/>
        <v>0</v>
      </c>
      <c r="BR186" s="80">
        <f t="shared" si="164"/>
        <v>0</v>
      </c>
      <c r="BS186" s="80">
        <f t="shared" si="165"/>
        <v>0</v>
      </c>
      <c r="BT186" s="80">
        <f t="shared" si="166"/>
        <v>0</v>
      </c>
      <c r="BU186" s="80">
        <f t="shared" si="167"/>
        <v>0</v>
      </c>
      <c r="BV186" s="80">
        <f t="shared" si="168"/>
        <v>0</v>
      </c>
      <c r="BW186" s="80">
        <f t="shared" si="169"/>
        <v>0</v>
      </c>
      <c r="BX186" s="80">
        <f t="shared" si="170"/>
        <v>0</v>
      </c>
      <c r="BY186" s="80">
        <f t="shared" si="171"/>
        <v>0</v>
      </c>
      <c r="BZ186" s="80">
        <f t="shared" si="172"/>
        <v>0</v>
      </c>
      <c r="CA186" s="80">
        <f t="shared" si="173"/>
        <v>0</v>
      </c>
      <c r="CB186" s="80">
        <f t="shared" si="174"/>
        <v>0</v>
      </c>
      <c r="CC186" s="80">
        <f t="shared" si="175"/>
        <v>0</v>
      </c>
      <c r="CD186" s="80">
        <f t="shared" si="176"/>
        <v>0</v>
      </c>
    </row>
    <row r="187" spans="1:82" x14ac:dyDescent="0.2">
      <c r="A187" s="82" t="s">
        <v>333</v>
      </c>
      <c r="B187" s="83" t="s">
        <v>334</v>
      </c>
      <c r="C187" s="83">
        <v>4301071039</v>
      </c>
      <c r="D187" s="83">
        <v>4607111039279</v>
      </c>
      <c r="E187" s="84">
        <v>0.7</v>
      </c>
      <c r="F187" s="85">
        <v>10</v>
      </c>
      <c r="G187" s="84">
        <v>7</v>
      </c>
      <c r="H187" s="84">
        <v>7.3</v>
      </c>
      <c r="I187" s="86">
        <v>84</v>
      </c>
      <c r="J187" s="86" t="s">
        <v>115</v>
      </c>
      <c r="K187" s="87" t="s">
        <v>89</v>
      </c>
      <c r="L187" s="87"/>
      <c r="M187" s="773">
        <v>180</v>
      </c>
      <c r="N187" s="773"/>
      <c r="O187" s="8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87" s="775"/>
      <c r="Q187" s="775"/>
      <c r="R187" s="775"/>
      <c r="S187" s="775"/>
      <c r="T187" s="88" t="s">
        <v>42</v>
      </c>
      <c r="U187" s="65">
        <v>0</v>
      </c>
      <c r="V187" s="66">
        <f t="shared" si="157"/>
        <v>0</v>
      </c>
      <c r="W187" s="65">
        <v>0</v>
      </c>
      <c r="X187" s="66">
        <f t="shared" si="158"/>
        <v>0</v>
      </c>
      <c r="Y187" s="65">
        <v>0</v>
      </c>
      <c r="Z187" s="66">
        <f t="shared" si="159"/>
        <v>0</v>
      </c>
      <c r="AA187" s="65">
        <v>0</v>
      </c>
      <c r="AB187" s="66">
        <f t="shared" si="160"/>
        <v>0</v>
      </c>
      <c r="AC187" s="67" t="str">
        <f t="shared" si="177"/>
        <v/>
      </c>
      <c r="AD187" s="82" t="s">
        <v>57</v>
      </c>
      <c r="AE187" s="82" t="s">
        <v>57</v>
      </c>
      <c r="AF187" s="347" t="s">
        <v>191</v>
      </c>
      <c r="AG187" s="2"/>
      <c r="AH187" s="2"/>
      <c r="AI187" s="2"/>
      <c r="AJ187" s="2"/>
      <c r="AK187" s="2"/>
      <c r="AL187" s="61"/>
      <c r="AM187" s="61"/>
      <c r="AN187" s="61"/>
      <c r="AO187" s="2"/>
      <c r="AP187" s="2"/>
      <c r="AQ187" s="2"/>
      <c r="AR187" s="2"/>
      <c r="AS187" s="2"/>
      <c r="AT187" s="2"/>
      <c r="AU187" s="20"/>
      <c r="AV187" s="20"/>
      <c r="AW187" s="21"/>
      <c r="BB187" s="346" t="s">
        <v>68</v>
      </c>
      <c r="BO187" s="80">
        <f t="shared" si="161"/>
        <v>0</v>
      </c>
      <c r="BP187" s="80">
        <f t="shared" si="162"/>
        <v>0</v>
      </c>
      <c r="BQ187" s="80">
        <f t="shared" si="163"/>
        <v>0</v>
      </c>
      <c r="BR187" s="80">
        <f t="shared" si="164"/>
        <v>0</v>
      </c>
      <c r="BS187" s="80">
        <f t="shared" si="165"/>
        <v>0</v>
      </c>
      <c r="BT187" s="80">
        <f t="shared" si="166"/>
        <v>0</v>
      </c>
      <c r="BU187" s="80">
        <f t="shared" si="167"/>
        <v>0</v>
      </c>
      <c r="BV187" s="80">
        <f t="shared" si="168"/>
        <v>0</v>
      </c>
      <c r="BW187" s="80">
        <f t="shared" si="169"/>
        <v>0</v>
      </c>
      <c r="BX187" s="80">
        <f t="shared" si="170"/>
        <v>0</v>
      </c>
      <c r="BY187" s="80">
        <f t="shared" si="171"/>
        <v>0</v>
      </c>
      <c r="BZ187" s="80">
        <f t="shared" si="172"/>
        <v>0</v>
      </c>
      <c r="CA187" s="80">
        <f t="shared" si="173"/>
        <v>0</v>
      </c>
      <c r="CB187" s="80">
        <f t="shared" si="174"/>
        <v>0</v>
      </c>
      <c r="CC187" s="80">
        <f t="shared" si="175"/>
        <v>0</v>
      </c>
      <c r="CD187" s="80">
        <f t="shared" si="176"/>
        <v>0</v>
      </c>
    </row>
    <row r="188" spans="1:82" x14ac:dyDescent="0.2">
      <c r="A188" s="82" t="s">
        <v>335</v>
      </c>
      <c r="B188" s="83" t="s">
        <v>336</v>
      </c>
      <c r="C188" s="83">
        <v>4301070945</v>
      </c>
      <c r="D188" s="83">
        <v>4607111037435</v>
      </c>
      <c r="E188" s="84">
        <v>0.8</v>
      </c>
      <c r="F188" s="85">
        <v>8</v>
      </c>
      <c r="G188" s="84">
        <v>6.4</v>
      </c>
      <c r="H188" s="84">
        <v>6.6859999999999999</v>
      </c>
      <c r="I188" s="86">
        <v>84</v>
      </c>
      <c r="J188" s="86" t="s">
        <v>115</v>
      </c>
      <c r="K188" s="87" t="s">
        <v>89</v>
      </c>
      <c r="L188" s="87"/>
      <c r="M188" s="773">
        <v>150</v>
      </c>
      <c r="N188" s="773"/>
      <c r="O188" s="89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88" s="775"/>
      <c r="Q188" s="775"/>
      <c r="R188" s="775"/>
      <c r="S188" s="775"/>
      <c r="T188" s="88" t="s">
        <v>42</v>
      </c>
      <c r="U188" s="65">
        <v>0</v>
      </c>
      <c r="V188" s="66">
        <f t="shared" si="157"/>
        <v>0</v>
      </c>
      <c r="W188" s="65">
        <v>0</v>
      </c>
      <c r="X188" s="66">
        <f t="shared" si="158"/>
        <v>0</v>
      </c>
      <c r="Y188" s="65">
        <v>0</v>
      </c>
      <c r="Z188" s="66">
        <f t="shared" si="159"/>
        <v>0</v>
      </c>
      <c r="AA188" s="65">
        <v>0</v>
      </c>
      <c r="AB188" s="66">
        <f t="shared" si="160"/>
        <v>0</v>
      </c>
      <c r="AC188" s="67" t="str">
        <f t="shared" si="177"/>
        <v/>
      </c>
      <c r="AD188" s="82" t="s">
        <v>57</v>
      </c>
      <c r="AE188" s="82" t="s">
        <v>57</v>
      </c>
      <c r="AF188" s="349" t="s">
        <v>329</v>
      </c>
      <c r="AG188" s="2"/>
      <c r="AH188" s="2"/>
      <c r="AI188" s="2"/>
      <c r="AJ188" s="2"/>
      <c r="AK188" s="2"/>
      <c r="AL188" s="61"/>
      <c r="AM188" s="61"/>
      <c r="AN188" s="61"/>
      <c r="AO188" s="2"/>
      <c r="AP188" s="2"/>
      <c r="AQ188" s="2"/>
      <c r="AR188" s="2"/>
      <c r="AS188" s="2"/>
      <c r="AT188" s="2"/>
      <c r="AU188" s="20"/>
      <c r="AV188" s="20"/>
      <c r="AW188" s="21"/>
      <c r="BB188" s="348" t="s">
        <v>68</v>
      </c>
      <c r="BO188" s="80">
        <f t="shared" si="161"/>
        <v>0</v>
      </c>
      <c r="BP188" s="80">
        <f t="shared" si="162"/>
        <v>0</v>
      </c>
      <c r="BQ188" s="80">
        <f t="shared" si="163"/>
        <v>0</v>
      </c>
      <c r="BR188" s="80">
        <f t="shared" si="164"/>
        <v>0</v>
      </c>
      <c r="BS188" s="80">
        <f t="shared" si="165"/>
        <v>0</v>
      </c>
      <c r="BT188" s="80">
        <f t="shared" si="166"/>
        <v>0</v>
      </c>
      <c r="BU188" s="80">
        <f t="shared" si="167"/>
        <v>0</v>
      </c>
      <c r="BV188" s="80">
        <f t="shared" si="168"/>
        <v>0</v>
      </c>
      <c r="BW188" s="80">
        <f t="shared" si="169"/>
        <v>0</v>
      </c>
      <c r="BX188" s="80">
        <f t="shared" si="170"/>
        <v>0</v>
      </c>
      <c r="BY188" s="80">
        <f t="shared" si="171"/>
        <v>0</v>
      </c>
      <c r="BZ188" s="80">
        <f t="shared" si="172"/>
        <v>0</v>
      </c>
      <c r="CA188" s="80">
        <f t="shared" si="173"/>
        <v>0</v>
      </c>
      <c r="CB188" s="80">
        <f t="shared" si="174"/>
        <v>0</v>
      </c>
      <c r="CC188" s="80">
        <f t="shared" si="175"/>
        <v>0</v>
      </c>
      <c r="CD188" s="80">
        <f t="shared" si="176"/>
        <v>0</v>
      </c>
    </row>
    <row r="189" spans="1:82" x14ac:dyDescent="0.2">
      <c r="A189" s="82" t="s">
        <v>337</v>
      </c>
      <c r="B189" s="83" t="s">
        <v>338</v>
      </c>
      <c r="C189" s="83">
        <v>4301070958</v>
      </c>
      <c r="D189" s="83">
        <v>4607111038098</v>
      </c>
      <c r="E189" s="84">
        <v>0.8</v>
      </c>
      <c r="F189" s="85">
        <v>8</v>
      </c>
      <c r="G189" s="84">
        <v>6.4</v>
      </c>
      <c r="H189" s="84">
        <v>6.6859999999999999</v>
      </c>
      <c r="I189" s="86">
        <v>84</v>
      </c>
      <c r="J189" s="86" t="s">
        <v>115</v>
      </c>
      <c r="K189" s="87" t="s">
        <v>89</v>
      </c>
      <c r="L189" s="87"/>
      <c r="M189" s="773">
        <v>180</v>
      </c>
      <c r="N189" s="773"/>
      <c r="O189" s="89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89" s="775"/>
      <c r="Q189" s="775"/>
      <c r="R189" s="775"/>
      <c r="S189" s="775"/>
      <c r="T189" s="88" t="s">
        <v>42</v>
      </c>
      <c r="U189" s="65">
        <v>0</v>
      </c>
      <c r="V189" s="66">
        <f t="shared" si="157"/>
        <v>0</v>
      </c>
      <c r="W189" s="65">
        <v>0</v>
      </c>
      <c r="X189" s="66">
        <f t="shared" si="158"/>
        <v>0</v>
      </c>
      <c r="Y189" s="65">
        <v>0</v>
      </c>
      <c r="Z189" s="66">
        <f t="shared" si="159"/>
        <v>0</v>
      </c>
      <c r="AA189" s="65">
        <v>0</v>
      </c>
      <c r="AB189" s="66">
        <f t="shared" si="160"/>
        <v>0</v>
      </c>
      <c r="AC189" s="67" t="str">
        <f t="shared" si="177"/>
        <v/>
      </c>
      <c r="AD189" s="82" t="s">
        <v>57</v>
      </c>
      <c r="AE189" s="82" t="s">
        <v>57</v>
      </c>
      <c r="AF189" s="351" t="s">
        <v>339</v>
      </c>
      <c r="AG189" s="2"/>
      <c r="AH189" s="2"/>
      <c r="AI189" s="2"/>
      <c r="AJ189" s="2"/>
      <c r="AK189" s="2"/>
      <c r="AL189" s="61"/>
      <c r="AM189" s="61"/>
      <c r="AN189" s="61"/>
      <c r="AO189" s="2"/>
      <c r="AP189" s="2"/>
      <c r="AQ189" s="2"/>
      <c r="AR189" s="2"/>
      <c r="AS189" s="2"/>
      <c r="AT189" s="2"/>
      <c r="AU189" s="20"/>
      <c r="AV189" s="20"/>
      <c r="AW189" s="21"/>
      <c r="BB189" s="350" t="s">
        <v>68</v>
      </c>
      <c r="BO189" s="80">
        <f t="shared" si="161"/>
        <v>0</v>
      </c>
      <c r="BP189" s="80">
        <f t="shared" si="162"/>
        <v>0</v>
      </c>
      <c r="BQ189" s="80">
        <f t="shared" si="163"/>
        <v>0</v>
      </c>
      <c r="BR189" s="80">
        <f t="shared" si="164"/>
        <v>0</v>
      </c>
      <c r="BS189" s="80">
        <f t="shared" si="165"/>
        <v>0</v>
      </c>
      <c r="BT189" s="80">
        <f t="shared" si="166"/>
        <v>0</v>
      </c>
      <c r="BU189" s="80">
        <f t="shared" si="167"/>
        <v>0</v>
      </c>
      <c r="BV189" s="80">
        <f t="shared" si="168"/>
        <v>0</v>
      </c>
      <c r="BW189" s="80">
        <f t="shared" si="169"/>
        <v>0</v>
      </c>
      <c r="BX189" s="80">
        <f t="shared" si="170"/>
        <v>0</v>
      </c>
      <c r="BY189" s="80">
        <f t="shared" si="171"/>
        <v>0</v>
      </c>
      <c r="BZ189" s="80">
        <f t="shared" si="172"/>
        <v>0</v>
      </c>
      <c r="CA189" s="80">
        <f t="shared" si="173"/>
        <v>0</v>
      </c>
      <c r="CB189" s="80">
        <f t="shared" si="174"/>
        <v>0</v>
      </c>
      <c r="CC189" s="80">
        <f t="shared" si="175"/>
        <v>0</v>
      </c>
      <c r="CD189" s="80">
        <f t="shared" si="176"/>
        <v>0</v>
      </c>
    </row>
    <row r="190" spans="1:82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1" t="s">
        <v>43</v>
      </c>
      <c r="P190" s="792"/>
      <c r="Q190" s="792"/>
      <c r="R190" s="792"/>
      <c r="S190" s="792"/>
      <c r="T190" s="39" t="s">
        <v>42</v>
      </c>
      <c r="U190" s="50">
        <f t="shared" ref="U190:AB190" si="178">IFERROR(SUM(U176:U189),0)</f>
        <v>0</v>
      </c>
      <c r="V190" s="50">
        <f t="shared" si="178"/>
        <v>0</v>
      </c>
      <c r="W190" s="50">
        <f t="shared" si="178"/>
        <v>0</v>
      </c>
      <c r="X190" s="50">
        <f t="shared" si="178"/>
        <v>0</v>
      </c>
      <c r="Y190" s="50">
        <f t="shared" si="178"/>
        <v>0</v>
      </c>
      <c r="Z190" s="50">
        <f t="shared" si="178"/>
        <v>0</v>
      </c>
      <c r="AA190" s="50">
        <f t="shared" si="178"/>
        <v>0</v>
      </c>
      <c r="AB190" s="50">
        <f t="shared" si="178"/>
        <v>0</v>
      </c>
      <c r="AC190" s="50">
        <f>IFERROR(IF(AC176="",0,AC176),0)+IFERROR(IF(AC177="",0,AC177),0)+IFERROR(IF(AC178="",0,AC178),0)+IFERROR(IF(AC179="",0,AC179),0)+IFERROR(IF(AC180="",0,AC180),0)+IFERROR(IF(AC181="",0,AC181),0)+IFERROR(IF(AC182="",0,AC182),0)+IFERROR(IF(AC183="",0,AC183),0)+IFERROR(IF(AC184="",0,AC184),0)+IFERROR(IF(AC185="",0,AC185),0)+IFERROR(IF(AC186="",0,AC186),0)+IFERROR(IF(AC187="",0,AC187),0)+IFERROR(IF(AC188="",0,AC188),0)+IFERROR(IF(AC189="",0,AC189),0)</f>
        <v>0</v>
      </c>
      <c r="AD190" s="3"/>
      <c r="AE190" s="72"/>
      <c r="AF190" s="3"/>
      <c r="AG190" s="3"/>
      <c r="AH190" s="3"/>
      <c r="AI190" s="3"/>
      <c r="AJ190" s="3"/>
      <c r="AK190" s="3"/>
      <c r="AL190" s="62"/>
      <c r="AM190" s="62"/>
      <c r="AN190" s="62"/>
      <c r="AO190" s="3"/>
      <c r="AP190" s="3"/>
      <c r="AQ190" s="2"/>
      <c r="AR190" s="2"/>
      <c r="AS190" s="2"/>
      <c r="AT190" s="2"/>
      <c r="AU190" s="20"/>
      <c r="AV190" s="20"/>
      <c r="AW190" s="21"/>
    </row>
    <row r="191" spans="1:82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1" t="s">
        <v>43</v>
      </c>
      <c r="P191" s="792"/>
      <c r="Q191" s="792"/>
      <c r="R191" s="792"/>
      <c r="S191" s="792"/>
      <c r="T191" s="39" t="s">
        <v>0</v>
      </c>
      <c r="U191" s="50">
        <f>IFERROR(U176*G176,0)+IFERROR(U177*G177,0)+IFERROR(U178*G178,0)+IFERROR(U179*G179,0)+IFERROR(U180*G180,0)+IFERROR(U181*G181,0)+IFERROR(U182*G182,0)+IFERROR(U183*G183,0)+IFERROR(U184*G184,0)+IFERROR(U185*G185,0)+IFERROR(U186*G186,0)+IFERROR(U187*G187,0)+IFERROR(U188*G188,0)+IFERROR(U189*G189,0)</f>
        <v>0</v>
      </c>
      <c r="V191" s="50">
        <f>IFERROR(V176*G176,0)+IFERROR(V177*G177,0)+IFERROR(V178*G178,0)+IFERROR(V179*G179,0)+IFERROR(V180*G180,0)+IFERROR(V181*G181,0)+IFERROR(V182*G182,0)+IFERROR(V183*G183,0)+IFERROR(V184*G184,0)+IFERROR(V185*G185,0)+IFERROR(V186*G186,0)+IFERROR(V187*G187,0)+IFERROR(V188*G188,0)+IFERROR(V189*G189,0)</f>
        <v>0</v>
      </c>
      <c r="W191" s="50">
        <f>IFERROR(W176*G176,0)+IFERROR(W177*G177,0)+IFERROR(W178*G178,0)+IFERROR(W179*G179,0)+IFERROR(W180*G180,0)+IFERROR(W181*G181,0)+IFERROR(W182*G182,0)+IFERROR(W183*G183,0)+IFERROR(W184*G184,0)+IFERROR(W185*G185,0)+IFERROR(W186*G186,0)+IFERROR(W187*G187,0)+IFERROR(W188*G188,0)+IFERROR(W189*G189,0)</f>
        <v>0</v>
      </c>
      <c r="X191" s="50">
        <f>IFERROR(X176*G176,0)+IFERROR(X177*G177,0)+IFERROR(X178*G178,0)+IFERROR(X179*G179,0)+IFERROR(X180*G180,0)+IFERROR(X181*G181,0)+IFERROR(X182*G182,0)+IFERROR(X183*G183,0)+IFERROR(X184*G184,0)+IFERROR(X185*G185,0)+IFERROR(X186*G186,0)+IFERROR(X187*G187,0)+IFERROR(X188*G188,0)+IFERROR(X189*G189,0)</f>
        <v>0</v>
      </c>
      <c r="Y191" s="50">
        <f>IFERROR(Y176*G176,0)+IFERROR(Y177*G177,0)+IFERROR(Y178*G178,0)+IFERROR(Y179*G179,0)+IFERROR(Y180*G180,0)+IFERROR(Y181*G181,0)+IFERROR(Y182*G182,0)+IFERROR(Y183*G183,0)+IFERROR(Y184*G184,0)+IFERROR(Y185*G185,0)+IFERROR(Y186*G186,0)+IFERROR(Y187*G187,0)+IFERROR(Y188*G188,0)+IFERROR(Y189*G189,0)</f>
        <v>0</v>
      </c>
      <c r="Z191" s="50">
        <f>IFERROR(Z176*G176,0)+IFERROR(Z177*G177,0)+IFERROR(Z178*G178,0)+IFERROR(Z179*G179,0)+IFERROR(Z180*G180,0)+IFERROR(Z181*G181,0)+IFERROR(Z182*G182,0)+IFERROR(Z183*G183,0)+IFERROR(Z184*G184,0)+IFERROR(Z185*G185,0)+IFERROR(Z186*G186,0)+IFERROR(Z187*G187,0)+IFERROR(Z188*G188,0)+IFERROR(Z189*G189,0)</f>
        <v>0</v>
      </c>
      <c r="AA191" s="50">
        <f>IFERROR(AA176*G176,0)+IFERROR(AA177*G177,0)+IFERROR(AA178*G178,0)+IFERROR(AA179*G179,0)+IFERROR(AA180*G180,0)+IFERROR(AA181*G181,0)+IFERROR(AA182*G182,0)+IFERROR(AA183*G183,0)+IFERROR(AA184*G184,0)+IFERROR(AA185*G185,0)+IFERROR(AA186*G186,0)+IFERROR(AA187*G187,0)+IFERROR(AA188*G188,0)+IFERROR(AA189*G189,0)</f>
        <v>0</v>
      </c>
      <c r="AB191" s="50">
        <f>IFERROR(AB176*G176,0)+IFERROR(AB177*G177,0)+IFERROR(AB178*G178,0)+IFERROR(AB179*G179,0)+IFERROR(AB180*G180,0)+IFERROR(AB181*G181,0)+IFERROR(AB182*G182,0)+IFERROR(AB183*G183,0)+IFERROR(AB184*G184,0)+IFERROR(AB185*G185,0)+IFERROR(AB186*G186,0)+IFERROR(AB187*G187,0)+IFERROR(AB188*G188,0)+IFERROR(AB189*G189,0)</f>
        <v>0</v>
      </c>
      <c r="AC191" s="50" t="s">
        <v>57</v>
      </c>
      <c r="AD191" s="3"/>
      <c r="AE191" s="72"/>
      <c r="AF191" s="3"/>
      <c r="AG191" s="3"/>
      <c r="AH191" s="3"/>
      <c r="AI191" s="3"/>
      <c r="AJ191" s="3"/>
      <c r="AK191" s="3"/>
      <c r="AL191" s="62"/>
      <c r="AM191" s="62"/>
      <c r="AN191" s="62"/>
      <c r="AO191" s="3"/>
      <c r="AP191" s="3"/>
      <c r="AQ191" s="2"/>
      <c r="AR191" s="2"/>
      <c r="AS191" s="2"/>
      <c r="AT191" s="2"/>
      <c r="AU191" s="20"/>
      <c r="AV191" s="20"/>
      <c r="AW191" s="21"/>
    </row>
    <row r="192" spans="1:82" ht="15" x14ac:dyDescent="0.25">
      <c r="A192" s="767" t="s">
        <v>340</v>
      </c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8"/>
      <c r="P192" s="768"/>
      <c r="Q192" s="768"/>
      <c r="R192" s="768"/>
      <c r="S192" s="768"/>
      <c r="T192" s="768"/>
      <c r="U192" s="768"/>
      <c r="V192" s="768"/>
      <c r="W192" s="768"/>
      <c r="X192" s="768"/>
      <c r="Y192" s="768"/>
      <c r="Z192" s="768"/>
      <c r="AA192" s="764"/>
      <c r="AB192" s="764"/>
      <c r="AC192" s="764"/>
      <c r="AD192" s="764"/>
      <c r="AE192" s="765"/>
      <c r="AF192" s="769"/>
      <c r="AG192" s="2"/>
      <c r="AH192" s="2"/>
      <c r="AI192" s="2"/>
      <c r="AJ192" s="2"/>
      <c r="AK192" s="61"/>
      <c r="AL192" s="61"/>
      <c r="AM192" s="61"/>
      <c r="AN192" s="2"/>
      <c r="AO192" s="2"/>
      <c r="AP192" s="2"/>
      <c r="AQ192" s="2"/>
      <c r="AR192" s="2"/>
    </row>
    <row r="193" spans="1:82" ht="15" x14ac:dyDescent="0.25">
      <c r="A193" s="770" t="s">
        <v>176</v>
      </c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1"/>
      <c r="P193" s="771"/>
      <c r="Q193" s="771"/>
      <c r="R193" s="771"/>
      <c r="S193" s="771"/>
      <c r="T193" s="771"/>
      <c r="U193" s="771"/>
      <c r="V193" s="771"/>
      <c r="W193" s="771"/>
      <c r="X193" s="768"/>
      <c r="Y193" s="768"/>
      <c r="Z193" s="768"/>
      <c r="AA193" s="764"/>
      <c r="AB193" s="764"/>
      <c r="AC193" s="764"/>
      <c r="AD193" s="764"/>
      <c r="AE193" s="765"/>
      <c r="AF193" s="772"/>
      <c r="AG193" s="2"/>
      <c r="AH193" s="2"/>
      <c r="AI193" s="2"/>
      <c r="AJ193" s="2"/>
      <c r="AK193" s="61"/>
      <c r="AL193" s="61"/>
      <c r="AM193" s="61"/>
      <c r="AN193" s="2"/>
      <c r="AO193" s="2"/>
      <c r="AP193" s="2"/>
      <c r="AQ193" s="2"/>
      <c r="AR193" s="2"/>
    </row>
    <row r="194" spans="1:82" ht="22.5" x14ac:dyDescent="0.2">
      <c r="A194" s="82" t="s">
        <v>341</v>
      </c>
      <c r="B194" s="83" t="s">
        <v>342</v>
      </c>
      <c r="C194" s="83">
        <v>4301135162</v>
      </c>
      <c r="D194" s="83">
        <v>4607111034014</v>
      </c>
      <c r="E194" s="84">
        <v>0.25</v>
      </c>
      <c r="F194" s="85">
        <v>12</v>
      </c>
      <c r="G194" s="84">
        <v>3</v>
      </c>
      <c r="H194" s="84">
        <v>3.7035999999999998</v>
      </c>
      <c r="I194" s="86">
        <v>70</v>
      </c>
      <c r="J194" s="86" t="s">
        <v>90</v>
      </c>
      <c r="K194" s="87" t="s">
        <v>89</v>
      </c>
      <c r="L194" s="87"/>
      <c r="M194" s="773">
        <v>180</v>
      </c>
      <c r="N194" s="773"/>
      <c r="O194" s="8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4" s="775"/>
      <c r="Q194" s="775"/>
      <c r="R194" s="775"/>
      <c r="S194" s="775"/>
      <c r="T194" s="88" t="s">
        <v>42</v>
      </c>
      <c r="U194" s="65">
        <v>0</v>
      </c>
      <c r="V194" s="66">
        <f t="shared" ref="V194:V207" si="179">IFERROR(IF(U194="","",U194),"")</f>
        <v>0</v>
      </c>
      <c r="W194" s="65">
        <v>0</v>
      </c>
      <c r="X194" s="66">
        <f t="shared" ref="X194:X207" si="180">IFERROR(IF(W194="","",W194),"")</f>
        <v>0</v>
      </c>
      <c r="Y194" s="65">
        <v>0</v>
      </c>
      <c r="Z194" s="66">
        <f t="shared" ref="Z194:Z207" si="181">IFERROR(IF(Y194="","",Y194),"")</f>
        <v>0</v>
      </c>
      <c r="AA194" s="65">
        <v>0</v>
      </c>
      <c r="AB194" s="66">
        <f t="shared" ref="AB194:AB207" si="182">IFERROR(IF(AA194="","",AA194),"")</f>
        <v>0</v>
      </c>
      <c r="AC194" s="67" t="str">
        <f>IF(IFERROR(U194*0.01788,0)+IFERROR(W194*0.01788,0)+IFERROR(Y194*0.01788,0)+IFERROR(AA194*0.01788,0)=0,"",IFERROR(U194*0.01788,0)+IFERROR(W194*0.01788,0)+IFERROR(Y194*0.01788,0)+IFERROR(AA194*0.01788,0))</f>
        <v/>
      </c>
      <c r="AD194" s="82" t="s">
        <v>57</v>
      </c>
      <c r="AE194" s="82" t="s">
        <v>57</v>
      </c>
      <c r="AF194" s="353" t="s">
        <v>343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352" t="s">
        <v>91</v>
      </c>
      <c r="BO194" s="80">
        <f t="shared" ref="BO194:BO207" si="183">IFERROR(U194*H194,0)</f>
        <v>0</v>
      </c>
      <c r="BP194" s="80">
        <f t="shared" ref="BP194:BP207" si="184">IFERROR(V194*H194,0)</f>
        <v>0</v>
      </c>
      <c r="BQ194" s="80">
        <f t="shared" ref="BQ194:BQ207" si="185">IFERROR(U194/I194,0)</f>
        <v>0</v>
      </c>
      <c r="BR194" s="80">
        <f t="shared" ref="BR194:BR207" si="186">IFERROR(V194/I194,0)</f>
        <v>0</v>
      </c>
      <c r="BS194" s="80">
        <f t="shared" ref="BS194:BS207" si="187">IFERROR(W194*H194,0)</f>
        <v>0</v>
      </c>
      <c r="BT194" s="80">
        <f t="shared" ref="BT194:BT207" si="188">IFERROR(X194*H194,0)</f>
        <v>0</v>
      </c>
      <c r="BU194" s="80">
        <f t="shared" ref="BU194:BU207" si="189">IFERROR(W194/I194,0)</f>
        <v>0</v>
      </c>
      <c r="BV194" s="80">
        <f t="shared" ref="BV194:BV207" si="190">IFERROR(X194/I194,0)</f>
        <v>0</v>
      </c>
      <c r="BW194" s="80">
        <f t="shared" ref="BW194:BW207" si="191">IFERROR(Y194*H194,0)</f>
        <v>0</v>
      </c>
      <c r="BX194" s="80">
        <f t="shared" ref="BX194:BX207" si="192">IFERROR(Z194*H194,0)</f>
        <v>0</v>
      </c>
      <c r="BY194" s="80">
        <f t="shared" ref="BY194:BY207" si="193">IFERROR(Y194/I194,0)</f>
        <v>0</v>
      </c>
      <c r="BZ194" s="80">
        <f t="shared" ref="BZ194:BZ207" si="194">IFERROR(Z194/I194,0)</f>
        <v>0</v>
      </c>
      <c r="CA194" s="80">
        <f t="shared" ref="CA194:CA207" si="195">IFERROR(AA194*H194,0)</f>
        <v>0</v>
      </c>
      <c r="CB194" s="80">
        <f t="shared" ref="CB194:CB207" si="196">IFERROR(AB194*H194,0)</f>
        <v>0</v>
      </c>
      <c r="CC194" s="80">
        <f t="shared" ref="CC194:CC207" si="197">IFERROR(AA194/I194,0)</f>
        <v>0</v>
      </c>
      <c r="CD194" s="80">
        <f t="shared" ref="CD194:CD207" si="198">IFERROR(AB194/I194,0)</f>
        <v>0</v>
      </c>
    </row>
    <row r="195" spans="1:82" ht="22.5" x14ac:dyDescent="0.2">
      <c r="A195" s="82" t="s">
        <v>341</v>
      </c>
      <c r="B195" s="83" t="s">
        <v>342</v>
      </c>
      <c r="C195" s="83">
        <v>4301135330</v>
      </c>
      <c r="D195" s="83">
        <v>4607111034014</v>
      </c>
      <c r="E195" s="84">
        <v>0.25</v>
      </c>
      <c r="F195" s="85">
        <v>12</v>
      </c>
      <c r="G195" s="84">
        <v>3</v>
      </c>
      <c r="H195" s="84">
        <v>3.7035999999999998</v>
      </c>
      <c r="I195" s="86">
        <v>70</v>
      </c>
      <c r="J195" s="86" t="s">
        <v>90</v>
      </c>
      <c r="K195" s="87" t="s">
        <v>89</v>
      </c>
      <c r="L195" s="87"/>
      <c r="M195" s="773">
        <v>180</v>
      </c>
      <c r="N195" s="773"/>
      <c r="O195" s="89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5" s="775"/>
      <c r="Q195" s="775"/>
      <c r="R195" s="775"/>
      <c r="S195" s="775"/>
      <c r="T195" s="88" t="s">
        <v>42</v>
      </c>
      <c r="U195" s="65">
        <v>0</v>
      </c>
      <c r="V195" s="66">
        <f t="shared" si="179"/>
        <v>0</v>
      </c>
      <c r="W195" s="65">
        <v>0</v>
      </c>
      <c r="X195" s="66">
        <f t="shared" si="180"/>
        <v>0</v>
      </c>
      <c r="Y195" s="65">
        <v>0</v>
      </c>
      <c r="Z195" s="66">
        <f t="shared" si="181"/>
        <v>0</v>
      </c>
      <c r="AA195" s="65">
        <v>0</v>
      </c>
      <c r="AB195" s="66">
        <f t="shared" si="182"/>
        <v>0</v>
      </c>
      <c r="AC195" s="67" t="str">
        <f>IF(IFERROR(U195*0.01788,0)+IFERROR(W195*0.01788,0)+IFERROR(Y195*0.01788,0)+IFERROR(AA195*0.01788,0)=0,"",IFERROR(U195*0.01788,0)+IFERROR(W195*0.01788,0)+IFERROR(Y195*0.01788,0)+IFERROR(AA195*0.01788,0))</f>
        <v/>
      </c>
      <c r="AD195" s="82" t="s">
        <v>57</v>
      </c>
      <c r="AE195" s="82" t="s">
        <v>57</v>
      </c>
      <c r="AF195" s="355" t="s">
        <v>343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354" t="s">
        <v>91</v>
      </c>
      <c r="BO195" s="80">
        <f t="shared" si="183"/>
        <v>0</v>
      </c>
      <c r="BP195" s="80">
        <f t="shared" si="184"/>
        <v>0</v>
      </c>
      <c r="BQ195" s="80">
        <f t="shared" si="185"/>
        <v>0</v>
      </c>
      <c r="BR195" s="80">
        <f t="shared" si="186"/>
        <v>0</v>
      </c>
      <c r="BS195" s="80">
        <f t="shared" si="187"/>
        <v>0</v>
      </c>
      <c r="BT195" s="80">
        <f t="shared" si="188"/>
        <v>0</v>
      </c>
      <c r="BU195" s="80">
        <f t="shared" si="189"/>
        <v>0</v>
      </c>
      <c r="BV195" s="80">
        <f t="shared" si="190"/>
        <v>0</v>
      </c>
      <c r="BW195" s="80">
        <f t="shared" si="191"/>
        <v>0</v>
      </c>
      <c r="BX195" s="80">
        <f t="shared" si="192"/>
        <v>0</v>
      </c>
      <c r="BY195" s="80">
        <f t="shared" si="193"/>
        <v>0</v>
      </c>
      <c r="BZ195" s="80">
        <f t="shared" si="194"/>
        <v>0</v>
      </c>
      <c r="CA195" s="80">
        <f t="shared" si="195"/>
        <v>0</v>
      </c>
      <c r="CB195" s="80">
        <f t="shared" si="196"/>
        <v>0</v>
      </c>
      <c r="CC195" s="80">
        <f t="shared" si="197"/>
        <v>0</v>
      </c>
      <c r="CD195" s="80">
        <f t="shared" si="198"/>
        <v>0</v>
      </c>
    </row>
    <row r="196" spans="1:82" x14ac:dyDescent="0.2">
      <c r="A196" s="82" t="s">
        <v>344</v>
      </c>
      <c r="B196" s="83" t="s">
        <v>345</v>
      </c>
      <c r="C196" s="83">
        <v>4301135288</v>
      </c>
      <c r="D196" s="83">
        <v>4607111034014</v>
      </c>
      <c r="E196" s="84">
        <v>0.25</v>
      </c>
      <c r="F196" s="85">
        <v>6</v>
      </c>
      <c r="G196" s="84">
        <v>1.5</v>
      </c>
      <c r="H196" s="84">
        <v>1.9218</v>
      </c>
      <c r="I196" s="86">
        <v>140</v>
      </c>
      <c r="J196" s="86" t="s">
        <v>90</v>
      </c>
      <c r="K196" s="87" t="s">
        <v>89</v>
      </c>
      <c r="L196" s="87"/>
      <c r="M196" s="773">
        <v>180</v>
      </c>
      <c r="N196" s="773"/>
      <c r="O196" s="900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6" s="775"/>
      <c r="Q196" s="775"/>
      <c r="R196" s="775"/>
      <c r="S196" s="775"/>
      <c r="T196" s="88" t="s">
        <v>42</v>
      </c>
      <c r="U196" s="65">
        <v>0</v>
      </c>
      <c r="V196" s="66">
        <f t="shared" si="179"/>
        <v>0</v>
      </c>
      <c r="W196" s="65">
        <v>0</v>
      </c>
      <c r="X196" s="66">
        <f t="shared" si="180"/>
        <v>0</v>
      </c>
      <c r="Y196" s="65">
        <v>0</v>
      </c>
      <c r="Z196" s="66">
        <f t="shared" si="181"/>
        <v>0</v>
      </c>
      <c r="AA196" s="65">
        <v>0</v>
      </c>
      <c r="AB196" s="66">
        <f t="shared" si="182"/>
        <v>0</v>
      </c>
      <c r="AC196" s="67" t="str">
        <f>IF(IFERROR(U196*0.00941,0)+IFERROR(W196*0.00941,0)+IFERROR(Y196*0.00941,0)+IFERROR(AA196*0.00941,0)=0,"",IFERROR(U196*0.00941,0)+IFERROR(W196*0.00941,0)+IFERROR(Y196*0.00941,0)+IFERROR(AA196*0.00941,0))</f>
        <v/>
      </c>
      <c r="AD196" s="82" t="s">
        <v>57</v>
      </c>
      <c r="AE196" s="82" t="s">
        <v>57</v>
      </c>
      <c r="AF196" s="357" t="s">
        <v>346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356" t="s">
        <v>91</v>
      </c>
      <c r="BO196" s="80">
        <f t="shared" si="183"/>
        <v>0</v>
      </c>
      <c r="BP196" s="80">
        <f t="shared" si="184"/>
        <v>0</v>
      </c>
      <c r="BQ196" s="80">
        <f t="shared" si="185"/>
        <v>0</v>
      </c>
      <c r="BR196" s="80">
        <f t="shared" si="186"/>
        <v>0</v>
      </c>
      <c r="BS196" s="80">
        <f t="shared" si="187"/>
        <v>0</v>
      </c>
      <c r="BT196" s="80">
        <f t="shared" si="188"/>
        <v>0</v>
      </c>
      <c r="BU196" s="80">
        <f t="shared" si="189"/>
        <v>0</v>
      </c>
      <c r="BV196" s="80">
        <f t="shared" si="190"/>
        <v>0</v>
      </c>
      <c r="BW196" s="80">
        <f t="shared" si="191"/>
        <v>0</v>
      </c>
      <c r="BX196" s="80">
        <f t="shared" si="192"/>
        <v>0</v>
      </c>
      <c r="BY196" s="80">
        <f t="shared" si="193"/>
        <v>0</v>
      </c>
      <c r="BZ196" s="80">
        <f t="shared" si="194"/>
        <v>0</v>
      </c>
      <c r="CA196" s="80">
        <f t="shared" si="195"/>
        <v>0</v>
      </c>
      <c r="CB196" s="80">
        <f t="shared" si="196"/>
        <v>0</v>
      </c>
      <c r="CC196" s="80">
        <f t="shared" si="197"/>
        <v>0</v>
      </c>
      <c r="CD196" s="80">
        <f t="shared" si="198"/>
        <v>0</v>
      </c>
    </row>
    <row r="197" spans="1:82" x14ac:dyDescent="0.2">
      <c r="A197" s="82" t="s">
        <v>344</v>
      </c>
      <c r="B197" s="83" t="s">
        <v>345</v>
      </c>
      <c r="C197" s="83">
        <v>4301135457</v>
      </c>
      <c r="D197" s="83">
        <v>4607111034014</v>
      </c>
      <c r="E197" s="84">
        <v>0.25</v>
      </c>
      <c r="F197" s="85">
        <v>6</v>
      </c>
      <c r="G197" s="84">
        <v>1.5</v>
      </c>
      <c r="H197" s="84">
        <v>1.9218</v>
      </c>
      <c r="I197" s="86">
        <v>140</v>
      </c>
      <c r="J197" s="86" t="s">
        <v>90</v>
      </c>
      <c r="K197" s="87" t="s">
        <v>89</v>
      </c>
      <c r="L197" s="87"/>
      <c r="M197" s="773">
        <v>180</v>
      </c>
      <c r="N197" s="773"/>
      <c r="O197" s="901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7" s="775"/>
      <c r="Q197" s="775"/>
      <c r="R197" s="775"/>
      <c r="S197" s="775"/>
      <c r="T197" s="88" t="s">
        <v>42</v>
      </c>
      <c r="U197" s="65">
        <v>0</v>
      </c>
      <c r="V197" s="66">
        <f t="shared" si="179"/>
        <v>0</v>
      </c>
      <c r="W197" s="65">
        <v>0</v>
      </c>
      <c r="X197" s="66">
        <f t="shared" si="180"/>
        <v>0</v>
      </c>
      <c r="Y197" s="65">
        <v>130</v>
      </c>
      <c r="Z197" s="66">
        <f t="shared" si="181"/>
        <v>130</v>
      </c>
      <c r="AA197" s="65">
        <v>0</v>
      </c>
      <c r="AB197" s="66">
        <f t="shared" si="182"/>
        <v>0</v>
      </c>
      <c r="AC197" s="67">
        <f>IF(IFERROR(U197*0.00941,0)+IFERROR(W197*0.00941,0)+IFERROR(Y197*0.00941,0)+IFERROR(AA197*0.00941,0)=0,"",IFERROR(U197*0.00941,0)+IFERROR(W197*0.00941,0)+IFERROR(Y197*0.00941,0)+IFERROR(AA197*0.00941,0))</f>
        <v>1.2233000000000001</v>
      </c>
      <c r="AD197" s="82" t="s">
        <v>57</v>
      </c>
      <c r="AE197" s="82" t="s">
        <v>57</v>
      </c>
      <c r="AF197" s="359" t="s">
        <v>346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358" t="s">
        <v>91</v>
      </c>
      <c r="BO197" s="80">
        <f t="shared" si="183"/>
        <v>0</v>
      </c>
      <c r="BP197" s="80">
        <f t="shared" si="184"/>
        <v>0</v>
      </c>
      <c r="BQ197" s="80">
        <f t="shared" si="185"/>
        <v>0</v>
      </c>
      <c r="BR197" s="80">
        <f t="shared" si="186"/>
        <v>0</v>
      </c>
      <c r="BS197" s="80">
        <f t="shared" si="187"/>
        <v>0</v>
      </c>
      <c r="BT197" s="80">
        <f t="shared" si="188"/>
        <v>0</v>
      </c>
      <c r="BU197" s="80">
        <f t="shared" si="189"/>
        <v>0</v>
      </c>
      <c r="BV197" s="80">
        <f t="shared" si="190"/>
        <v>0</v>
      </c>
      <c r="BW197" s="80">
        <f t="shared" si="191"/>
        <v>249.834</v>
      </c>
      <c r="BX197" s="80">
        <f t="shared" si="192"/>
        <v>249.834</v>
      </c>
      <c r="BY197" s="80">
        <f t="shared" si="193"/>
        <v>0.9285714285714286</v>
      </c>
      <c r="BZ197" s="80">
        <f t="shared" si="194"/>
        <v>0.9285714285714286</v>
      </c>
      <c r="CA197" s="80">
        <f t="shared" si="195"/>
        <v>0</v>
      </c>
      <c r="CB197" s="80">
        <f t="shared" si="196"/>
        <v>0</v>
      </c>
      <c r="CC197" s="80">
        <f t="shared" si="197"/>
        <v>0</v>
      </c>
      <c r="CD197" s="80">
        <f t="shared" si="198"/>
        <v>0</v>
      </c>
    </row>
    <row r="198" spans="1:82" x14ac:dyDescent="0.2">
      <c r="A198" s="82" t="s">
        <v>341</v>
      </c>
      <c r="B198" s="83" t="s">
        <v>347</v>
      </c>
      <c r="C198" s="83">
        <v>4301135289</v>
      </c>
      <c r="D198" s="83">
        <v>4607111034014</v>
      </c>
      <c r="E198" s="84">
        <v>0.25</v>
      </c>
      <c r="F198" s="85">
        <v>12</v>
      </c>
      <c r="G198" s="84">
        <v>3</v>
      </c>
      <c r="H198" s="84">
        <v>3.7035999999999998</v>
      </c>
      <c r="I198" s="86">
        <v>70</v>
      </c>
      <c r="J198" s="86" t="s">
        <v>90</v>
      </c>
      <c r="K198" s="87" t="s">
        <v>89</v>
      </c>
      <c r="L198" s="87"/>
      <c r="M198" s="773">
        <v>180</v>
      </c>
      <c r="N198" s="773"/>
      <c r="O198" s="90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8" s="775"/>
      <c r="Q198" s="775"/>
      <c r="R198" s="775"/>
      <c r="S198" s="775"/>
      <c r="T198" s="88" t="s">
        <v>42</v>
      </c>
      <c r="U198" s="65">
        <v>0</v>
      </c>
      <c r="V198" s="66">
        <f t="shared" si="179"/>
        <v>0</v>
      </c>
      <c r="W198" s="65">
        <v>0</v>
      </c>
      <c r="X198" s="66">
        <f t="shared" si="180"/>
        <v>0</v>
      </c>
      <c r="Y198" s="65">
        <v>0</v>
      </c>
      <c r="Z198" s="66">
        <f t="shared" si="181"/>
        <v>0</v>
      </c>
      <c r="AA198" s="65">
        <v>0</v>
      </c>
      <c r="AB198" s="66">
        <f t="shared" si="182"/>
        <v>0</v>
      </c>
      <c r="AC198" s="67" t="str">
        <f t="shared" ref="AC198:AC203" si="199">IF(IFERROR(U198*0.01788,0)+IFERROR(W198*0.01788,0)+IFERROR(Y198*0.01788,0)+IFERROR(AA198*0.01788,0)=0,"",IFERROR(U198*0.01788,0)+IFERROR(W198*0.01788,0)+IFERROR(Y198*0.01788,0)+IFERROR(AA198*0.01788,0))</f>
        <v/>
      </c>
      <c r="AD198" s="82" t="s">
        <v>57</v>
      </c>
      <c r="AE198" s="82" t="s">
        <v>57</v>
      </c>
      <c r="AF198" s="361" t="s">
        <v>346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360" t="s">
        <v>91</v>
      </c>
      <c r="BO198" s="80">
        <f t="shared" si="183"/>
        <v>0</v>
      </c>
      <c r="BP198" s="80">
        <f t="shared" si="184"/>
        <v>0</v>
      </c>
      <c r="BQ198" s="80">
        <f t="shared" si="185"/>
        <v>0</v>
      </c>
      <c r="BR198" s="80">
        <f t="shared" si="186"/>
        <v>0</v>
      </c>
      <c r="BS198" s="80">
        <f t="shared" si="187"/>
        <v>0</v>
      </c>
      <c r="BT198" s="80">
        <f t="shared" si="188"/>
        <v>0</v>
      </c>
      <c r="BU198" s="80">
        <f t="shared" si="189"/>
        <v>0</v>
      </c>
      <c r="BV198" s="80">
        <f t="shared" si="190"/>
        <v>0</v>
      </c>
      <c r="BW198" s="80">
        <f t="shared" si="191"/>
        <v>0</v>
      </c>
      <c r="BX198" s="80">
        <f t="shared" si="192"/>
        <v>0</v>
      </c>
      <c r="BY198" s="80">
        <f t="shared" si="193"/>
        <v>0</v>
      </c>
      <c r="BZ198" s="80">
        <f t="shared" si="194"/>
        <v>0</v>
      </c>
      <c r="CA198" s="80">
        <f t="shared" si="195"/>
        <v>0</v>
      </c>
      <c r="CB198" s="80">
        <f t="shared" si="196"/>
        <v>0</v>
      </c>
      <c r="CC198" s="80">
        <f t="shared" si="197"/>
        <v>0</v>
      </c>
      <c r="CD198" s="80">
        <f t="shared" si="198"/>
        <v>0</v>
      </c>
    </row>
    <row r="199" spans="1:82" x14ac:dyDescent="0.2">
      <c r="A199" s="82" t="s">
        <v>341</v>
      </c>
      <c r="B199" s="83" t="s">
        <v>347</v>
      </c>
      <c r="C199" s="83">
        <v>4301135451</v>
      </c>
      <c r="D199" s="83">
        <v>4607111034014</v>
      </c>
      <c r="E199" s="84">
        <v>0.25</v>
      </c>
      <c r="F199" s="85">
        <v>12</v>
      </c>
      <c r="G199" s="84">
        <v>3</v>
      </c>
      <c r="H199" s="84">
        <v>3.7035999999999998</v>
      </c>
      <c r="I199" s="86">
        <v>70</v>
      </c>
      <c r="J199" s="86" t="s">
        <v>90</v>
      </c>
      <c r="K199" s="87" t="s">
        <v>89</v>
      </c>
      <c r="L199" s="87"/>
      <c r="M199" s="773">
        <v>180</v>
      </c>
      <c r="N199" s="773"/>
      <c r="O199" s="90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9" s="775"/>
      <c r="Q199" s="775"/>
      <c r="R199" s="775"/>
      <c r="S199" s="775"/>
      <c r="T199" s="88" t="s">
        <v>42</v>
      </c>
      <c r="U199" s="65">
        <v>0</v>
      </c>
      <c r="V199" s="66">
        <f t="shared" si="179"/>
        <v>0</v>
      </c>
      <c r="W199" s="65">
        <v>0</v>
      </c>
      <c r="X199" s="66">
        <f t="shared" si="180"/>
        <v>0</v>
      </c>
      <c r="Y199" s="65">
        <v>0</v>
      </c>
      <c r="Z199" s="66">
        <f t="shared" si="181"/>
        <v>0</v>
      </c>
      <c r="AA199" s="65">
        <v>0</v>
      </c>
      <c r="AB199" s="66">
        <f t="shared" si="182"/>
        <v>0</v>
      </c>
      <c r="AC199" s="67" t="str">
        <f t="shared" si="199"/>
        <v/>
      </c>
      <c r="AD199" s="82" t="s">
        <v>57</v>
      </c>
      <c r="AE199" s="82" t="s">
        <v>57</v>
      </c>
      <c r="AF199" s="363" t="s">
        <v>346</v>
      </c>
      <c r="AG199" s="2"/>
      <c r="AH199" s="2"/>
      <c r="AI199" s="2"/>
      <c r="AJ199" s="2"/>
      <c r="AK199" s="2"/>
      <c r="AL199" s="61"/>
      <c r="AM199" s="61"/>
      <c r="AN199" s="61"/>
      <c r="AO199" s="2"/>
      <c r="AP199" s="2"/>
      <c r="AQ199" s="2"/>
      <c r="AR199" s="2"/>
      <c r="AS199" s="2"/>
      <c r="AT199" s="2"/>
      <c r="AU199" s="20"/>
      <c r="AV199" s="20"/>
      <c r="AW199" s="21"/>
      <c r="BB199" s="362" t="s">
        <v>91</v>
      </c>
      <c r="BO199" s="80">
        <f t="shared" si="183"/>
        <v>0</v>
      </c>
      <c r="BP199" s="80">
        <f t="shared" si="184"/>
        <v>0</v>
      </c>
      <c r="BQ199" s="80">
        <f t="shared" si="185"/>
        <v>0</v>
      </c>
      <c r="BR199" s="80">
        <f t="shared" si="186"/>
        <v>0</v>
      </c>
      <c r="BS199" s="80">
        <f t="shared" si="187"/>
        <v>0</v>
      </c>
      <c r="BT199" s="80">
        <f t="shared" si="188"/>
        <v>0</v>
      </c>
      <c r="BU199" s="80">
        <f t="shared" si="189"/>
        <v>0</v>
      </c>
      <c r="BV199" s="80">
        <f t="shared" si="190"/>
        <v>0</v>
      </c>
      <c r="BW199" s="80">
        <f t="shared" si="191"/>
        <v>0</v>
      </c>
      <c r="BX199" s="80">
        <f t="shared" si="192"/>
        <v>0</v>
      </c>
      <c r="BY199" s="80">
        <f t="shared" si="193"/>
        <v>0</v>
      </c>
      <c r="BZ199" s="80">
        <f t="shared" si="194"/>
        <v>0</v>
      </c>
      <c r="CA199" s="80">
        <f t="shared" si="195"/>
        <v>0</v>
      </c>
      <c r="CB199" s="80">
        <f t="shared" si="196"/>
        <v>0</v>
      </c>
      <c r="CC199" s="80">
        <f t="shared" si="197"/>
        <v>0</v>
      </c>
      <c r="CD199" s="80">
        <f t="shared" si="198"/>
        <v>0</v>
      </c>
    </row>
    <row r="200" spans="1:82" ht="22.5" x14ac:dyDescent="0.2">
      <c r="A200" s="82" t="s">
        <v>348</v>
      </c>
      <c r="B200" s="83" t="s">
        <v>349</v>
      </c>
      <c r="C200" s="83">
        <v>4301135326</v>
      </c>
      <c r="D200" s="83">
        <v>4607111033994</v>
      </c>
      <c r="E200" s="84">
        <v>0.25</v>
      </c>
      <c r="F200" s="85">
        <v>12</v>
      </c>
      <c r="G200" s="84">
        <v>3</v>
      </c>
      <c r="H200" s="84">
        <v>3.7035999999999998</v>
      </c>
      <c r="I200" s="86">
        <v>70</v>
      </c>
      <c r="J200" s="86" t="s">
        <v>90</v>
      </c>
      <c r="K200" s="87" t="s">
        <v>89</v>
      </c>
      <c r="L200" s="87"/>
      <c r="M200" s="773">
        <v>180</v>
      </c>
      <c r="N200" s="773"/>
      <c r="O200" s="90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0" s="775"/>
      <c r="Q200" s="775"/>
      <c r="R200" s="775"/>
      <c r="S200" s="775"/>
      <c r="T200" s="88" t="s">
        <v>42</v>
      </c>
      <c r="U200" s="65">
        <v>0</v>
      </c>
      <c r="V200" s="66">
        <f t="shared" si="179"/>
        <v>0</v>
      </c>
      <c r="W200" s="65">
        <v>0</v>
      </c>
      <c r="X200" s="66">
        <f t="shared" si="180"/>
        <v>0</v>
      </c>
      <c r="Y200" s="65">
        <v>0</v>
      </c>
      <c r="Z200" s="66">
        <f t="shared" si="181"/>
        <v>0</v>
      </c>
      <c r="AA200" s="65">
        <v>0</v>
      </c>
      <c r="AB200" s="66">
        <f t="shared" si="182"/>
        <v>0</v>
      </c>
      <c r="AC200" s="67" t="str">
        <f t="shared" si="199"/>
        <v/>
      </c>
      <c r="AD200" s="82" t="s">
        <v>57</v>
      </c>
      <c r="AE200" s="82" t="s">
        <v>57</v>
      </c>
      <c r="AF200" s="365" t="s">
        <v>350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364" t="s">
        <v>91</v>
      </c>
      <c r="BO200" s="80">
        <f t="shared" si="183"/>
        <v>0</v>
      </c>
      <c r="BP200" s="80">
        <f t="shared" si="184"/>
        <v>0</v>
      </c>
      <c r="BQ200" s="80">
        <f t="shared" si="185"/>
        <v>0</v>
      </c>
      <c r="BR200" s="80">
        <f t="shared" si="186"/>
        <v>0</v>
      </c>
      <c r="BS200" s="80">
        <f t="shared" si="187"/>
        <v>0</v>
      </c>
      <c r="BT200" s="80">
        <f t="shared" si="188"/>
        <v>0</v>
      </c>
      <c r="BU200" s="80">
        <f t="shared" si="189"/>
        <v>0</v>
      </c>
      <c r="BV200" s="80">
        <f t="shared" si="190"/>
        <v>0</v>
      </c>
      <c r="BW200" s="80">
        <f t="shared" si="191"/>
        <v>0</v>
      </c>
      <c r="BX200" s="80">
        <f t="shared" si="192"/>
        <v>0</v>
      </c>
      <c r="BY200" s="80">
        <f t="shared" si="193"/>
        <v>0</v>
      </c>
      <c r="BZ200" s="80">
        <f t="shared" si="194"/>
        <v>0</v>
      </c>
      <c r="CA200" s="80">
        <f t="shared" si="195"/>
        <v>0</v>
      </c>
      <c r="CB200" s="80">
        <f t="shared" si="196"/>
        <v>0</v>
      </c>
      <c r="CC200" s="80">
        <f t="shared" si="197"/>
        <v>0</v>
      </c>
      <c r="CD200" s="80">
        <f t="shared" si="198"/>
        <v>0</v>
      </c>
    </row>
    <row r="201" spans="1:82" ht="22.5" x14ac:dyDescent="0.2">
      <c r="A201" s="82" t="s">
        <v>351</v>
      </c>
      <c r="B201" s="83" t="s">
        <v>352</v>
      </c>
      <c r="C201" s="83">
        <v>4301135075</v>
      </c>
      <c r="D201" s="83">
        <v>4607111033994</v>
      </c>
      <c r="E201" s="84">
        <v>0.25</v>
      </c>
      <c r="F201" s="85">
        <v>12</v>
      </c>
      <c r="G201" s="84">
        <v>3</v>
      </c>
      <c r="H201" s="84">
        <v>3.7035999999999998</v>
      </c>
      <c r="I201" s="86">
        <v>70</v>
      </c>
      <c r="J201" s="86" t="s">
        <v>90</v>
      </c>
      <c r="K201" s="87" t="s">
        <v>89</v>
      </c>
      <c r="L201" s="87"/>
      <c r="M201" s="773">
        <v>180</v>
      </c>
      <c r="N201" s="773"/>
      <c r="O201" s="905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1" s="775"/>
      <c r="Q201" s="775"/>
      <c r="R201" s="775"/>
      <c r="S201" s="775"/>
      <c r="T201" s="88" t="s">
        <v>42</v>
      </c>
      <c r="U201" s="65">
        <v>0</v>
      </c>
      <c r="V201" s="66">
        <f t="shared" si="179"/>
        <v>0</v>
      </c>
      <c r="W201" s="65">
        <v>0</v>
      </c>
      <c r="X201" s="66">
        <f t="shared" si="180"/>
        <v>0</v>
      </c>
      <c r="Y201" s="65">
        <v>0</v>
      </c>
      <c r="Z201" s="66">
        <f t="shared" si="181"/>
        <v>0</v>
      </c>
      <c r="AA201" s="65">
        <v>0</v>
      </c>
      <c r="AB201" s="66">
        <f t="shared" si="182"/>
        <v>0</v>
      </c>
      <c r="AC201" s="67" t="str">
        <f t="shared" si="199"/>
        <v/>
      </c>
      <c r="AD201" s="82" t="s">
        <v>57</v>
      </c>
      <c r="AE201" s="82" t="s">
        <v>57</v>
      </c>
      <c r="AF201" s="367" t="s">
        <v>353</v>
      </c>
      <c r="AG201" s="2"/>
      <c r="AH201" s="2"/>
      <c r="AI201" s="2"/>
      <c r="AJ201" s="2"/>
      <c r="AK201" s="2"/>
      <c r="AL201" s="61"/>
      <c r="AM201" s="61"/>
      <c r="AN201" s="61"/>
      <c r="AO201" s="2"/>
      <c r="AP201" s="2"/>
      <c r="AQ201" s="2"/>
      <c r="AR201" s="2"/>
      <c r="AS201" s="2"/>
      <c r="AT201" s="2"/>
      <c r="AU201" s="20"/>
      <c r="AV201" s="20"/>
      <c r="AW201" s="21"/>
      <c r="BB201" s="366" t="s">
        <v>91</v>
      </c>
      <c r="BO201" s="80">
        <f t="shared" si="183"/>
        <v>0</v>
      </c>
      <c r="BP201" s="80">
        <f t="shared" si="184"/>
        <v>0</v>
      </c>
      <c r="BQ201" s="80">
        <f t="shared" si="185"/>
        <v>0</v>
      </c>
      <c r="BR201" s="80">
        <f t="shared" si="186"/>
        <v>0</v>
      </c>
      <c r="BS201" s="80">
        <f t="shared" si="187"/>
        <v>0</v>
      </c>
      <c r="BT201" s="80">
        <f t="shared" si="188"/>
        <v>0</v>
      </c>
      <c r="BU201" s="80">
        <f t="shared" si="189"/>
        <v>0</v>
      </c>
      <c r="BV201" s="80">
        <f t="shared" si="190"/>
        <v>0</v>
      </c>
      <c r="BW201" s="80">
        <f t="shared" si="191"/>
        <v>0</v>
      </c>
      <c r="BX201" s="80">
        <f t="shared" si="192"/>
        <v>0</v>
      </c>
      <c r="BY201" s="80">
        <f t="shared" si="193"/>
        <v>0</v>
      </c>
      <c r="BZ201" s="80">
        <f t="shared" si="194"/>
        <v>0</v>
      </c>
      <c r="CA201" s="80">
        <f t="shared" si="195"/>
        <v>0</v>
      </c>
      <c r="CB201" s="80">
        <f t="shared" si="196"/>
        <v>0</v>
      </c>
      <c r="CC201" s="80">
        <f t="shared" si="197"/>
        <v>0</v>
      </c>
      <c r="CD201" s="80">
        <f t="shared" si="198"/>
        <v>0</v>
      </c>
    </row>
    <row r="202" spans="1:82" ht="22.5" x14ac:dyDescent="0.2">
      <c r="A202" s="82" t="s">
        <v>351</v>
      </c>
      <c r="B202" s="83" t="s">
        <v>352</v>
      </c>
      <c r="C202" s="83">
        <v>4301135420</v>
      </c>
      <c r="D202" s="83">
        <v>4607111033994</v>
      </c>
      <c r="E202" s="84">
        <v>0.25</v>
      </c>
      <c r="F202" s="85">
        <v>12</v>
      </c>
      <c r="G202" s="84">
        <v>3</v>
      </c>
      <c r="H202" s="84">
        <v>3.7035999999999998</v>
      </c>
      <c r="I202" s="86">
        <v>70</v>
      </c>
      <c r="J202" s="86" t="s">
        <v>90</v>
      </c>
      <c r="K202" s="87" t="s">
        <v>89</v>
      </c>
      <c r="L202" s="87"/>
      <c r="M202" s="773">
        <v>180</v>
      </c>
      <c r="N202" s="773"/>
      <c r="O202" s="906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2" s="775"/>
      <c r="Q202" s="775"/>
      <c r="R202" s="775"/>
      <c r="S202" s="775"/>
      <c r="T202" s="88" t="s">
        <v>42</v>
      </c>
      <c r="U202" s="65">
        <v>0</v>
      </c>
      <c r="V202" s="66">
        <f t="shared" si="179"/>
        <v>0</v>
      </c>
      <c r="W202" s="65">
        <v>0</v>
      </c>
      <c r="X202" s="66">
        <f t="shared" si="180"/>
        <v>0</v>
      </c>
      <c r="Y202" s="65">
        <v>0</v>
      </c>
      <c r="Z202" s="66">
        <f t="shared" si="181"/>
        <v>0</v>
      </c>
      <c r="AA202" s="65">
        <v>0</v>
      </c>
      <c r="AB202" s="66">
        <f t="shared" si="182"/>
        <v>0</v>
      </c>
      <c r="AC202" s="67" t="str">
        <f t="shared" si="199"/>
        <v/>
      </c>
      <c r="AD202" s="82" t="s">
        <v>57</v>
      </c>
      <c r="AE202" s="82" t="s">
        <v>57</v>
      </c>
      <c r="AF202" s="369" t="s">
        <v>353</v>
      </c>
      <c r="AG202" s="2"/>
      <c r="AH202" s="2"/>
      <c r="AI202" s="2"/>
      <c r="AJ202" s="2"/>
      <c r="AK202" s="2"/>
      <c r="AL202" s="61"/>
      <c r="AM202" s="61"/>
      <c r="AN202" s="61"/>
      <c r="AO202" s="2"/>
      <c r="AP202" s="2"/>
      <c r="AQ202" s="2"/>
      <c r="AR202" s="2"/>
      <c r="AS202" s="2"/>
      <c r="AT202" s="2"/>
      <c r="AU202" s="20"/>
      <c r="AV202" s="20"/>
      <c r="AW202" s="21"/>
      <c r="BB202" s="368" t="s">
        <v>91</v>
      </c>
      <c r="BO202" s="80">
        <f t="shared" si="183"/>
        <v>0</v>
      </c>
      <c r="BP202" s="80">
        <f t="shared" si="184"/>
        <v>0</v>
      </c>
      <c r="BQ202" s="80">
        <f t="shared" si="185"/>
        <v>0</v>
      </c>
      <c r="BR202" s="80">
        <f t="shared" si="186"/>
        <v>0</v>
      </c>
      <c r="BS202" s="80">
        <f t="shared" si="187"/>
        <v>0</v>
      </c>
      <c r="BT202" s="80">
        <f t="shared" si="188"/>
        <v>0</v>
      </c>
      <c r="BU202" s="80">
        <f t="shared" si="189"/>
        <v>0</v>
      </c>
      <c r="BV202" s="80">
        <f t="shared" si="190"/>
        <v>0</v>
      </c>
      <c r="BW202" s="80">
        <f t="shared" si="191"/>
        <v>0</v>
      </c>
      <c r="BX202" s="80">
        <f t="shared" si="192"/>
        <v>0</v>
      </c>
      <c r="BY202" s="80">
        <f t="shared" si="193"/>
        <v>0</v>
      </c>
      <c r="BZ202" s="80">
        <f t="shared" si="194"/>
        <v>0</v>
      </c>
      <c r="CA202" s="80">
        <f t="shared" si="195"/>
        <v>0</v>
      </c>
      <c r="CB202" s="80">
        <f t="shared" si="196"/>
        <v>0</v>
      </c>
      <c r="CC202" s="80">
        <f t="shared" si="197"/>
        <v>0</v>
      </c>
      <c r="CD202" s="80">
        <f t="shared" si="198"/>
        <v>0</v>
      </c>
    </row>
    <row r="203" spans="1:82" ht="22.5" x14ac:dyDescent="0.2">
      <c r="A203" s="82" t="s">
        <v>354</v>
      </c>
      <c r="B203" s="83" t="s">
        <v>355</v>
      </c>
      <c r="C203" s="83">
        <v>4301135422</v>
      </c>
      <c r="D203" s="83">
        <v>4607111033994</v>
      </c>
      <c r="E203" s="84">
        <v>0.25</v>
      </c>
      <c r="F203" s="85">
        <v>12</v>
      </c>
      <c r="G203" s="84">
        <v>3</v>
      </c>
      <c r="H203" s="84">
        <v>3.7035999999999998</v>
      </c>
      <c r="I203" s="86">
        <v>70</v>
      </c>
      <c r="J203" s="86" t="s">
        <v>90</v>
      </c>
      <c r="K203" s="87" t="s">
        <v>89</v>
      </c>
      <c r="L203" s="87"/>
      <c r="M203" s="773">
        <v>180</v>
      </c>
      <c r="N203" s="773"/>
      <c r="O203" s="907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3" s="775"/>
      <c r="Q203" s="775"/>
      <c r="R203" s="775"/>
      <c r="S203" s="775"/>
      <c r="T203" s="88" t="s">
        <v>42</v>
      </c>
      <c r="U203" s="65">
        <v>0</v>
      </c>
      <c r="V203" s="66">
        <f t="shared" si="179"/>
        <v>0</v>
      </c>
      <c r="W203" s="65">
        <v>0</v>
      </c>
      <c r="X203" s="66">
        <f t="shared" si="180"/>
        <v>0</v>
      </c>
      <c r="Y203" s="65">
        <v>0</v>
      </c>
      <c r="Z203" s="66">
        <f t="shared" si="181"/>
        <v>0</v>
      </c>
      <c r="AA203" s="65">
        <v>0</v>
      </c>
      <c r="AB203" s="66">
        <f t="shared" si="182"/>
        <v>0</v>
      </c>
      <c r="AC203" s="67" t="str">
        <f t="shared" si="199"/>
        <v/>
      </c>
      <c r="AD203" s="82" t="s">
        <v>57</v>
      </c>
      <c r="AE203" s="82" t="s">
        <v>57</v>
      </c>
      <c r="AF203" s="371" t="s">
        <v>353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370" t="s">
        <v>91</v>
      </c>
      <c r="BO203" s="80">
        <f t="shared" si="183"/>
        <v>0</v>
      </c>
      <c r="BP203" s="80">
        <f t="shared" si="184"/>
        <v>0</v>
      </c>
      <c r="BQ203" s="80">
        <f t="shared" si="185"/>
        <v>0</v>
      </c>
      <c r="BR203" s="80">
        <f t="shared" si="186"/>
        <v>0</v>
      </c>
      <c r="BS203" s="80">
        <f t="shared" si="187"/>
        <v>0</v>
      </c>
      <c r="BT203" s="80">
        <f t="shared" si="188"/>
        <v>0</v>
      </c>
      <c r="BU203" s="80">
        <f t="shared" si="189"/>
        <v>0</v>
      </c>
      <c r="BV203" s="80">
        <f t="shared" si="190"/>
        <v>0</v>
      </c>
      <c r="BW203" s="80">
        <f t="shared" si="191"/>
        <v>0</v>
      </c>
      <c r="BX203" s="80">
        <f t="shared" si="192"/>
        <v>0</v>
      </c>
      <c r="BY203" s="80">
        <f t="shared" si="193"/>
        <v>0</v>
      </c>
      <c r="BZ203" s="80">
        <f t="shared" si="194"/>
        <v>0</v>
      </c>
      <c r="CA203" s="80">
        <f t="shared" si="195"/>
        <v>0</v>
      </c>
      <c r="CB203" s="80">
        <f t="shared" si="196"/>
        <v>0</v>
      </c>
      <c r="CC203" s="80">
        <f t="shared" si="197"/>
        <v>0</v>
      </c>
      <c r="CD203" s="80">
        <f t="shared" si="198"/>
        <v>0</v>
      </c>
    </row>
    <row r="204" spans="1:82" x14ac:dyDescent="0.2">
      <c r="A204" s="82" t="s">
        <v>356</v>
      </c>
      <c r="B204" s="83" t="s">
        <v>357</v>
      </c>
      <c r="C204" s="83">
        <v>4301135287</v>
      </c>
      <c r="D204" s="83">
        <v>4607111033994</v>
      </c>
      <c r="E204" s="84">
        <v>0.25</v>
      </c>
      <c r="F204" s="85">
        <v>6</v>
      </c>
      <c r="G204" s="84">
        <v>1.5</v>
      </c>
      <c r="H204" s="84">
        <v>1.9218</v>
      </c>
      <c r="I204" s="86">
        <v>140</v>
      </c>
      <c r="J204" s="86" t="s">
        <v>90</v>
      </c>
      <c r="K204" s="87" t="s">
        <v>89</v>
      </c>
      <c r="L204" s="87"/>
      <c r="M204" s="773">
        <v>180</v>
      </c>
      <c r="N204" s="773"/>
      <c r="O204" s="908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4" s="775"/>
      <c r="Q204" s="775"/>
      <c r="R204" s="775"/>
      <c r="S204" s="775"/>
      <c r="T204" s="88" t="s">
        <v>42</v>
      </c>
      <c r="U204" s="65">
        <v>0</v>
      </c>
      <c r="V204" s="66">
        <f t="shared" si="179"/>
        <v>0</v>
      </c>
      <c r="W204" s="65">
        <v>0</v>
      </c>
      <c r="X204" s="66">
        <f t="shared" si="180"/>
        <v>0</v>
      </c>
      <c r="Y204" s="65">
        <v>0</v>
      </c>
      <c r="Z204" s="66">
        <f t="shared" si="181"/>
        <v>0</v>
      </c>
      <c r="AA204" s="65">
        <v>0</v>
      </c>
      <c r="AB204" s="66">
        <f t="shared" si="182"/>
        <v>0</v>
      </c>
      <c r="AC204" s="67" t="str">
        <f>IF(IFERROR(U204*0.00941,0)+IFERROR(W204*0.00941,0)+IFERROR(Y204*0.00941,0)+IFERROR(AA204*0.00941,0)=0,"",IFERROR(U204*0.00941,0)+IFERROR(W204*0.00941,0)+IFERROR(Y204*0.00941,0)+IFERROR(AA204*0.00941,0))</f>
        <v/>
      </c>
      <c r="AD204" s="82" t="s">
        <v>57</v>
      </c>
      <c r="AE204" s="82" t="s">
        <v>57</v>
      </c>
      <c r="AF204" s="373" t="s">
        <v>206</v>
      </c>
      <c r="AG204" s="2"/>
      <c r="AH204" s="2"/>
      <c r="AI204" s="2"/>
      <c r="AJ204" s="2"/>
      <c r="AK204" s="2"/>
      <c r="AL204" s="61"/>
      <c r="AM204" s="61"/>
      <c r="AN204" s="61"/>
      <c r="AO204" s="2"/>
      <c r="AP204" s="2"/>
      <c r="AQ204" s="2"/>
      <c r="AR204" s="2"/>
      <c r="AS204" s="2"/>
      <c r="AT204" s="2"/>
      <c r="AU204" s="20"/>
      <c r="AV204" s="20"/>
      <c r="AW204" s="21"/>
      <c r="BB204" s="372" t="s">
        <v>91</v>
      </c>
      <c r="BO204" s="80">
        <f t="shared" si="183"/>
        <v>0</v>
      </c>
      <c r="BP204" s="80">
        <f t="shared" si="184"/>
        <v>0</v>
      </c>
      <c r="BQ204" s="80">
        <f t="shared" si="185"/>
        <v>0</v>
      </c>
      <c r="BR204" s="80">
        <f t="shared" si="186"/>
        <v>0</v>
      </c>
      <c r="BS204" s="80">
        <f t="shared" si="187"/>
        <v>0</v>
      </c>
      <c r="BT204" s="80">
        <f t="shared" si="188"/>
        <v>0</v>
      </c>
      <c r="BU204" s="80">
        <f t="shared" si="189"/>
        <v>0</v>
      </c>
      <c r="BV204" s="80">
        <f t="shared" si="190"/>
        <v>0</v>
      </c>
      <c r="BW204" s="80">
        <f t="shared" si="191"/>
        <v>0</v>
      </c>
      <c r="BX204" s="80">
        <f t="shared" si="192"/>
        <v>0</v>
      </c>
      <c r="BY204" s="80">
        <f t="shared" si="193"/>
        <v>0</v>
      </c>
      <c r="BZ204" s="80">
        <f t="shared" si="194"/>
        <v>0</v>
      </c>
      <c r="CA204" s="80">
        <f t="shared" si="195"/>
        <v>0</v>
      </c>
      <c r="CB204" s="80">
        <f t="shared" si="196"/>
        <v>0</v>
      </c>
      <c r="CC204" s="80">
        <f t="shared" si="197"/>
        <v>0</v>
      </c>
      <c r="CD204" s="80">
        <f t="shared" si="198"/>
        <v>0</v>
      </c>
    </row>
    <row r="205" spans="1:82" x14ac:dyDescent="0.2">
      <c r="A205" s="82" t="s">
        <v>356</v>
      </c>
      <c r="B205" s="83" t="s">
        <v>357</v>
      </c>
      <c r="C205" s="83">
        <v>4301135464</v>
      </c>
      <c r="D205" s="83">
        <v>4607111033994</v>
      </c>
      <c r="E205" s="84">
        <v>0.25</v>
      </c>
      <c r="F205" s="85">
        <v>6</v>
      </c>
      <c r="G205" s="84">
        <v>1.5</v>
      </c>
      <c r="H205" s="84">
        <v>1.9218</v>
      </c>
      <c r="I205" s="86">
        <v>140</v>
      </c>
      <c r="J205" s="86" t="s">
        <v>90</v>
      </c>
      <c r="K205" s="87" t="s">
        <v>89</v>
      </c>
      <c r="L205" s="87"/>
      <c r="M205" s="773">
        <v>180</v>
      </c>
      <c r="N205" s="773"/>
      <c r="O205" s="909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5" s="775"/>
      <c r="Q205" s="775"/>
      <c r="R205" s="775"/>
      <c r="S205" s="775"/>
      <c r="T205" s="88" t="s">
        <v>42</v>
      </c>
      <c r="U205" s="65">
        <v>0</v>
      </c>
      <c r="V205" s="66">
        <f t="shared" si="179"/>
        <v>0</v>
      </c>
      <c r="W205" s="65">
        <v>0</v>
      </c>
      <c r="X205" s="66">
        <f t="shared" si="180"/>
        <v>0</v>
      </c>
      <c r="Y205" s="65">
        <v>130</v>
      </c>
      <c r="Z205" s="66">
        <f t="shared" si="181"/>
        <v>130</v>
      </c>
      <c r="AA205" s="65">
        <v>0</v>
      </c>
      <c r="AB205" s="66">
        <f t="shared" si="182"/>
        <v>0</v>
      </c>
      <c r="AC205" s="67">
        <f>IF(IFERROR(U205*0.00941,0)+IFERROR(W205*0.00941,0)+IFERROR(Y205*0.00941,0)+IFERROR(AA205*0.00941,0)=0,"",IFERROR(U205*0.00941,0)+IFERROR(W205*0.00941,0)+IFERROR(Y205*0.00941,0)+IFERROR(AA205*0.00941,0))</f>
        <v>1.2233000000000001</v>
      </c>
      <c r="AD205" s="82" t="s">
        <v>57</v>
      </c>
      <c r="AE205" s="82" t="s">
        <v>57</v>
      </c>
      <c r="AF205" s="375" t="s">
        <v>206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374" t="s">
        <v>91</v>
      </c>
      <c r="BO205" s="80">
        <f t="shared" si="183"/>
        <v>0</v>
      </c>
      <c r="BP205" s="80">
        <f t="shared" si="184"/>
        <v>0</v>
      </c>
      <c r="BQ205" s="80">
        <f t="shared" si="185"/>
        <v>0</v>
      </c>
      <c r="BR205" s="80">
        <f t="shared" si="186"/>
        <v>0</v>
      </c>
      <c r="BS205" s="80">
        <f t="shared" si="187"/>
        <v>0</v>
      </c>
      <c r="BT205" s="80">
        <f t="shared" si="188"/>
        <v>0</v>
      </c>
      <c r="BU205" s="80">
        <f t="shared" si="189"/>
        <v>0</v>
      </c>
      <c r="BV205" s="80">
        <f t="shared" si="190"/>
        <v>0</v>
      </c>
      <c r="BW205" s="80">
        <f t="shared" si="191"/>
        <v>249.834</v>
      </c>
      <c r="BX205" s="80">
        <f t="shared" si="192"/>
        <v>249.834</v>
      </c>
      <c r="BY205" s="80">
        <f t="shared" si="193"/>
        <v>0.9285714285714286</v>
      </c>
      <c r="BZ205" s="80">
        <f t="shared" si="194"/>
        <v>0.9285714285714286</v>
      </c>
      <c r="CA205" s="80">
        <f t="shared" si="195"/>
        <v>0</v>
      </c>
      <c r="CB205" s="80">
        <f t="shared" si="196"/>
        <v>0</v>
      </c>
      <c r="CC205" s="80">
        <f t="shared" si="197"/>
        <v>0</v>
      </c>
      <c r="CD205" s="80">
        <f t="shared" si="198"/>
        <v>0</v>
      </c>
    </row>
    <row r="206" spans="1:82" x14ac:dyDescent="0.2">
      <c r="A206" s="82" t="s">
        <v>348</v>
      </c>
      <c r="B206" s="83" t="s">
        <v>358</v>
      </c>
      <c r="C206" s="83">
        <v>4301135299</v>
      </c>
      <c r="D206" s="83">
        <v>4607111033994</v>
      </c>
      <c r="E206" s="84">
        <v>0.25</v>
      </c>
      <c r="F206" s="85">
        <v>12</v>
      </c>
      <c r="G206" s="84">
        <v>3</v>
      </c>
      <c r="H206" s="84">
        <v>3.7035999999999998</v>
      </c>
      <c r="I206" s="86">
        <v>70</v>
      </c>
      <c r="J206" s="86" t="s">
        <v>90</v>
      </c>
      <c r="K206" s="87" t="s">
        <v>89</v>
      </c>
      <c r="L206" s="87"/>
      <c r="M206" s="773">
        <v>180</v>
      </c>
      <c r="N206" s="773"/>
      <c r="O206" s="9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6" s="775"/>
      <c r="Q206" s="775"/>
      <c r="R206" s="775"/>
      <c r="S206" s="775"/>
      <c r="T206" s="88" t="s">
        <v>42</v>
      </c>
      <c r="U206" s="65">
        <v>0</v>
      </c>
      <c r="V206" s="66">
        <f t="shared" si="179"/>
        <v>0</v>
      </c>
      <c r="W206" s="65">
        <v>0</v>
      </c>
      <c r="X206" s="66">
        <f t="shared" si="180"/>
        <v>0</v>
      </c>
      <c r="Y206" s="65">
        <v>0</v>
      </c>
      <c r="Z206" s="66">
        <f t="shared" si="181"/>
        <v>0</v>
      </c>
      <c r="AA206" s="65">
        <v>0</v>
      </c>
      <c r="AB206" s="66">
        <f t="shared" si="182"/>
        <v>0</v>
      </c>
      <c r="AC206" s="67" t="str">
        <f>IF(IFERROR(U206*0.01788,0)+IFERROR(W206*0.01788,0)+IFERROR(Y206*0.01788,0)+IFERROR(AA206*0.01788,0)=0,"",IFERROR(U206*0.01788,0)+IFERROR(W206*0.01788,0)+IFERROR(Y206*0.01788,0)+IFERROR(AA206*0.01788,0))</f>
        <v/>
      </c>
      <c r="AD206" s="82" t="s">
        <v>57</v>
      </c>
      <c r="AE206" s="82" t="s">
        <v>57</v>
      </c>
      <c r="AF206" s="377" t="s">
        <v>206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376" t="s">
        <v>91</v>
      </c>
      <c r="BO206" s="80">
        <f t="shared" si="183"/>
        <v>0</v>
      </c>
      <c r="BP206" s="80">
        <f t="shared" si="184"/>
        <v>0</v>
      </c>
      <c r="BQ206" s="80">
        <f t="shared" si="185"/>
        <v>0</v>
      </c>
      <c r="BR206" s="80">
        <f t="shared" si="186"/>
        <v>0</v>
      </c>
      <c r="BS206" s="80">
        <f t="shared" si="187"/>
        <v>0</v>
      </c>
      <c r="BT206" s="80">
        <f t="shared" si="188"/>
        <v>0</v>
      </c>
      <c r="BU206" s="80">
        <f t="shared" si="189"/>
        <v>0</v>
      </c>
      <c r="BV206" s="80">
        <f t="shared" si="190"/>
        <v>0</v>
      </c>
      <c r="BW206" s="80">
        <f t="shared" si="191"/>
        <v>0</v>
      </c>
      <c r="BX206" s="80">
        <f t="shared" si="192"/>
        <v>0</v>
      </c>
      <c r="BY206" s="80">
        <f t="shared" si="193"/>
        <v>0</v>
      </c>
      <c r="BZ206" s="80">
        <f t="shared" si="194"/>
        <v>0</v>
      </c>
      <c r="CA206" s="80">
        <f t="shared" si="195"/>
        <v>0</v>
      </c>
      <c r="CB206" s="80">
        <f t="shared" si="196"/>
        <v>0</v>
      </c>
      <c r="CC206" s="80">
        <f t="shared" si="197"/>
        <v>0</v>
      </c>
      <c r="CD206" s="80">
        <f t="shared" si="198"/>
        <v>0</v>
      </c>
    </row>
    <row r="207" spans="1:82" x14ac:dyDescent="0.2">
      <c r="A207" s="82" t="s">
        <v>348</v>
      </c>
      <c r="B207" s="83" t="s">
        <v>358</v>
      </c>
      <c r="C207" s="83">
        <v>4301135484</v>
      </c>
      <c r="D207" s="83">
        <v>4607111033994</v>
      </c>
      <c r="E207" s="84">
        <v>0.25</v>
      </c>
      <c r="F207" s="85">
        <v>12</v>
      </c>
      <c r="G207" s="84">
        <v>3</v>
      </c>
      <c r="H207" s="84">
        <v>3.7035999999999998</v>
      </c>
      <c r="I207" s="86">
        <v>70</v>
      </c>
      <c r="J207" s="86" t="s">
        <v>90</v>
      </c>
      <c r="K207" s="87" t="s">
        <v>89</v>
      </c>
      <c r="L207" s="87"/>
      <c r="M207" s="773">
        <v>180</v>
      </c>
      <c r="N207" s="773"/>
      <c r="O207" s="91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7" s="775"/>
      <c r="Q207" s="775"/>
      <c r="R207" s="775"/>
      <c r="S207" s="775"/>
      <c r="T207" s="88" t="s">
        <v>42</v>
      </c>
      <c r="U207" s="65">
        <v>0</v>
      </c>
      <c r="V207" s="66">
        <f t="shared" si="179"/>
        <v>0</v>
      </c>
      <c r="W207" s="65">
        <v>0</v>
      </c>
      <c r="X207" s="66">
        <f t="shared" si="180"/>
        <v>0</v>
      </c>
      <c r="Y207" s="65">
        <v>0</v>
      </c>
      <c r="Z207" s="66">
        <f t="shared" si="181"/>
        <v>0</v>
      </c>
      <c r="AA207" s="65">
        <v>0</v>
      </c>
      <c r="AB207" s="66">
        <f t="shared" si="182"/>
        <v>0</v>
      </c>
      <c r="AC207" s="67" t="str">
        <f>IF(IFERROR(U207*0.01788,0)+IFERROR(W207*0.01788,0)+IFERROR(Y207*0.01788,0)+IFERROR(AA207*0.01788,0)=0,"",IFERROR(U207*0.01788,0)+IFERROR(W207*0.01788,0)+IFERROR(Y207*0.01788,0)+IFERROR(AA207*0.01788,0))</f>
        <v/>
      </c>
      <c r="AD207" s="82" t="s">
        <v>57</v>
      </c>
      <c r="AE207" s="82" t="s">
        <v>57</v>
      </c>
      <c r="AF207" s="379" t="s">
        <v>206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378" t="s">
        <v>91</v>
      </c>
      <c r="BO207" s="80">
        <f t="shared" si="183"/>
        <v>0</v>
      </c>
      <c r="BP207" s="80">
        <f t="shared" si="184"/>
        <v>0</v>
      </c>
      <c r="BQ207" s="80">
        <f t="shared" si="185"/>
        <v>0</v>
      </c>
      <c r="BR207" s="80">
        <f t="shared" si="186"/>
        <v>0</v>
      </c>
      <c r="BS207" s="80">
        <f t="shared" si="187"/>
        <v>0</v>
      </c>
      <c r="BT207" s="80">
        <f t="shared" si="188"/>
        <v>0</v>
      </c>
      <c r="BU207" s="80">
        <f t="shared" si="189"/>
        <v>0</v>
      </c>
      <c r="BV207" s="80">
        <f t="shared" si="190"/>
        <v>0</v>
      </c>
      <c r="BW207" s="80">
        <f t="shared" si="191"/>
        <v>0</v>
      </c>
      <c r="BX207" s="80">
        <f t="shared" si="192"/>
        <v>0</v>
      </c>
      <c r="BY207" s="80">
        <f t="shared" si="193"/>
        <v>0</v>
      </c>
      <c r="BZ207" s="80">
        <f t="shared" si="194"/>
        <v>0</v>
      </c>
      <c r="CA207" s="80">
        <f t="shared" si="195"/>
        <v>0</v>
      </c>
      <c r="CB207" s="80">
        <f t="shared" si="196"/>
        <v>0</v>
      </c>
      <c r="CC207" s="80">
        <f t="shared" si="197"/>
        <v>0</v>
      </c>
      <c r="CD207" s="80">
        <f t="shared" si="198"/>
        <v>0</v>
      </c>
    </row>
    <row r="208" spans="1:82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1" t="s">
        <v>43</v>
      </c>
      <c r="P208" s="792"/>
      <c r="Q208" s="792"/>
      <c r="R208" s="792"/>
      <c r="S208" s="792"/>
      <c r="T208" s="39" t="s">
        <v>42</v>
      </c>
      <c r="U208" s="50">
        <f t="shared" ref="U208:AB208" si="200">IFERROR(SUM(U194:U207),0)</f>
        <v>0</v>
      </c>
      <c r="V208" s="50">
        <f t="shared" si="200"/>
        <v>0</v>
      </c>
      <c r="W208" s="50">
        <f t="shared" si="200"/>
        <v>0</v>
      </c>
      <c r="X208" s="50">
        <f t="shared" si="200"/>
        <v>0</v>
      </c>
      <c r="Y208" s="50">
        <f t="shared" si="200"/>
        <v>260</v>
      </c>
      <c r="Z208" s="50">
        <f t="shared" si="200"/>
        <v>260</v>
      </c>
      <c r="AA208" s="50">
        <f t="shared" si="200"/>
        <v>0</v>
      </c>
      <c r="AB208" s="50">
        <f t="shared" si="200"/>
        <v>0</v>
      </c>
      <c r="AC208" s="50">
        <f>IFERROR(IF(AC194="",0,AC194),0)+IFERROR(IF(AC195="",0,AC195),0)+IFERROR(IF(AC196="",0,AC196),0)+IFERROR(IF(AC197="",0,AC197),0)+IFERROR(IF(AC198="",0,AC198),0)+IFERROR(IF(AC199="",0,AC199),0)+IFERROR(IF(AC200="",0,AC200),0)+IFERROR(IF(AC201="",0,AC201),0)+IFERROR(IF(AC202="",0,AC202),0)+IFERROR(IF(AC203="",0,AC203),0)+IFERROR(IF(AC204="",0,AC204),0)+IFERROR(IF(AC205="",0,AC205),0)+IFERROR(IF(AC206="",0,AC206),0)+IFERROR(IF(AC207="",0,AC207),0)</f>
        <v>2.4466000000000001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2">
      <c r="A209" s="793"/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1" t="s">
        <v>43</v>
      </c>
      <c r="P209" s="792"/>
      <c r="Q209" s="792"/>
      <c r="R209" s="792"/>
      <c r="S209" s="792"/>
      <c r="T209" s="39" t="s">
        <v>0</v>
      </c>
      <c r="U209" s="50">
        <f>IFERROR(U194*G194,0)+IFERROR(U195*G195,0)+IFERROR(U196*G196,0)+IFERROR(U197*G197,0)+IFERROR(U198*G198,0)+IFERROR(U199*G199,0)+IFERROR(U200*G200,0)+IFERROR(U201*G201,0)+IFERROR(U202*G202,0)+IFERROR(U203*G203,0)+IFERROR(U204*G204,0)+IFERROR(U205*G205,0)+IFERROR(U206*G206,0)+IFERROR(U207*G207,0)</f>
        <v>0</v>
      </c>
      <c r="V209" s="50">
        <f>IFERROR(V194*G194,0)+IFERROR(V195*G195,0)+IFERROR(V196*G196,0)+IFERROR(V197*G197,0)+IFERROR(V198*G198,0)+IFERROR(V199*G199,0)+IFERROR(V200*G200,0)+IFERROR(V201*G201,0)+IFERROR(V202*G202,0)+IFERROR(V203*G203,0)+IFERROR(V204*G204,0)+IFERROR(V205*G205,0)+IFERROR(V206*G206,0)+IFERROR(V207*G207,0)</f>
        <v>0</v>
      </c>
      <c r="W209" s="50">
        <f>IFERROR(W194*G194,0)+IFERROR(W195*G195,0)+IFERROR(W196*G196,0)+IFERROR(W197*G197,0)+IFERROR(W198*G198,0)+IFERROR(W199*G199,0)+IFERROR(W200*G200,0)+IFERROR(W201*G201,0)+IFERROR(W202*G202,0)+IFERROR(W203*G203,0)+IFERROR(W204*G204,0)+IFERROR(W205*G205,0)+IFERROR(W206*G206,0)+IFERROR(W207*G207,0)</f>
        <v>0</v>
      </c>
      <c r="X209" s="50">
        <f>IFERROR(X194*G194,0)+IFERROR(X195*G195,0)+IFERROR(X196*G196,0)+IFERROR(X197*G197,0)+IFERROR(X198*G198,0)+IFERROR(X199*G199,0)+IFERROR(X200*G200,0)+IFERROR(X201*G201,0)+IFERROR(X202*G202,0)+IFERROR(X203*G203,0)+IFERROR(X204*G204,0)+IFERROR(X205*G205,0)+IFERROR(X206*G206,0)+IFERROR(X207*G207,0)</f>
        <v>0</v>
      </c>
      <c r="Y209" s="50">
        <f>IFERROR(Y194*G194,0)+IFERROR(Y195*G195,0)+IFERROR(Y196*G196,0)+IFERROR(Y197*G197,0)+IFERROR(Y198*G198,0)+IFERROR(Y199*G199,0)+IFERROR(Y200*G200,0)+IFERROR(Y201*G201,0)+IFERROR(Y202*G202,0)+IFERROR(Y203*G203,0)+IFERROR(Y204*G204,0)+IFERROR(Y205*G205,0)+IFERROR(Y206*G206,0)+IFERROR(Y207*G207,0)</f>
        <v>390</v>
      </c>
      <c r="Z209" s="50">
        <f>IFERROR(Z194*G194,0)+IFERROR(Z195*G195,0)+IFERROR(Z196*G196,0)+IFERROR(Z197*G197,0)+IFERROR(Z198*G198,0)+IFERROR(Z199*G199,0)+IFERROR(Z200*G200,0)+IFERROR(Z201*G201,0)+IFERROR(Z202*G202,0)+IFERROR(Z203*G203,0)+IFERROR(Z204*G204,0)+IFERROR(Z205*G205,0)+IFERROR(Z206*G206,0)+IFERROR(Z207*G207,0)</f>
        <v>390</v>
      </c>
      <c r="AA209" s="50">
        <f>IFERROR(AA194*G194,0)+IFERROR(AA195*G195,0)+IFERROR(AA196*G196,0)+IFERROR(AA197*G197,0)+IFERROR(AA198*G198,0)+IFERROR(AA199*G199,0)+IFERROR(AA200*G200,0)+IFERROR(AA201*G201,0)+IFERROR(AA202*G202,0)+IFERROR(AA203*G203,0)+IFERROR(AA204*G204,0)+IFERROR(AA205*G205,0)+IFERROR(AA206*G206,0)+IFERROR(AA207*G207,0)</f>
        <v>0</v>
      </c>
      <c r="AB209" s="50">
        <f>IFERROR(AB194*G194,0)+IFERROR(AB195*G195,0)+IFERROR(AB196*G196,0)+IFERROR(AB197*G197,0)+IFERROR(AB198*G198,0)+IFERROR(AB199*G199,0)+IFERROR(AB200*G200,0)+IFERROR(AB201*G201,0)+IFERROR(AB202*G202,0)+IFERROR(AB203*G203,0)+IFERROR(AB204*G204,0)+IFERROR(AB205*G205,0)+IFERROR(AB206*G206,0)+IFERROR(AB207*G207,0)</f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x14ac:dyDescent="0.25">
      <c r="A210" s="767" t="s">
        <v>359</v>
      </c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8"/>
      <c r="P210" s="768"/>
      <c r="Q210" s="768"/>
      <c r="R210" s="768"/>
      <c r="S210" s="768"/>
      <c r="T210" s="768"/>
      <c r="U210" s="768"/>
      <c r="V210" s="768"/>
      <c r="W210" s="768"/>
      <c r="X210" s="768"/>
      <c r="Y210" s="768"/>
      <c r="Z210" s="768"/>
      <c r="AA210" s="764"/>
      <c r="AB210" s="764"/>
      <c r="AC210" s="764"/>
      <c r="AD210" s="764"/>
      <c r="AE210" s="765"/>
      <c r="AF210" s="769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x14ac:dyDescent="0.25">
      <c r="A211" s="770" t="s">
        <v>176</v>
      </c>
      <c r="B211" s="771"/>
      <c r="C211" s="771"/>
      <c r="D211" s="771"/>
      <c r="E211" s="771"/>
      <c r="F211" s="771"/>
      <c r="G211" s="771"/>
      <c r="H211" s="771"/>
      <c r="I211" s="771"/>
      <c r="J211" s="771"/>
      <c r="K211" s="771"/>
      <c r="L211" s="771"/>
      <c r="M211" s="771"/>
      <c r="N211" s="771"/>
      <c r="O211" s="771"/>
      <c r="P211" s="771"/>
      <c r="Q211" s="771"/>
      <c r="R211" s="771"/>
      <c r="S211" s="771"/>
      <c r="T211" s="771"/>
      <c r="U211" s="771"/>
      <c r="V211" s="771"/>
      <c r="W211" s="771"/>
      <c r="X211" s="768"/>
      <c r="Y211" s="768"/>
      <c r="Z211" s="768"/>
      <c r="AA211" s="764"/>
      <c r="AB211" s="764"/>
      <c r="AC211" s="764"/>
      <c r="AD211" s="764"/>
      <c r="AE211" s="765"/>
      <c r="AF211" s="77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2">
      <c r="A212" s="82" t="s">
        <v>360</v>
      </c>
      <c r="B212" s="83" t="s">
        <v>361</v>
      </c>
      <c r="C212" s="83">
        <v>4301135291</v>
      </c>
      <c r="D212" s="83">
        <v>4607111036414</v>
      </c>
      <c r="E212" s="84">
        <v>0.25</v>
      </c>
      <c r="F212" s="85">
        <v>12</v>
      </c>
      <c r="G212" s="84">
        <v>3</v>
      </c>
      <c r="H212" s="84">
        <v>3.7035999999999998</v>
      </c>
      <c r="I212" s="86">
        <v>70</v>
      </c>
      <c r="J212" s="86" t="s">
        <v>90</v>
      </c>
      <c r="K212" s="87" t="s">
        <v>89</v>
      </c>
      <c r="L212" s="87"/>
      <c r="M212" s="773">
        <v>180</v>
      </c>
      <c r="N212" s="773"/>
      <c r="O212" s="912" t="s">
        <v>362</v>
      </c>
      <c r="P212" s="775"/>
      <c r="Q212" s="775"/>
      <c r="R212" s="775"/>
      <c r="S212" s="775"/>
      <c r="T212" s="88" t="s">
        <v>42</v>
      </c>
      <c r="U212" s="65">
        <v>0</v>
      </c>
      <c r="V212" s="66">
        <f t="shared" ref="V212:V221" si="201">IFERROR(IF(U212="","",U212),"")</f>
        <v>0</v>
      </c>
      <c r="W212" s="65">
        <v>0</v>
      </c>
      <c r="X212" s="66">
        <f t="shared" ref="X212:X221" si="202">IFERROR(IF(W212="","",W212),"")</f>
        <v>0</v>
      </c>
      <c r="Y212" s="65">
        <v>0</v>
      </c>
      <c r="Z212" s="66">
        <f t="shared" ref="Z212:Z221" si="203">IFERROR(IF(Y212="","",Y212),"")</f>
        <v>0</v>
      </c>
      <c r="AA212" s="65">
        <v>0</v>
      </c>
      <c r="AB212" s="66">
        <f t="shared" ref="AB212:AB221" si="204">IFERROR(IF(AA212="","",AA212),"")</f>
        <v>0</v>
      </c>
      <c r="AC212" s="67" t="str">
        <f t="shared" ref="AC212:AC219" si="205">IF(IFERROR(U212*0.01788,0)+IFERROR(W212*0.01788,0)+IFERROR(Y212*0.01788,0)+IFERROR(AA212*0.01788,0)=0,"",IFERROR(U212*0.01788,0)+IFERROR(W212*0.01788,0)+IFERROR(Y212*0.01788,0)+IFERROR(AA212*0.01788,0))</f>
        <v/>
      </c>
      <c r="AD212" s="82" t="s">
        <v>57</v>
      </c>
      <c r="AE212" s="82" t="s">
        <v>57</v>
      </c>
      <c r="AF212" s="381" t="s">
        <v>363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380" t="s">
        <v>91</v>
      </c>
      <c r="BO212" s="80">
        <f t="shared" ref="BO212:BO221" si="206">IFERROR(U212*H212,0)</f>
        <v>0</v>
      </c>
      <c r="BP212" s="80">
        <f t="shared" ref="BP212:BP221" si="207">IFERROR(V212*H212,0)</f>
        <v>0</v>
      </c>
      <c r="BQ212" s="80">
        <f t="shared" ref="BQ212:BQ221" si="208">IFERROR(U212/I212,0)</f>
        <v>0</v>
      </c>
      <c r="BR212" s="80">
        <f t="shared" ref="BR212:BR221" si="209">IFERROR(V212/I212,0)</f>
        <v>0</v>
      </c>
      <c r="BS212" s="80">
        <f t="shared" ref="BS212:BS221" si="210">IFERROR(W212*H212,0)</f>
        <v>0</v>
      </c>
      <c r="BT212" s="80">
        <f t="shared" ref="BT212:BT221" si="211">IFERROR(X212*H212,0)</f>
        <v>0</v>
      </c>
      <c r="BU212" s="80">
        <f t="shared" ref="BU212:BU221" si="212">IFERROR(W212/I212,0)</f>
        <v>0</v>
      </c>
      <c r="BV212" s="80">
        <f t="shared" ref="BV212:BV221" si="213">IFERROR(X212/I212,0)</f>
        <v>0</v>
      </c>
      <c r="BW212" s="80">
        <f t="shared" ref="BW212:BW221" si="214">IFERROR(Y212*H212,0)</f>
        <v>0</v>
      </c>
      <c r="BX212" s="80">
        <f t="shared" ref="BX212:BX221" si="215">IFERROR(Z212*H212,0)</f>
        <v>0</v>
      </c>
      <c r="BY212" s="80">
        <f t="shared" ref="BY212:BY221" si="216">IFERROR(Y212/I212,0)</f>
        <v>0</v>
      </c>
      <c r="BZ212" s="80">
        <f t="shared" ref="BZ212:BZ221" si="217">IFERROR(Z212/I212,0)</f>
        <v>0</v>
      </c>
      <c r="CA212" s="80">
        <f t="shared" ref="CA212:CA221" si="218">IFERROR(AA212*H212,0)</f>
        <v>0</v>
      </c>
      <c r="CB212" s="80">
        <f t="shared" ref="CB212:CB221" si="219">IFERROR(AB212*H212,0)</f>
        <v>0</v>
      </c>
      <c r="CC212" s="80">
        <f t="shared" ref="CC212:CC221" si="220">IFERROR(AA212/I212,0)</f>
        <v>0</v>
      </c>
      <c r="CD212" s="80">
        <f t="shared" ref="CD212:CD221" si="221">IFERROR(AB212/I212,0)</f>
        <v>0</v>
      </c>
    </row>
    <row r="213" spans="1:82" x14ac:dyDescent="0.2">
      <c r="A213" s="82" t="s">
        <v>364</v>
      </c>
      <c r="B213" s="83" t="s">
        <v>365</v>
      </c>
      <c r="C213" s="83">
        <v>4301135210</v>
      </c>
      <c r="D213" s="83">
        <v>4607111039118</v>
      </c>
      <c r="E213" s="84">
        <v>0.45</v>
      </c>
      <c r="F213" s="85">
        <v>8</v>
      </c>
      <c r="G213" s="84">
        <v>3.6</v>
      </c>
      <c r="H213" s="84">
        <v>4.26</v>
      </c>
      <c r="I213" s="86">
        <v>70</v>
      </c>
      <c r="J213" s="86" t="s">
        <v>90</v>
      </c>
      <c r="K213" s="87" t="s">
        <v>89</v>
      </c>
      <c r="L213" s="87"/>
      <c r="M213" s="773">
        <v>180</v>
      </c>
      <c r="N213" s="773"/>
      <c r="O213" s="913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13" s="775"/>
      <c r="Q213" s="775"/>
      <c r="R213" s="775"/>
      <c r="S213" s="775"/>
      <c r="T213" s="88" t="s">
        <v>42</v>
      </c>
      <c r="U213" s="65">
        <v>0</v>
      </c>
      <c r="V213" s="66">
        <f t="shared" si="201"/>
        <v>0</v>
      </c>
      <c r="W213" s="65">
        <v>0</v>
      </c>
      <c r="X213" s="66">
        <f t="shared" si="202"/>
        <v>0</v>
      </c>
      <c r="Y213" s="65">
        <v>0</v>
      </c>
      <c r="Z213" s="66">
        <f t="shared" si="203"/>
        <v>0</v>
      </c>
      <c r="AA213" s="65">
        <v>0</v>
      </c>
      <c r="AB213" s="66">
        <f t="shared" si="204"/>
        <v>0</v>
      </c>
      <c r="AC213" s="67" t="str">
        <f t="shared" si="205"/>
        <v/>
      </c>
      <c r="AD213" s="82" t="s">
        <v>57</v>
      </c>
      <c r="AE213" s="82" t="s">
        <v>57</v>
      </c>
      <c r="AF213" s="383" t="s">
        <v>363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382" t="s">
        <v>91</v>
      </c>
      <c r="BO213" s="80">
        <f t="shared" si="206"/>
        <v>0</v>
      </c>
      <c r="BP213" s="80">
        <f t="shared" si="207"/>
        <v>0</v>
      </c>
      <c r="BQ213" s="80">
        <f t="shared" si="208"/>
        <v>0</v>
      </c>
      <c r="BR213" s="80">
        <f t="shared" si="209"/>
        <v>0</v>
      </c>
      <c r="BS213" s="80">
        <f t="shared" si="210"/>
        <v>0</v>
      </c>
      <c r="BT213" s="80">
        <f t="shared" si="211"/>
        <v>0</v>
      </c>
      <c r="BU213" s="80">
        <f t="shared" si="212"/>
        <v>0</v>
      </c>
      <c r="BV213" s="80">
        <f t="shared" si="213"/>
        <v>0</v>
      </c>
      <c r="BW213" s="80">
        <f t="shared" si="214"/>
        <v>0</v>
      </c>
      <c r="BX213" s="80">
        <f t="shared" si="215"/>
        <v>0</v>
      </c>
      <c r="BY213" s="80">
        <f t="shared" si="216"/>
        <v>0</v>
      </c>
      <c r="BZ213" s="80">
        <f t="shared" si="217"/>
        <v>0</v>
      </c>
      <c r="CA213" s="80">
        <f t="shared" si="218"/>
        <v>0</v>
      </c>
      <c r="CB213" s="80">
        <f t="shared" si="219"/>
        <v>0</v>
      </c>
      <c r="CC213" s="80">
        <f t="shared" si="220"/>
        <v>0</v>
      </c>
      <c r="CD213" s="80">
        <f t="shared" si="221"/>
        <v>0</v>
      </c>
    </row>
    <row r="214" spans="1:82" x14ac:dyDescent="0.2">
      <c r="A214" s="82" t="s">
        <v>366</v>
      </c>
      <c r="B214" s="83" t="s">
        <v>367</v>
      </c>
      <c r="C214" s="83">
        <v>4301135311</v>
      </c>
      <c r="D214" s="83">
        <v>4607111039095</v>
      </c>
      <c r="E214" s="84">
        <v>0.25</v>
      </c>
      <c r="F214" s="85">
        <v>12</v>
      </c>
      <c r="G214" s="84">
        <v>3</v>
      </c>
      <c r="H214" s="84">
        <v>3.7480000000000002</v>
      </c>
      <c r="I214" s="86">
        <v>70</v>
      </c>
      <c r="J214" s="86" t="s">
        <v>90</v>
      </c>
      <c r="K214" s="87" t="s">
        <v>89</v>
      </c>
      <c r="L214" s="87"/>
      <c r="M214" s="773">
        <v>180</v>
      </c>
      <c r="N214" s="773"/>
      <c r="O214" s="9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14" s="775"/>
      <c r="Q214" s="775"/>
      <c r="R214" s="775"/>
      <c r="S214" s="775"/>
      <c r="T214" s="88" t="s">
        <v>42</v>
      </c>
      <c r="U214" s="65">
        <v>0</v>
      </c>
      <c r="V214" s="66">
        <f t="shared" si="201"/>
        <v>0</v>
      </c>
      <c r="W214" s="65">
        <v>0</v>
      </c>
      <c r="X214" s="66">
        <f t="shared" si="202"/>
        <v>0</v>
      </c>
      <c r="Y214" s="65">
        <v>0</v>
      </c>
      <c r="Z214" s="66">
        <f t="shared" si="203"/>
        <v>0</v>
      </c>
      <c r="AA214" s="65">
        <v>0</v>
      </c>
      <c r="AB214" s="66">
        <f t="shared" si="204"/>
        <v>0</v>
      </c>
      <c r="AC214" s="67" t="str">
        <f t="shared" si="205"/>
        <v/>
      </c>
      <c r="AD214" s="82" t="s">
        <v>57</v>
      </c>
      <c r="AE214" s="82" t="s">
        <v>57</v>
      </c>
      <c r="AF214" s="385" t="s">
        <v>368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384" t="s">
        <v>91</v>
      </c>
      <c r="BO214" s="80">
        <f t="shared" si="206"/>
        <v>0</v>
      </c>
      <c r="BP214" s="80">
        <f t="shared" si="207"/>
        <v>0</v>
      </c>
      <c r="BQ214" s="80">
        <f t="shared" si="208"/>
        <v>0</v>
      </c>
      <c r="BR214" s="80">
        <f t="shared" si="209"/>
        <v>0</v>
      </c>
      <c r="BS214" s="80">
        <f t="shared" si="210"/>
        <v>0</v>
      </c>
      <c r="BT214" s="80">
        <f t="shared" si="211"/>
        <v>0</v>
      </c>
      <c r="BU214" s="80">
        <f t="shared" si="212"/>
        <v>0</v>
      </c>
      <c r="BV214" s="80">
        <f t="shared" si="213"/>
        <v>0</v>
      </c>
      <c r="BW214" s="80">
        <f t="shared" si="214"/>
        <v>0</v>
      </c>
      <c r="BX214" s="80">
        <f t="shared" si="215"/>
        <v>0</v>
      </c>
      <c r="BY214" s="80">
        <f t="shared" si="216"/>
        <v>0</v>
      </c>
      <c r="BZ214" s="80">
        <f t="shared" si="217"/>
        <v>0</v>
      </c>
      <c r="CA214" s="80">
        <f t="shared" si="218"/>
        <v>0</v>
      </c>
      <c r="CB214" s="80">
        <f t="shared" si="219"/>
        <v>0</v>
      </c>
      <c r="CC214" s="80">
        <f t="shared" si="220"/>
        <v>0</v>
      </c>
      <c r="CD214" s="80">
        <f t="shared" si="221"/>
        <v>0</v>
      </c>
    </row>
    <row r="215" spans="1:82" ht="22.5" x14ac:dyDescent="0.2">
      <c r="A215" s="82" t="s">
        <v>369</v>
      </c>
      <c r="B215" s="83" t="s">
        <v>370</v>
      </c>
      <c r="C215" s="83">
        <v>4301135072</v>
      </c>
      <c r="D215" s="83">
        <v>4607111034199</v>
      </c>
      <c r="E215" s="84">
        <v>0.25</v>
      </c>
      <c r="F215" s="85">
        <v>12</v>
      </c>
      <c r="G215" s="84">
        <v>3</v>
      </c>
      <c r="H215" s="84">
        <v>3.7035999999999998</v>
      </c>
      <c r="I215" s="86">
        <v>70</v>
      </c>
      <c r="J215" s="86" t="s">
        <v>90</v>
      </c>
      <c r="K215" s="87" t="s">
        <v>89</v>
      </c>
      <c r="L215" s="87"/>
      <c r="M215" s="773">
        <v>180</v>
      </c>
      <c r="N215" s="773"/>
      <c r="O215" s="915" t="str">
        <f>HYPERLINK("https://abi.ru/products/Замороженные/Горячая штучка/Хотстеры/Снеки/P002707/","Хотстеры Хотстеры Фикс.вес 0,25 Лоток Горячая штучка")</f>
        <v>Хотстеры Хотстеры Фикс.вес 0,25 Лоток Горячая штучка</v>
      </c>
      <c r="P215" s="775"/>
      <c r="Q215" s="775"/>
      <c r="R215" s="775"/>
      <c r="S215" s="775"/>
      <c r="T215" s="88" t="s">
        <v>42</v>
      </c>
      <c r="U215" s="65">
        <v>0</v>
      </c>
      <c r="V215" s="66">
        <f t="shared" si="201"/>
        <v>0</v>
      </c>
      <c r="W215" s="65">
        <v>0</v>
      </c>
      <c r="X215" s="66">
        <f t="shared" si="202"/>
        <v>0</v>
      </c>
      <c r="Y215" s="65">
        <v>0</v>
      </c>
      <c r="Z215" s="66">
        <f t="shared" si="203"/>
        <v>0</v>
      </c>
      <c r="AA215" s="65">
        <v>0</v>
      </c>
      <c r="AB215" s="66">
        <f t="shared" si="204"/>
        <v>0</v>
      </c>
      <c r="AC215" s="67" t="str">
        <f t="shared" si="205"/>
        <v/>
      </c>
      <c r="AD215" s="82" t="s">
        <v>57</v>
      </c>
      <c r="AE215" s="82" t="s">
        <v>57</v>
      </c>
      <c r="AF215" s="387" t="s">
        <v>371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386" t="s">
        <v>91</v>
      </c>
      <c r="BO215" s="80">
        <f t="shared" si="206"/>
        <v>0</v>
      </c>
      <c r="BP215" s="80">
        <f t="shared" si="207"/>
        <v>0</v>
      </c>
      <c r="BQ215" s="80">
        <f t="shared" si="208"/>
        <v>0</v>
      </c>
      <c r="BR215" s="80">
        <f t="shared" si="209"/>
        <v>0</v>
      </c>
      <c r="BS215" s="80">
        <f t="shared" si="210"/>
        <v>0</v>
      </c>
      <c r="BT215" s="80">
        <f t="shared" si="211"/>
        <v>0</v>
      </c>
      <c r="BU215" s="80">
        <f t="shared" si="212"/>
        <v>0</v>
      </c>
      <c r="BV215" s="80">
        <f t="shared" si="213"/>
        <v>0</v>
      </c>
      <c r="BW215" s="80">
        <f t="shared" si="214"/>
        <v>0</v>
      </c>
      <c r="BX215" s="80">
        <f t="shared" si="215"/>
        <v>0</v>
      </c>
      <c r="BY215" s="80">
        <f t="shared" si="216"/>
        <v>0</v>
      </c>
      <c r="BZ215" s="80">
        <f t="shared" si="217"/>
        <v>0</v>
      </c>
      <c r="CA215" s="80">
        <f t="shared" si="218"/>
        <v>0</v>
      </c>
      <c r="CB215" s="80">
        <f t="shared" si="219"/>
        <v>0</v>
      </c>
      <c r="CC215" s="80">
        <f t="shared" si="220"/>
        <v>0</v>
      </c>
      <c r="CD215" s="80">
        <f t="shared" si="221"/>
        <v>0</v>
      </c>
    </row>
    <row r="216" spans="1:82" x14ac:dyDescent="0.2">
      <c r="A216" s="82" t="s">
        <v>372</v>
      </c>
      <c r="B216" s="83" t="s">
        <v>373</v>
      </c>
      <c r="C216" s="83">
        <v>4301135603</v>
      </c>
      <c r="D216" s="83">
        <v>4607111034199</v>
      </c>
      <c r="E216" s="84">
        <v>0.25</v>
      </c>
      <c r="F216" s="85">
        <v>12</v>
      </c>
      <c r="G216" s="84">
        <v>3</v>
      </c>
      <c r="H216" s="84">
        <v>3.7035999999999998</v>
      </c>
      <c r="I216" s="86">
        <v>70</v>
      </c>
      <c r="J216" s="86" t="s">
        <v>90</v>
      </c>
      <c r="K216" s="87" t="s">
        <v>89</v>
      </c>
      <c r="L216" s="87"/>
      <c r="M216" s="773">
        <v>180</v>
      </c>
      <c r="N216" s="773"/>
      <c r="O216" s="916" t="s">
        <v>374</v>
      </c>
      <c r="P216" s="775"/>
      <c r="Q216" s="775"/>
      <c r="R216" s="775"/>
      <c r="S216" s="775"/>
      <c r="T216" s="88" t="s">
        <v>42</v>
      </c>
      <c r="U216" s="65">
        <v>0</v>
      </c>
      <c r="V216" s="66">
        <f t="shared" si="201"/>
        <v>0</v>
      </c>
      <c r="W216" s="65">
        <v>0</v>
      </c>
      <c r="X216" s="66">
        <f t="shared" si="202"/>
        <v>0</v>
      </c>
      <c r="Y216" s="65">
        <v>0</v>
      </c>
      <c r="Z216" s="66">
        <f t="shared" si="203"/>
        <v>0</v>
      </c>
      <c r="AA216" s="65">
        <v>0</v>
      </c>
      <c r="AB216" s="66">
        <f t="shared" si="204"/>
        <v>0</v>
      </c>
      <c r="AC216" s="67" t="str">
        <f t="shared" si="205"/>
        <v/>
      </c>
      <c r="AD216" s="82" t="s">
        <v>57</v>
      </c>
      <c r="AE216" s="82" t="s">
        <v>57</v>
      </c>
      <c r="AF216" s="389" t="s">
        <v>375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388" t="s">
        <v>91</v>
      </c>
      <c r="BO216" s="80">
        <f t="shared" si="206"/>
        <v>0</v>
      </c>
      <c r="BP216" s="80">
        <f t="shared" si="207"/>
        <v>0</v>
      </c>
      <c r="BQ216" s="80">
        <f t="shared" si="208"/>
        <v>0</v>
      </c>
      <c r="BR216" s="80">
        <f t="shared" si="209"/>
        <v>0</v>
      </c>
      <c r="BS216" s="80">
        <f t="shared" si="210"/>
        <v>0</v>
      </c>
      <c r="BT216" s="80">
        <f t="shared" si="211"/>
        <v>0</v>
      </c>
      <c r="BU216" s="80">
        <f t="shared" si="212"/>
        <v>0</v>
      </c>
      <c r="BV216" s="80">
        <f t="shared" si="213"/>
        <v>0</v>
      </c>
      <c r="BW216" s="80">
        <f t="shared" si="214"/>
        <v>0</v>
      </c>
      <c r="BX216" s="80">
        <f t="shared" si="215"/>
        <v>0</v>
      </c>
      <c r="BY216" s="80">
        <f t="shared" si="216"/>
        <v>0</v>
      </c>
      <c r="BZ216" s="80">
        <f t="shared" si="217"/>
        <v>0</v>
      </c>
      <c r="CA216" s="80">
        <f t="shared" si="218"/>
        <v>0</v>
      </c>
      <c r="CB216" s="80">
        <f t="shared" si="219"/>
        <v>0</v>
      </c>
      <c r="CC216" s="80">
        <f t="shared" si="220"/>
        <v>0</v>
      </c>
      <c r="CD216" s="80">
        <f t="shared" si="221"/>
        <v>0</v>
      </c>
    </row>
    <row r="217" spans="1:82" ht="22.5" x14ac:dyDescent="0.2">
      <c r="A217" s="82" t="s">
        <v>376</v>
      </c>
      <c r="B217" s="83" t="s">
        <v>377</v>
      </c>
      <c r="C217" s="83">
        <v>4301135243</v>
      </c>
      <c r="D217" s="83">
        <v>4607111034199</v>
      </c>
      <c r="E217" s="84">
        <v>0.25</v>
      </c>
      <c r="F217" s="85">
        <v>12</v>
      </c>
      <c r="G217" s="84">
        <v>3</v>
      </c>
      <c r="H217" s="84">
        <v>3.7035999999999998</v>
      </c>
      <c r="I217" s="86">
        <v>70</v>
      </c>
      <c r="J217" s="86" t="s">
        <v>90</v>
      </c>
      <c r="K217" s="87" t="s">
        <v>89</v>
      </c>
      <c r="L217" s="87"/>
      <c r="M217" s="773">
        <v>180</v>
      </c>
      <c r="N217" s="773"/>
      <c r="O217" s="917" t="str">
        <f>HYPERLINK("https://abi.ru/products/Замороженные/Горячая штучка/Хотстеры/Снеки/P003881/","«Хотстеры» Фикс.вес 0,25 Лоток ТМ «Горячая штучка»")</f>
        <v>«Хотстеры» Фикс.вес 0,25 Лоток ТМ «Горячая штучка»</v>
      </c>
      <c r="P217" s="775"/>
      <c r="Q217" s="775"/>
      <c r="R217" s="775"/>
      <c r="S217" s="775"/>
      <c r="T217" s="88" t="s">
        <v>42</v>
      </c>
      <c r="U217" s="65">
        <v>0</v>
      </c>
      <c r="V217" s="66">
        <f t="shared" si="201"/>
        <v>0</v>
      </c>
      <c r="W217" s="65">
        <v>0</v>
      </c>
      <c r="X217" s="66">
        <f t="shared" si="202"/>
        <v>0</v>
      </c>
      <c r="Y217" s="65">
        <v>0</v>
      </c>
      <c r="Z217" s="66">
        <f t="shared" si="203"/>
        <v>0</v>
      </c>
      <c r="AA217" s="65">
        <v>0</v>
      </c>
      <c r="AB217" s="66">
        <f t="shared" si="204"/>
        <v>0</v>
      </c>
      <c r="AC217" s="67" t="str">
        <f t="shared" si="205"/>
        <v/>
      </c>
      <c r="AD217" s="82" t="s">
        <v>57</v>
      </c>
      <c r="AE217" s="82" t="s">
        <v>57</v>
      </c>
      <c r="AF217" s="391" t="s">
        <v>378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390" t="s">
        <v>91</v>
      </c>
      <c r="BO217" s="80">
        <f t="shared" si="206"/>
        <v>0</v>
      </c>
      <c r="BP217" s="80">
        <f t="shared" si="207"/>
        <v>0</v>
      </c>
      <c r="BQ217" s="80">
        <f t="shared" si="208"/>
        <v>0</v>
      </c>
      <c r="BR217" s="80">
        <f t="shared" si="209"/>
        <v>0</v>
      </c>
      <c r="BS217" s="80">
        <f t="shared" si="210"/>
        <v>0</v>
      </c>
      <c r="BT217" s="80">
        <f t="shared" si="211"/>
        <v>0</v>
      </c>
      <c r="BU217" s="80">
        <f t="shared" si="212"/>
        <v>0</v>
      </c>
      <c r="BV217" s="80">
        <f t="shared" si="213"/>
        <v>0</v>
      </c>
      <c r="BW217" s="80">
        <f t="shared" si="214"/>
        <v>0</v>
      </c>
      <c r="BX217" s="80">
        <f t="shared" si="215"/>
        <v>0</v>
      </c>
      <c r="BY217" s="80">
        <f t="shared" si="216"/>
        <v>0</v>
      </c>
      <c r="BZ217" s="80">
        <f t="shared" si="217"/>
        <v>0</v>
      </c>
      <c r="CA217" s="80">
        <f t="shared" si="218"/>
        <v>0</v>
      </c>
      <c r="CB217" s="80">
        <f t="shared" si="219"/>
        <v>0</v>
      </c>
      <c r="CC217" s="80">
        <f t="shared" si="220"/>
        <v>0</v>
      </c>
      <c r="CD217" s="80">
        <f t="shared" si="221"/>
        <v>0</v>
      </c>
    </row>
    <row r="218" spans="1:82" x14ac:dyDescent="0.2">
      <c r="A218" s="82" t="s">
        <v>379</v>
      </c>
      <c r="B218" s="83" t="s">
        <v>380</v>
      </c>
      <c r="C218" s="83">
        <v>4301135282</v>
      </c>
      <c r="D218" s="83">
        <v>4607111034199</v>
      </c>
      <c r="E218" s="84">
        <v>0.25</v>
      </c>
      <c r="F218" s="85">
        <v>12</v>
      </c>
      <c r="G218" s="84">
        <v>3</v>
      </c>
      <c r="H218" s="84">
        <v>3.7035999999999998</v>
      </c>
      <c r="I218" s="86">
        <v>70</v>
      </c>
      <c r="J218" s="86" t="s">
        <v>90</v>
      </c>
      <c r="K218" s="87" t="s">
        <v>89</v>
      </c>
      <c r="L218" s="87"/>
      <c r="M218" s="773">
        <v>180</v>
      </c>
      <c r="N218" s="773"/>
      <c r="O218" s="9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8" s="775"/>
      <c r="Q218" s="775"/>
      <c r="R218" s="775"/>
      <c r="S218" s="775"/>
      <c r="T218" s="88" t="s">
        <v>42</v>
      </c>
      <c r="U218" s="65">
        <v>0</v>
      </c>
      <c r="V218" s="66">
        <f t="shared" si="201"/>
        <v>0</v>
      </c>
      <c r="W218" s="65">
        <v>0</v>
      </c>
      <c r="X218" s="66">
        <f t="shared" si="202"/>
        <v>0</v>
      </c>
      <c r="Y218" s="65">
        <v>0</v>
      </c>
      <c r="Z218" s="66">
        <f t="shared" si="203"/>
        <v>0</v>
      </c>
      <c r="AA218" s="65">
        <v>0</v>
      </c>
      <c r="AB218" s="66">
        <f t="shared" si="204"/>
        <v>0</v>
      </c>
      <c r="AC218" s="67" t="str">
        <f t="shared" si="205"/>
        <v/>
      </c>
      <c r="AD218" s="82" t="s">
        <v>57</v>
      </c>
      <c r="AE218" s="82" t="s">
        <v>57</v>
      </c>
      <c r="AF218" s="393" t="s">
        <v>375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392" t="s">
        <v>91</v>
      </c>
      <c r="BO218" s="80">
        <f t="shared" si="206"/>
        <v>0</v>
      </c>
      <c r="BP218" s="80">
        <f t="shared" si="207"/>
        <v>0</v>
      </c>
      <c r="BQ218" s="80">
        <f t="shared" si="208"/>
        <v>0</v>
      </c>
      <c r="BR218" s="80">
        <f t="shared" si="209"/>
        <v>0</v>
      </c>
      <c r="BS218" s="80">
        <f t="shared" si="210"/>
        <v>0</v>
      </c>
      <c r="BT218" s="80">
        <f t="shared" si="211"/>
        <v>0</v>
      </c>
      <c r="BU218" s="80">
        <f t="shared" si="212"/>
        <v>0</v>
      </c>
      <c r="BV218" s="80">
        <f t="shared" si="213"/>
        <v>0</v>
      </c>
      <c r="BW218" s="80">
        <f t="shared" si="214"/>
        <v>0</v>
      </c>
      <c r="BX218" s="80">
        <f t="shared" si="215"/>
        <v>0</v>
      </c>
      <c r="BY218" s="80">
        <f t="shared" si="216"/>
        <v>0</v>
      </c>
      <c r="BZ218" s="80">
        <f t="shared" si="217"/>
        <v>0</v>
      </c>
      <c r="CA218" s="80">
        <f t="shared" si="218"/>
        <v>0</v>
      </c>
      <c r="CB218" s="80">
        <f t="shared" si="219"/>
        <v>0</v>
      </c>
      <c r="CC218" s="80">
        <f t="shared" si="220"/>
        <v>0</v>
      </c>
      <c r="CD218" s="80">
        <f t="shared" si="221"/>
        <v>0</v>
      </c>
    </row>
    <row r="219" spans="1:82" x14ac:dyDescent="0.2">
      <c r="A219" s="82" t="s">
        <v>379</v>
      </c>
      <c r="B219" s="83" t="s">
        <v>380</v>
      </c>
      <c r="C219" s="83">
        <v>4301135477</v>
      </c>
      <c r="D219" s="83">
        <v>4607111034199</v>
      </c>
      <c r="E219" s="84">
        <v>0.25</v>
      </c>
      <c r="F219" s="85">
        <v>12</v>
      </c>
      <c r="G219" s="84">
        <v>3</v>
      </c>
      <c r="H219" s="84">
        <v>3.7035999999999998</v>
      </c>
      <c r="I219" s="86">
        <v>70</v>
      </c>
      <c r="J219" s="86" t="s">
        <v>90</v>
      </c>
      <c r="K219" s="87" t="s">
        <v>89</v>
      </c>
      <c r="L219" s="87"/>
      <c r="M219" s="773">
        <v>180</v>
      </c>
      <c r="N219" s="773"/>
      <c r="O219" s="9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9" s="775"/>
      <c r="Q219" s="775"/>
      <c r="R219" s="775"/>
      <c r="S219" s="775"/>
      <c r="T219" s="88" t="s">
        <v>42</v>
      </c>
      <c r="U219" s="65">
        <v>0</v>
      </c>
      <c r="V219" s="66">
        <f t="shared" si="201"/>
        <v>0</v>
      </c>
      <c r="W219" s="65">
        <v>0</v>
      </c>
      <c r="X219" s="66">
        <f t="shared" si="202"/>
        <v>0</v>
      </c>
      <c r="Y219" s="65">
        <v>0</v>
      </c>
      <c r="Z219" s="66">
        <f t="shared" si="203"/>
        <v>0</v>
      </c>
      <c r="AA219" s="65">
        <v>0</v>
      </c>
      <c r="AB219" s="66">
        <f t="shared" si="204"/>
        <v>0</v>
      </c>
      <c r="AC219" s="67" t="str">
        <f t="shared" si="205"/>
        <v/>
      </c>
      <c r="AD219" s="82" t="s">
        <v>57</v>
      </c>
      <c r="AE219" s="82" t="s">
        <v>57</v>
      </c>
      <c r="AF219" s="395" t="s">
        <v>375</v>
      </c>
      <c r="AG219" s="2"/>
      <c r="AH219" s="2"/>
      <c r="AI219" s="2"/>
      <c r="AJ219" s="2"/>
      <c r="AK219" s="2"/>
      <c r="AL219" s="61"/>
      <c r="AM219" s="61"/>
      <c r="AN219" s="61"/>
      <c r="AO219" s="2"/>
      <c r="AP219" s="2"/>
      <c r="AQ219" s="2"/>
      <c r="AR219" s="2"/>
      <c r="AS219" s="2"/>
      <c r="AT219" s="2"/>
      <c r="AU219" s="20"/>
      <c r="AV219" s="20"/>
      <c r="AW219" s="21"/>
      <c r="BB219" s="394" t="s">
        <v>91</v>
      </c>
      <c r="BO219" s="80">
        <f t="shared" si="206"/>
        <v>0</v>
      </c>
      <c r="BP219" s="80">
        <f t="shared" si="207"/>
        <v>0</v>
      </c>
      <c r="BQ219" s="80">
        <f t="shared" si="208"/>
        <v>0</v>
      </c>
      <c r="BR219" s="80">
        <f t="shared" si="209"/>
        <v>0</v>
      </c>
      <c r="BS219" s="80">
        <f t="shared" si="210"/>
        <v>0</v>
      </c>
      <c r="BT219" s="80">
        <f t="shared" si="211"/>
        <v>0</v>
      </c>
      <c r="BU219" s="80">
        <f t="shared" si="212"/>
        <v>0</v>
      </c>
      <c r="BV219" s="80">
        <f t="shared" si="213"/>
        <v>0</v>
      </c>
      <c r="BW219" s="80">
        <f t="shared" si="214"/>
        <v>0</v>
      </c>
      <c r="BX219" s="80">
        <f t="shared" si="215"/>
        <v>0</v>
      </c>
      <c r="BY219" s="80">
        <f t="shared" si="216"/>
        <v>0</v>
      </c>
      <c r="BZ219" s="80">
        <f t="shared" si="217"/>
        <v>0</v>
      </c>
      <c r="CA219" s="80">
        <f t="shared" si="218"/>
        <v>0</v>
      </c>
      <c r="CB219" s="80">
        <f t="shared" si="219"/>
        <v>0</v>
      </c>
      <c r="CC219" s="80">
        <f t="shared" si="220"/>
        <v>0</v>
      </c>
      <c r="CD219" s="80">
        <f t="shared" si="221"/>
        <v>0</v>
      </c>
    </row>
    <row r="220" spans="1:82" ht="22.5" x14ac:dyDescent="0.2">
      <c r="A220" s="82" t="s">
        <v>381</v>
      </c>
      <c r="B220" s="83" t="s">
        <v>382</v>
      </c>
      <c r="C220" s="83">
        <v>4301135283</v>
      </c>
      <c r="D220" s="83">
        <v>4607111034199</v>
      </c>
      <c r="E220" s="84">
        <v>0.25</v>
      </c>
      <c r="F220" s="85">
        <v>6</v>
      </c>
      <c r="G220" s="84">
        <v>1.5</v>
      </c>
      <c r="H220" s="84">
        <v>1.9218</v>
      </c>
      <c r="I220" s="86">
        <v>140</v>
      </c>
      <c r="J220" s="86" t="s">
        <v>90</v>
      </c>
      <c r="K220" s="87" t="s">
        <v>89</v>
      </c>
      <c r="L220" s="87"/>
      <c r="M220" s="773">
        <v>180</v>
      </c>
      <c r="N220" s="773"/>
      <c r="O220" s="920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0" s="775"/>
      <c r="Q220" s="775"/>
      <c r="R220" s="775"/>
      <c r="S220" s="775"/>
      <c r="T220" s="88" t="s">
        <v>42</v>
      </c>
      <c r="U220" s="65">
        <v>0</v>
      </c>
      <c r="V220" s="66">
        <f t="shared" si="201"/>
        <v>0</v>
      </c>
      <c r="W220" s="65">
        <v>0</v>
      </c>
      <c r="X220" s="66">
        <f t="shared" si="202"/>
        <v>0</v>
      </c>
      <c r="Y220" s="65">
        <v>0</v>
      </c>
      <c r="Z220" s="66">
        <f t="shared" si="203"/>
        <v>0</v>
      </c>
      <c r="AA220" s="65">
        <v>0</v>
      </c>
      <c r="AB220" s="66">
        <f t="shared" si="204"/>
        <v>0</v>
      </c>
      <c r="AC220" s="67" t="str">
        <f>IF(IFERROR(U220*0.00941,0)+IFERROR(W220*0.00941,0)+IFERROR(Y220*0.00941,0)+IFERROR(AA220*0.00941,0)=0,"",IFERROR(U220*0.00941,0)+IFERROR(W220*0.00941,0)+IFERROR(Y220*0.00941,0)+IFERROR(AA220*0.00941,0))</f>
        <v/>
      </c>
      <c r="AD220" s="82" t="s">
        <v>57</v>
      </c>
      <c r="AE220" s="82" t="s">
        <v>57</v>
      </c>
      <c r="AF220" s="397" t="s">
        <v>383</v>
      </c>
      <c r="AG220" s="2"/>
      <c r="AH220" s="2"/>
      <c r="AI220" s="2"/>
      <c r="AJ220" s="2"/>
      <c r="AK220" s="2"/>
      <c r="AL220" s="61"/>
      <c r="AM220" s="61"/>
      <c r="AN220" s="61"/>
      <c r="AO220" s="2"/>
      <c r="AP220" s="2"/>
      <c r="AQ220" s="2"/>
      <c r="AR220" s="2"/>
      <c r="AS220" s="2"/>
      <c r="AT220" s="2"/>
      <c r="AU220" s="20"/>
      <c r="AV220" s="20"/>
      <c r="AW220" s="21"/>
      <c r="BB220" s="396" t="s">
        <v>91</v>
      </c>
      <c r="BO220" s="80">
        <f t="shared" si="206"/>
        <v>0</v>
      </c>
      <c r="BP220" s="80">
        <f t="shared" si="207"/>
        <v>0</v>
      </c>
      <c r="BQ220" s="80">
        <f t="shared" si="208"/>
        <v>0</v>
      </c>
      <c r="BR220" s="80">
        <f t="shared" si="209"/>
        <v>0</v>
      </c>
      <c r="BS220" s="80">
        <f t="shared" si="210"/>
        <v>0</v>
      </c>
      <c r="BT220" s="80">
        <f t="shared" si="211"/>
        <v>0</v>
      </c>
      <c r="BU220" s="80">
        <f t="shared" si="212"/>
        <v>0</v>
      </c>
      <c r="BV220" s="80">
        <f t="shared" si="213"/>
        <v>0</v>
      </c>
      <c r="BW220" s="80">
        <f t="shared" si="214"/>
        <v>0</v>
      </c>
      <c r="BX220" s="80">
        <f t="shared" si="215"/>
        <v>0</v>
      </c>
      <c r="BY220" s="80">
        <f t="shared" si="216"/>
        <v>0</v>
      </c>
      <c r="BZ220" s="80">
        <f t="shared" si="217"/>
        <v>0</v>
      </c>
      <c r="CA220" s="80">
        <f t="shared" si="218"/>
        <v>0</v>
      </c>
      <c r="CB220" s="80">
        <f t="shared" si="219"/>
        <v>0</v>
      </c>
      <c r="CC220" s="80">
        <f t="shared" si="220"/>
        <v>0</v>
      </c>
      <c r="CD220" s="80">
        <f t="shared" si="221"/>
        <v>0</v>
      </c>
    </row>
    <row r="221" spans="1:82" ht="22.5" x14ac:dyDescent="0.2">
      <c r="A221" s="82" t="s">
        <v>381</v>
      </c>
      <c r="B221" s="83" t="s">
        <v>382</v>
      </c>
      <c r="C221" s="83">
        <v>4301135474</v>
      </c>
      <c r="D221" s="83">
        <v>4607111034199</v>
      </c>
      <c r="E221" s="84">
        <v>0.25</v>
      </c>
      <c r="F221" s="85">
        <v>6</v>
      </c>
      <c r="G221" s="84">
        <v>1.5</v>
      </c>
      <c r="H221" s="84">
        <v>1.9218</v>
      </c>
      <c r="I221" s="86">
        <v>140</v>
      </c>
      <c r="J221" s="86" t="s">
        <v>90</v>
      </c>
      <c r="K221" s="87" t="s">
        <v>89</v>
      </c>
      <c r="L221" s="87"/>
      <c r="M221" s="773">
        <v>180</v>
      </c>
      <c r="N221" s="773"/>
      <c r="O221" s="921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1" s="775"/>
      <c r="Q221" s="775"/>
      <c r="R221" s="775"/>
      <c r="S221" s="775"/>
      <c r="T221" s="88" t="s">
        <v>42</v>
      </c>
      <c r="U221" s="65">
        <v>0</v>
      </c>
      <c r="V221" s="66">
        <f t="shared" si="201"/>
        <v>0</v>
      </c>
      <c r="W221" s="65">
        <v>0</v>
      </c>
      <c r="X221" s="66">
        <f t="shared" si="202"/>
        <v>0</v>
      </c>
      <c r="Y221" s="65">
        <v>0</v>
      </c>
      <c r="Z221" s="66">
        <f t="shared" si="203"/>
        <v>0</v>
      </c>
      <c r="AA221" s="65">
        <v>0</v>
      </c>
      <c r="AB221" s="66">
        <f t="shared" si="204"/>
        <v>0</v>
      </c>
      <c r="AC221" s="67" t="str">
        <f>IF(IFERROR(U221*0.00941,0)+IFERROR(W221*0.00941,0)+IFERROR(Y221*0.00941,0)+IFERROR(AA221*0.00941,0)=0,"",IFERROR(U221*0.00941,0)+IFERROR(W221*0.00941,0)+IFERROR(Y221*0.00941,0)+IFERROR(AA221*0.00941,0))</f>
        <v/>
      </c>
      <c r="AD221" s="82" t="s">
        <v>57</v>
      </c>
      <c r="AE221" s="82" t="s">
        <v>57</v>
      </c>
      <c r="AF221" s="399" t="s">
        <v>383</v>
      </c>
      <c r="AG221" s="2"/>
      <c r="AH221" s="2"/>
      <c r="AI221" s="2"/>
      <c r="AJ221" s="2"/>
      <c r="AK221" s="2"/>
      <c r="AL221" s="61"/>
      <c r="AM221" s="61"/>
      <c r="AN221" s="61"/>
      <c r="AO221" s="2"/>
      <c r="AP221" s="2"/>
      <c r="AQ221" s="2"/>
      <c r="AR221" s="2"/>
      <c r="AS221" s="2"/>
      <c r="AT221" s="2"/>
      <c r="AU221" s="20"/>
      <c r="AV221" s="20"/>
      <c r="AW221" s="21"/>
      <c r="BB221" s="398" t="s">
        <v>91</v>
      </c>
      <c r="BO221" s="80">
        <f t="shared" si="206"/>
        <v>0</v>
      </c>
      <c r="BP221" s="80">
        <f t="shared" si="207"/>
        <v>0</v>
      </c>
      <c r="BQ221" s="80">
        <f t="shared" si="208"/>
        <v>0</v>
      </c>
      <c r="BR221" s="80">
        <f t="shared" si="209"/>
        <v>0</v>
      </c>
      <c r="BS221" s="80">
        <f t="shared" si="210"/>
        <v>0</v>
      </c>
      <c r="BT221" s="80">
        <f t="shared" si="211"/>
        <v>0</v>
      </c>
      <c r="BU221" s="80">
        <f t="shared" si="212"/>
        <v>0</v>
      </c>
      <c r="BV221" s="80">
        <f t="shared" si="213"/>
        <v>0</v>
      </c>
      <c r="BW221" s="80">
        <f t="shared" si="214"/>
        <v>0</v>
      </c>
      <c r="BX221" s="80">
        <f t="shared" si="215"/>
        <v>0</v>
      </c>
      <c r="BY221" s="80">
        <f t="shared" si="216"/>
        <v>0</v>
      </c>
      <c r="BZ221" s="80">
        <f t="shared" si="217"/>
        <v>0</v>
      </c>
      <c r="CA221" s="80">
        <f t="shared" si="218"/>
        <v>0</v>
      </c>
      <c r="CB221" s="80">
        <f t="shared" si="219"/>
        <v>0</v>
      </c>
      <c r="CC221" s="80">
        <f t="shared" si="220"/>
        <v>0</v>
      </c>
      <c r="CD221" s="80">
        <f t="shared" si="221"/>
        <v>0</v>
      </c>
    </row>
    <row r="222" spans="1:82" x14ac:dyDescent="0.2">
      <c r="A222" s="793"/>
      <c r="B222" s="793"/>
      <c r="C222" s="793"/>
      <c r="D222" s="793"/>
      <c r="E222" s="793"/>
      <c r="F222" s="793"/>
      <c r="G222" s="793"/>
      <c r="H222" s="793"/>
      <c r="I222" s="793"/>
      <c r="J222" s="793"/>
      <c r="K222" s="793"/>
      <c r="L222" s="793"/>
      <c r="M222" s="793"/>
      <c r="N222" s="793"/>
      <c r="O222" s="791" t="s">
        <v>43</v>
      </c>
      <c r="P222" s="792"/>
      <c r="Q222" s="792"/>
      <c r="R222" s="792"/>
      <c r="S222" s="792"/>
      <c r="T222" s="39" t="s">
        <v>42</v>
      </c>
      <c r="U222" s="50">
        <f t="shared" ref="U222:AB222" si="222">IFERROR(SUM(U212:U221),0)</f>
        <v>0</v>
      </c>
      <c r="V222" s="50">
        <f t="shared" si="222"/>
        <v>0</v>
      </c>
      <c r="W222" s="50">
        <f t="shared" si="222"/>
        <v>0</v>
      </c>
      <c r="X222" s="50">
        <f t="shared" si="222"/>
        <v>0</v>
      </c>
      <c r="Y222" s="50">
        <f t="shared" si="222"/>
        <v>0</v>
      </c>
      <c r="Z222" s="50">
        <f t="shared" si="222"/>
        <v>0</v>
      </c>
      <c r="AA222" s="50">
        <f t="shared" si="222"/>
        <v>0</v>
      </c>
      <c r="AB222" s="50">
        <f t="shared" si="222"/>
        <v>0</v>
      </c>
      <c r="AC222" s="50">
        <f>IFERROR(IF(AC212="",0,AC212),0)+IFERROR(IF(AC213="",0,AC213),0)+IFERROR(IF(AC214="",0,AC214),0)+IFERROR(IF(AC215="",0,AC215),0)+IFERROR(IF(AC216="",0,AC216),0)+IFERROR(IF(AC217="",0,AC217),0)+IFERROR(IF(AC218="",0,AC218),0)+IFERROR(IF(AC219="",0,AC219),0)+IFERROR(IF(AC220="",0,AC220),0)+IFERROR(IF(AC221="",0,AC221),0)</f>
        <v>0</v>
      </c>
      <c r="AD222" s="3"/>
      <c r="AE222" s="72"/>
      <c r="AF222" s="3"/>
      <c r="AG222" s="3"/>
      <c r="AH222" s="3"/>
      <c r="AI222" s="3"/>
      <c r="AJ222" s="3"/>
      <c r="AK222" s="3"/>
      <c r="AL222" s="62"/>
      <c r="AM222" s="62"/>
      <c r="AN222" s="62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x14ac:dyDescent="0.2">
      <c r="A223" s="793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1" t="s">
        <v>43</v>
      </c>
      <c r="P223" s="792"/>
      <c r="Q223" s="792"/>
      <c r="R223" s="792"/>
      <c r="S223" s="792"/>
      <c r="T223" s="39" t="s">
        <v>0</v>
      </c>
      <c r="U223" s="50">
        <f>IFERROR(U212*G212,0)+IFERROR(U213*G213,0)+IFERROR(U214*G214,0)+IFERROR(U215*G215,0)+IFERROR(U216*G216,0)+IFERROR(U217*G217,0)+IFERROR(U218*G218,0)+IFERROR(U219*G219,0)+IFERROR(U220*G220,0)+IFERROR(U221*G221,0)</f>
        <v>0</v>
      </c>
      <c r="V223" s="50">
        <f>IFERROR(V212*G212,0)+IFERROR(V213*G213,0)+IFERROR(V214*G214,0)+IFERROR(V215*G215,0)+IFERROR(V216*G216,0)+IFERROR(V217*G217,0)+IFERROR(V218*G218,0)+IFERROR(V219*G219,0)+IFERROR(V220*G220,0)+IFERROR(V221*G221,0)</f>
        <v>0</v>
      </c>
      <c r="W223" s="50">
        <f>IFERROR(W212*G212,0)+IFERROR(W213*G213,0)+IFERROR(W214*G214,0)+IFERROR(W215*G215,0)+IFERROR(W216*G216,0)+IFERROR(W217*G217,0)+IFERROR(W218*G218,0)+IFERROR(W219*G219,0)+IFERROR(W220*G220,0)+IFERROR(W221*G221,0)</f>
        <v>0</v>
      </c>
      <c r="X223" s="50">
        <f>IFERROR(X212*G212,0)+IFERROR(X213*G213,0)+IFERROR(X214*G214,0)+IFERROR(X215*G215,0)+IFERROR(X216*G216,0)+IFERROR(X217*G217,0)+IFERROR(X218*G218,0)+IFERROR(X219*G219,0)+IFERROR(X220*G220,0)+IFERROR(X221*G221,0)</f>
        <v>0</v>
      </c>
      <c r="Y223" s="50">
        <f>IFERROR(Y212*G212,0)+IFERROR(Y213*G213,0)+IFERROR(Y214*G214,0)+IFERROR(Y215*G215,0)+IFERROR(Y216*G216,0)+IFERROR(Y217*G217,0)+IFERROR(Y218*G218,0)+IFERROR(Y219*G219,0)+IFERROR(Y220*G220,0)+IFERROR(Y221*G221,0)</f>
        <v>0</v>
      </c>
      <c r="Z223" s="50">
        <f>IFERROR(Z212*G212,0)+IFERROR(Z213*G213,0)+IFERROR(Z214*G214,0)+IFERROR(Z215*G215,0)+IFERROR(Z216*G216,0)+IFERROR(Z217*G217,0)+IFERROR(Z218*G218,0)+IFERROR(Z219*G219,0)+IFERROR(Z220*G220,0)+IFERROR(Z221*G221,0)</f>
        <v>0</v>
      </c>
      <c r="AA223" s="50">
        <f>IFERROR(AA212*G212,0)+IFERROR(AA213*G213,0)+IFERROR(AA214*G214,0)+IFERROR(AA215*G215,0)+IFERROR(AA216*G216,0)+IFERROR(AA217*G217,0)+IFERROR(AA218*G218,0)+IFERROR(AA219*G219,0)+IFERROR(AA220*G220,0)+IFERROR(AA221*G221,0)</f>
        <v>0</v>
      </c>
      <c r="AB223" s="50">
        <f>IFERROR(AB212*G212,0)+IFERROR(AB213*G213,0)+IFERROR(AB214*G214,0)+IFERROR(AB215*G215,0)+IFERROR(AB216*G216,0)+IFERROR(AB217*G217,0)+IFERROR(AB218*G218,0)+IFERROR(AB219*G219,0)+IFERROR(AB220*G220,0)+IFERROR(AB221*G221,0)</f>
        <v>0</v>
      </c>
      <c r="AC223" s="50" t="s">
        <v>57</v>
      </c>
      <c r="AD223" s="3"/>
      <c r="AE223" s="72"/>
      <c r="AF223" s="3"/>
      <c r="AG223" s="3"/>
      <c r="AH223" s="3"/>
      <c r="AI223" s="3"/>
      <c r="AJ223" s="3"/>
      <c r="AK223" s="3"/>
      <c r="AL223" s="62"/>
      <c r="AM223" s="62"/>
      <c r="AN223" s="62"/>
      <c r="AO223" s="3"/>
      <c r="AP223" s="3"/>
      <c r="AQ223" s="2"/>
      <c r="AR223" s="2"/>
      <c r="AS223" s="2"/>
      <c r="AT223" s="2"/>
      <c r="AU223" s="20"/>
      <c r="AV223" s="20"/>
      <c r="AW223" s="21"/>
    </row>
    <row r="224" spans="1:82" ht="15" x14ac:dyDescent="0.25">
      <c r="A224" s="767" t="s">
        <v>384</v>
      </c>
      <c r="B224" s="768"/>
      <c r="C224" s="768"/>
      <c r="D224" s="768"/>
      <c r="E224" s="768"/>
      <c r="F224" s="768"/>
      <c r="G224" s="768"/>
      <c r="H224" s="768"/>
      <c r="I224" s="768"/>
      <c r="J224" s="768"/>
      <c r="K224" s="768"/>
      <c r="L224" s="768"/>
      <c r="M224" s="768"/>
      <c r="N224" s="768"/>
      <c r="O224" s="768"/>
      <c r="P224" s="768"/>
      <c r="Q224" s="768"/>
      <c r="R224" s="768"/>
      <c r="S224" s="768"/>
      <c r="T224" s="768"/>
      <c r="U224" s="768"/>
      <c r="V224" s="768"/>
      <c r="W224" s="768"/>
      <c r="X224" s="768"/>
      <c r="Y224" s="768"/>
      <c r="Z224" s="768"/>
      <c r="AA224" s="764"/>
      <c r="AB224" s="764"/>
      <c r="AC224" s="764"/>
      <c r="AD224" s="764"/>
      <c r="AE224" s="765"/>
      <c r="AF224" s="769"/>
      <c r="AG224" s="2"/>
      <c r="AH224" s="2"/>
      <c r="AI224" s="2"/>
      <c r="AJ224" s="2"/>
      <c r="AK224" s="61"/>
      <c r="AL224" s="61"/>
      <c r="AM224" s="61"/>
      <c r="AN224" s="2"/>
      <c r="AO224" s="2"/>
      <c r="AP224" s="2"/>
      <c r="AQ224" s="2"/>
      <c r="AR224" s="2"/>
    </row>
    <row r="225" spans="1:82" ht="15" x14ac:dyDescent="0.25">
      <c r="A225" s="770" t="s">
        <v>176</v>
      </c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1"/>
      <c r="P225" s="771"/>
      <c r="Q225" s="771"/>
      <c r="R225" s="771"/>
      <c r="S225" s="771"/>
      <c r="T225" s="771"/>
      <c r="U225" s="771"/>
      <c r="V225" s="771"/>
      <c r="W225" s="771"/>
      <c r="X225" s="768"/>
      <c r="Y225" s="768"/>
      <c r="Z225" s="768"/>
      <c r="AA225" s="764"/>
      <c r="AB225" s="764"/>
      <c r="AC225" s="764"/>
      <c r="AD225" s="764"/>
      <c r="AE225" s="765"/>
      <c r="AF225" s="772"/>
      <c r="AG225" s="2"/>
      <c r="AH225" s="2"/>
      <c r="AI225" s="2"/>
      <c r="AJ225" s="2"/>
      <c r="AK225" s="61"/>
      <c r="AL225" s="61"/>
      <c r="AM225" s="61"/>
      <c r="AN225" s="2"/>
      <c r="AO225" s="2"/>
      <c r="AP225" s="2"/>
      <c r="AQ225" s="2"/>
      <c r="AR225" s="2"/>
    </row>
    <row r="226" spans="1:82" ht="33.75" x14ac:dyDescent="0.2">
      <c r="A226" s="82" t="s">
        <v>385</v>
      </c>
      <c r="B226" s="83" t="s">
        <v>386</v>
      </c>
      <c r="C226" s="83">
        <v>4301130006</v>
      </c>
      <c r="D226" s="83">
        <v>4607111034670</v>
      </c>
      <c r="E226" s="84">
        <v>3</v>
      </c>
      <c r="F226" s="85">
        <v>1</v>
      </c>
      <c r="G226" s="84">
        <v>3</v>
      </c>
      <c r="H226" s="84">
        <v>3.1949999999999998</v>
      </c>
      <c r="I226" s="86">
        <v>126</v>
      </c>
      <c r="J226" s="86" t="s">
        <v>90</v>
      </c>
      <c r="K226" s="87" t="s">
        <v>89</v>
      </c>
      <c r="L226" s="87"/>
      <c r="M226" s="773">
        <v>180</v>
      </c>
      <c r="N226" s="773"/>
      <c r="O226" s="9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6" s="775"/>
      <c r="Q226" s="775"/>
      <c r="R226" s="775"/>
      <c r="S226" s="775"/>
      <c r="T226" s="88" t="s">
        <v>42</v>
      </c>
      <c r="U226" s="65">
        <v>0</v>
      </c>
      <c r="V226" s="66">
        <f t="shared" ref="V226:V238" si="223">IFERROR(IF(U226="","",U226),"")</f>
        <v>0</v>
      </c>
      <c r="W226" s="65">
        <v>0</v>
      </c>
      <c r="X226" s="66">
        <f t="shared" ref="X226:X238" si="224">IFERROR(IF(W226="","",W226),"")</f>
        <v>0</v>
      </c>
      <c r="Y226" s="65">
        <v>0</v>
      </c>
      <c r="Z226" s="66">
        <f t="shared" ref="Z226:Z238" si="225">IFERROR(IF(Y226="","",Y226),"")</f>
        <v>0</v>
      </c>
      <c r="AA226" s="65">
        <v>0</v>
      </c>
      <c r="AB226" s="66">
        <f t="shared" ref="AB226:AB238" si="226">IFERROR(IF(AA226="","",AA226),"")</f>
        <v>0</v>
      </c>
      <c r="AC226" s="67" t="str">
        <f>IF(IFERROR(U226*0.00936,0)+IFERROR(W226*0.00936,0)+IFERROR(Y226*0.00936,0)+IFERROR(AA226*0.00936,0)=0,"",IFERROR(U226*0.00936,0)+IFERROR(W226*0.00936,0)+IFERROR(Y226*0.00936,0)+IFERROR(AA226*0.00936,0))</f>
        <v/>
      </c>
      <c r="AD226" s="82" t="s">
        <v>387</v>
      </c>
      <c r="AE226" s="82" t="s">
        <v>57</v>
      </c>
      <c r="AF226" s="401" t="s">
        <v>388</v>
      </c>
      <c r="AG226" s="2"/>
      <c r="AH226" s="2"/>
      <c r="AI226" s="2"/>
      <c r="AJ226" s="2"/>
      <c r="AK226" s="2"/>
      <c r="AL226" s="61"/>
      <c r="AM226" s="61"/>
      <c r="AN226" s="61"/>
      <c r="AO226" s="2"/>
      <c r="AP226" s="2"/>
      <c r="AQ226" s="2"/>
      <c r="AR226" s="2"/>
      <c r="AS226" s="2"/>
      <c r="AT226" s="2"/>
      <c r="AU226" s="20"/>
      <c r="AV226" s="20"/>
      <c r="AW226" s="21"/>
      <c r="BB226" s="400" t="s">
        <v>91</v>
      </c>
      <c r="BO226" s="80">
        <f t="shared" ref="BO226:BO238" si="227">IFERROR(U226*H226,0)</f>
        <v>0</v>
      </c>
      <c r="BP226" s="80">
        <f t="shared" ref="BP226:BP238" si="228">IFERROR(V226*H226,0)</f>
        <v>0</v>
      </c>
      <c r="BQ226" s="80">
        <f t="shared" ref="BQ226:BQ238" si="229">IFERROR(U226/I226,0)</f>
        <v>0</v>
      </c>
      <c r="BR226" s="80">
        <f t="shared" ref="BR226:BR238" si="230">IFERROR(V226/I226,0)</f>
        <v>0</v>
      </c>
      <c r="BS226" s="80">
        <f t="shared" ref="BS226:BS238" si="231">IFERROR(W226*H226,0)</f>
        <v>0</v>
      </c>
      <c r="BT226" s="80">
        <f t="shared" ref="BT226:BT238" si="232">IFERROR(X226*H226,0)</f>
        <v>0</v>
      </c>
      <c r="BU226" s="80">
        <f t="shared" ref="BU226:BU238" si="233">IFERROR(W226/I226,0)</f>
        <v>0</v>
      </c>
      <c r="BV226" s="80">
        <f t="shared" ref="BV226:BV238" si="234">IFERROR(X226/I226,0)</f>
        <v>0</v>
      </c>
      <c r="BW226" s="80">
        <f t="shared" ref="BW226:BW238" si="235">IFERROR(Y226*H226,0)</f>
        <v>0</v>
      </c>
      <c r="BX226" s="80">
        <f t="shared" ref="BX226:BX238" si="236">IFERROR(Z226*H226,0)</f>
        <v>0</v>
      </c>
      <c r="BY226" s="80">
        <f t="shared" ref="BY226:BY238" si="237">IFERROR(Y226/I226,0)</f>
        <v>0</v>
      </c>
      <c r="BZ226" s="80">
        <f t="shared" ref="BZ226:BZ238" si="238">IFERROR(Z226/I226,0)</f>
        <v>0</v>
      </c>
      <c r="CA226" s="80">
        <f t="shared" ref="CA226:CA238" si="239">IFERROR(AA226*H226,0)</f>
        <v>0</v>
      </c>
      <c r="CB226" s="80">
        <f t="shared" ref="CB226:CB238" si="240">IFERROR(AB226*H226,0)</f>
        <v>0</v>
      </c>
      <c r="CC226" s="80">
        <f t="shared" ref="CC226:CC238" si="241">IFERROR(AA226/I226,0)</f>
        <v>0</v>
      </c>
      <c r="CD226" s="80">
        <f t="shared" ref="CD226:CD238" si="242">IFERROR(AB226/I226,0)</f>
        <v>0</v>
      </c>
    </row>
    <row r="227" spans="1:82" ht="33.75" x14ac:dyDescent="0.2">
      <c r="A227" s="82" t="s">
        <v>389</v>
      </c>
      <c r="B227" s="83" t="s">
        <v>390</v>
      </c>
      <c r="C227" s="83">
        <v>4301130003</v>
      </c>
      <c r="D227" s="83">
        <v>4607111034687</v>
      </c>
      <c r="E227" s="84">
        <v>3</v>
      </c>
      <c r="F227" s="85">
        <v>1</v>
      </c>
      <c r="G227" s="84">
        <v>3</v>
      </c>
      <c r="H227" s="84">
        <v>3.1949999999999998</v>
      </c>
      <c r="I227" s="86">
        <v>126</v>
      </c>
      <c r="J227" s="86" t="s">
        <v>90</v>
      </c>
      <c r="K227" s="87" t="s">
        <v>89</v>
      </c>
      <c r="L227" s="87"/>
      <c r="M227" s="773">
        <v>180</v>
      </c>
      <c r="N227" s="773"/>
      <c r="O227" s="92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227" s="775"/>
      <c r="Q227" s="775"/>
      <c r="R227" s="775"/>
      <c r="S227" s="775"/>
      <c r="T227" s="88" t="s">
        <v>42</v>
      </c>
      <c r="U227" s="65">
        <v>0</v>
      </c>
      <c r="V227" s="66">
        <f t="shared" si="223"/>
        <v>0</v>
      </c>
      <c r="W227" s="65">
        <v>0</v>
      </c>
      <c r="X227" s="66">
        <f t="shared" si="224"/>
        <v>0</v>
      </c>
      <c r="Y227" s="65">
        <v>0</v>
      </c>
      <c r="Z227" s="66">
        <f t="shared" si="225"/>
        <v>0</v>
      </c>
      <c r="AA227" s="65">
        <v>0</v>
      </c>
      <c r="AB227" s="66">
        <f t="shared" si="226"/>
        <v>0</v>
      </c>
      <c r="AC227" s="67" t="str">
        <f>IF(IFERROR(U227*0.00936,0)+IFERROR(W227*0.00936,0)+IFERROR(Y227*0.00936,0)+IFERROR(AA227*0.00936,0)=0,"",IFERROR(U227*0.00936,0)+IFERROR(W227*0.00936,0)+IFERROR(Y227*0.00936,0)+IFERROR(AA227*0.00936,0))</f>
        <v/>
      </c>
      <c r="AD227" s="82" t="s">
        <v>387</v>
      </c>
      <c r="AE227" s="82" t="s">
        <v>57</v>
      </c>
      <c r="AF227" s="403" t="s">
        <v>391</v>
      </c>
      <c r="AG227" s="2"/>
      <c r="AH227" s="2"/>
      <c r="AI227" s="2"/>
      <c r="AJ227" s="2"/>
      <c r="AK227" s="2"/>
      <c r="AL227" s="61"/>
      <c r="AM227" s="61"/>
      <c r="AN227" s="61"/>
      <c r="AO227" s="2"/>
      <c r="AP227" s="2"/>
      <c r="AQ227" s="2"/>
      <c r="AR227" s="2"/>
      <c r="AS227" s="2"/>
      <c r="AT227" s="2"/>
      <c r="AU227" s="20"/>
      <c r="AV227" s="20"/>
      <c r="AW227" s="21"/>
      <c r="BB227" s="402" t="s">
        <v>91</v>
      </c>
      <c r="BO227" s="80">
        <f t="shared" si="227"/>
        <v>0</v>
      </c>
      <c r="BP227" s="80">
        <f t="shared" si="228"/>
        <v>0</v>
      </c>
      <c r="BQ227" s="80">
        <f t="shared" si="229"/>
        <v>0</v>
      </c>
      <c r="BR227" s="80">
        <f t="shared" si="230"/>
        <v>0</v>
      </c>
      <c r="BS227" s="80">
        <f t="shared" si="231"/>
        <v>0</v>
      </c>
      <c r="BT227" s="80">
        <f t="shared" si="232"/>
        <v>0</v>
      </c>
      <c r="BU227" s="80">
        <f t="shared" si="233"/>
        <v>0</v>
      </c>
      <c r="BV227" s="80">
        <f t="shared" si="234"/>
        <v>0</v>
      </c>
      <c r="BW227" s="80">
        <f t="shared" si="235"/>
        <v>0</v>
      </c>
      <c r="BX227" s="80">
        <f t="shared" si="236"/>
        <v>0</v>
      </c>
      <c r="BY227" s="80">
        <f t="shared" si="237"/>
        <v>0</v>
      </c>
      <c r="BZ227" s="80">
        <f t="shared" si="238"/>
        <v>0</v>
      </c>
      <c r="CA227" s="80">
        <f t="shared" si="239"/>
        <v>0</v>
      </c>
      <c r="CB227" s="80">
        <f t="shared" si="240"/>
        <v>0</v>
      </c>
      <c r="CC227" s="80">
        <f t="shared" si="241"/>
        <v>0</v>
      </c>
      <c r="CD227" s="80">
        <f t="shared" si="242"/>
        <v>0</v>
      </c>
    </row>
    <row r="228" spans="1:82" x14ac:dyDescent="0.2">
      <c r="A228" s="82" t="s">
        <v>392</v>
      </c>
      <c r="B228" s="83" t="s">
        <v>393</v>
      </c>
      <c r="C228" s="83">
        <v>4301135051</v>
      </c>
      <c r="D228" s="83">
        <v>4607111034687</v>
      </c>
      <c r="E228" s="84">
        <v>3</v>
      </c>
      <c r="F228" s="85">
        <v>1</v>
      </c>
      <c r="G228" s="84">
        <v>3</v>
      </c>
      <c r="H228" s="84">
        <v>3.1949999999999998</v>
      </c>
      <c r="I228" s="86">
        <v>126</v>
      </c>
      <c r="J228" s="86" t="s">
        <v>90</v>
      </c>
      <c r="K228" s="87" t="s">
        <v>89</v>
      </c>
      <c r="L228" s="87"/>
      <c r="M228" s="773">
        <v>180</v>
      </c>
      <c r="N228" s="773"/>
      <c r="O228" s="924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8" s="775"/>
      <c r="Q228" s="775"/>
      <c r="R228" s="775"/>
      <c r="S228" s="775"/>
      <c r="T228" s="88" t="s">
        <v>42</v>
      </c>
      <c r="U228" s="65">
        <v>0</v>
      </c>
      <c r="V228" s="66">
        <f t="shared" si="223"/>
        <v>0</v>
      </c>
      <c r="W228" s="65">
        <v>0</v>
      </c>
      <c r="X228" s="66">
        <f t="shared" si="224"/>
        <v>0</v>
      </c>
      <c r="Y228" s="65">
        <v>0</v>
      </c>
      <c r="Z228" s="66">
        <f t="shared" si="225"/>
        <v>0</v>
      </c>
      <c r="AA228" s="65">
        <v>0</v>
      </c>
      <c r="AB228" s="66">
        <f t="shared" si="226"/>
        <v>0</v>
      </c>
      <c r="AC228" s="67" t="str">
        <f>IF(IFERROR(U228*0.00936,0)+IFERROR(W228*0.00936,0)+IFERROR(Y228*0.00936,0)+IFERROR(AA228*0.00936,0)=0,"",IFERROR(U228*0.00936,0)+IFERROR(W228*0.00936,0)+IFERROR(Y228*0.00936,0)+IFERROR(AA228*0.00936,0))</f>
        <v/>
      </c>
      <c r="AD228" s="82" t="s">
        <v>57</v>
      </c>
      <c r="AE228" s="82" t="s">
        <v>57</v>
      </c>
      <c r="AF228" s="405" t="s">
        <v>394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404" t="s">
        <v>91</v>
      </c>
      <c r="BO228" s="80">
        <f t="shared" si="227"/>
        <v>0</v>
      </c>
      <c r="BP228" s="80">
        <f t="shared" si="228"/>
        <v>0</v>
      </c>
      <c r="BQ228" s="80">
        <f t="shared" si="229"/>
        <v>0</v>
      </c>
      <c r="BR228" s="80">
        <f t="shared" si="230"/>
        <v>0</v>
      </c>
      <c r="BS228" s="80">
        <f t="shared" si="231"/>
        <v>0</v>
      </c>
      <c r="BT228" s="80">
        <f t="shared" si="232"/>
        <v>0</v>
      </c>
      <c r="BU228" s="80">
        <f t="shared" si="233"/>
        <v>0</v>
      </c>
      <c r="BV228" s="80">
        <f t="shared" si="234"/>
        <v>0</v>
      </c>
      <c r="BW228" s="80">
        <f t="shared" si="235"/>
        <v>0</v>
      </c>
      <c r="BX228" s="80">
        <f t="shared" si="236"/>
        <v>0</v>
      </c>
      <c r="BY228" s="80">
        <f t="shared" si="237"/>
        <v>0</v>
      </c>
      <c r="BZ228" s="80">
        <f t="shared" si="238"/>
        <v>0</v>
      </c>
      <c r="CA228" s="80">
        <f t="shared" si="239"/>
        <v>0</v>
      </c>
      <c r="CB228" s="80">
        <f t="shared" si="240"/>
        <v>0</v>
      </c>
      <c r="CC228" s="80">
        <f t="shared" si="241"/>
        <v>0</v>
      </c>
      <c r="CD228" s="80">
        <f t="shared" si="242"/>
        <v>0</v>
      </c>
    </row>
    <row r="229" spans="1:82" x14ac:dyDescent="0.2">
      <c r="A229" s="82" t="s">
        <v>395</v>
      </c>
      <c r="B229" s="83" t="s">
        <v>396</v>
      </c>
      <c r="C229" s="83">
        <v>4301135178</v>
      </c>
      <c r="D229" s="83">
        <v>4607111034816</v>
      </c>
      <c r="E229" s="84">
        <v>0.25</v>
      </c>
      <c r="F229" s="85">
        <v>6</v>
      </c>
      <c r="G229" s="84">
        <v>1.5</v>
      </c>
      <c r="H229" s="84">
        <v>1.9218</v>
      </c>
      <c r="I229" s="86">
        <v>140</v>
      </c>
      <c r="J229" s="86" t="s">
        <v>90</v>
      </c>
      <c r="K229" s="87" t="s">
        <v>89</v>
      </c>
      <c r="L229" s="87"/>
      <c r="M229" s="773">
        <v>180</v>
      </c>
      <c r="N229" s="773"/>
      <c r="O229" s="92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9" s="775"/>
      <c r="Q229" s="775"/>
      <c r="R229" s="775"/>
      <c r="S229" s="775"/>
      <c r="T229" s="88" t="s">
        <v>42</v>
      </c>
      <c r="U229" s="65">
        <v>0</v>
      </c>
      <c r="V229" s="66">
        <f t="shared" si="223"/>
        <v>0</v>
      </c>
      <c r="W229" s="65">
        <v>0</v>
      </c>
      <c r="X229" s="66">
        <f t="shared" si="224"/>
        <v>0</v>
      </c>
      <c r="Y229" s="65">
        <v>0</v>
      </c>
      <c r="Z229" s="66">
        <f t="shared" si="225"/>
        <v>0</v>
      </c>
      <c r="AA229" s="65">
        <v>0</v>
      </c>
      <c r="AB229" s="66">
        <f t="shared" si="226"/>
        <v>0</v>
      </c>
      <c r="AC229" s="67" t="str">
        <f>IF(IFERROR(U229*0.00941,0)+IFERROR(W229*0.00941,0)+IFERROR(Y229*0.00941,0)+IFERROR(AA229*0.00941,0)=0,"",IFERROR(U229*0.00941,0)+IFERROR(W229*0.00941,0)+IFERROR(Y229*0.00941,0)+IFERROR(AA229*0.00941,0))</f>
        <v/>
      </c>
      <c r="AD229" s="82" t="s">
        <v>57</v>
      </c>
      <c r="AE229" s="82" t="s">
        <v>57</v>
      </c>
      <c r="AF229" s="407" t="s">
        <v>375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406" t="s">
        <v>91</v>
      </c>
      <c r="BO229" s="80">
        <f t="shared" si="227"/>
        <v>0</v>
      </c>
      <c r="BP229" s="80">
        <f t="shared" si="228"/>
        <v>0</v>
      </c>
      <c r="BQ229" s="80">
        <f t="shared" si="229"/>
        <v>0</v>
      </c>
      <c r="BR229" s="80">
        <f t="shared" si="230"/>
        <v>0</v>
      </c>
      <c r="BS229" s="80">
        <f t="shared" si="231"/>
        <v>0</v>
      </c>
      <c r="BT229" s="80">
        <f t="shared" si="232"/>
        <v>0</v>
      </c>
      <c r="BU229" s="80">
        <f t="shared" si="233"/>
        <v>0</v>
      </c>
      <c r="BV229" s="80">
        <f t="shared" si="234"/>
        <v>0</v>
      </c>
      <c r="BW229" s="80">
        <f t="shared" si="235"/>
        <v>0</v>
      </c>
      <c r="BX229" s="80">
        <f t="shared" si="236"/>
        <v>0</v>
      </c>
      <c r="BY229" s="80">
        <f t="shared" si="237"/>
        <v>0</v>
      </c>
      <c r="BZ229" s="80">
        <f t="shared" si="238"/>
        <v>0</v>
      </c>
      <c r="CA229" s="80">
        <f t="shared" si="239"/>
        <v>0</v>
      </c>
      <c r="CB229" s="80">
        <f t="shared" si="240"/>
        <v>0</v>
      </c>
      <c r="CC229" s="80">
        <f t="shared" si="241"/>
        <v>0</v>
      </c>
      <c r="CD229" s="80">
        <f t="shared" si="242"/>
        <v>0</v>
      </c>
    </row>
    <row r="230" spans="1:82" ht="22.5" x14ac:dyDescent="0.2">
      <c r="A230" s="82" t="s">
        <v>397</v>
      </c>
      <c r="B230" s="83" t="s">
        <v>398</v>
      </c>
      <c r="C230" s="83">
        <v>4301135170</v>
      </c>
      <c r="D230" s="83">
        <v>4607111034380</v>
      </c>
      <c r="E230" s="84">
        <v>0.25</v>
      </c>
      <c r="F230" s="85">
        <v>6</v>
      </c>
      <c r="G230" s="84">
        <v>1.5</v>
      </c>
      <c r="H230" s="84">
        <v>1.71</v>
      </c>
      <c r="I230" s="86">
        <v>126</v>
      </c>
      <c r="J230" s="86" t="s">
        <v>90</v>
      </c>
      <c r="K230" s="87" t="s">
        <v>89</v>
      </c>
      <c r="L230" s="87"/>
      <c r="M230" s="773">
        <v>180</v>
      </c>
      <c r="N230" s="773"/>
      <c r="O230" s="926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75"/>
      <c r="Q230" s="775"/>
      <c r="R230" s="775"/>
      <c r="S230" s="775"/>
      <c r="T230" s="88" t="s">
        <v>42</v>
      </c>
      <c r="U230" s="65">
        <v>0</v>
      </c>
      <c r="V230" s="66">
        <f t="shared" si="223"/>
        <v>0</v>
      </c>
      <c r="W230" s="65">
        <v>0</v>
      </c>
      <c r="X230" s="66">
        <f t="shared" si="224"/>
        <v>0</v>
      </c>
      <c r="Y230" s="65">
        <v>0</v>
      </c>
      <c r="Z230" s="66">
        <f t="shared" si="225"/>
        <v>0</v>
      </c>
      <c r="AA230" s="65">
        <v>0</v>
      </c>
      <c r="AB230" s="66">
        <f t="shared" si="226"/>
        <v>0</v>
      </c>
      <c r="AC230" s="67" t="str">
        <f>IF(IFERROR(U230*0.00936,0)+IFERROR(W230*0.00936,0)+IFERROR(Y230*0.00936,0)+IFERROR(AA230*0.00936,0)=0,"",IFERROR(U230*0.00936,0)+IFERROR(W230*0.00936,0)+IFERROR(Y230*0.00936,0)+IFERROR(AA230*0.00936,0))</f>
        <v/>
      </c>
      <c r="AD230" s="82" t="s">
        <v>57</v>
      </c>
      <c r="AE230" s="82" t="s">
        <v>57</v>
      </c>
      <c r="AF230" s="409" t="s">
        <v>399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408" t="s">
        <v>91</v>
      </c>
      <c r="BO230" s="80">
        <f t="shared" si="227"/>
        <v>0</v>
      </c>
      <c r="BP230" s="80">
        <f t="shared" si="228"/>
        <v>0</v>
      </c>
      <c r="BQ230" s="80">
        <f t="shared" si="229"/>
        <v>0</v>
      </c>
      <c r="BR230" s="80">
        <f t="shared" si="230"/>
        <v>0</v>
      </c>
      <c r="BS230" s="80">
        <f t="shared" si="231"/>
        <v>0</v>
      </c>
      <c r="BT230" s="80">
        <f t="shared" si="232"/>
        <v>0</v>
      </c>
      <c r="BU230" s="80">
        <f t="shared" si="233"/>
        <v>0</v>
      </c>
      <c r="BV230" s="80">
        <f t="shared" si="234"/>
        <v>0</v>
      </c>
      <c r="BW230" s="80">
        <f t="shared" si="235"/>
        <v>0</v>
      </c>
      <c r="BX230" s="80">
        <f t="shared" si="236"/>
        <v>0</v>
      </c>
      <c r="BY230" s="80">
        <f t="shared" si="237"/>
        <v>0</v>
      </c>
      <c r="BZ230" s="80">
        <f t="shared" si="238"/>
        <v>0</v>
      </c>
      <c r="CA230" s="80">
        <f t="shared" si="239"/>
        <v>0</v>
      </c>
      <c r="CB230" s="80">
        <f t="shared" si="240"/>
        <v>0</v>
      </c>
      <c r="CC230" s="80">
        <f t="shared" si="241"/>
        <v>0</v>
      </c>
      <c r="CD230" s="80">
        <f t="shared" si="242"/>
        <v>0</v>
      </c>
    </row>
    <row r="231" spans="1:82" ht="22.5" x14ac:dyDescent="0.2">
      <c r="A231" s="82" t="s">
        <v>400</v>
      </c>
      <c r="B231" s="83" t="s">
        <v>401</v>
      </c>
      <c r="C231" s="83">
        <v>4301135181</v>
      </c>
      <c r="D231" s="83">
        <v>4607111034380</v>
      </c>
      <c r="E231" s="84">
        <v>0.25</v>
      </c>
      <c r="F231" s="85">
        <v>12</v>
      </c>
      <c r="G231" s="84">
        <v>3</v>
      </c>
      <c r="H231" s="84">
        <v>3.28</v>
      </c>
      <c r="I231" s="86">
        <v>70</v>
      </c>
      <c r="J231" s="86" t="s">
        <v>90</v>
      </c>
      <c r="K231" s="87" t="s">
        <v>89</v>
      </c>
      <c r="L231" s="87"/>
      <c r="M231" s="773">
        <v>180</v>
      </c>
      <c r="N231" s="773"/>
      <c r="O231" s="9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1" s="775"/>
      <c r="Q231" s="775"/>
      <c r="R231" s="775"/>
      <c r="S231" s="775"/>
      <c r="T231" s="88" t="s">
        <v>42</v>
      </c>
      <c r="U231" s="65">
        <v>0</v>
      </c>
      <c r="V231" s="66">
        <f t="shared" si="223"/>
        <v>0</v>
      </c>
      <c r="W231" s="65">
        <v>0</v>
      </c>
      <c r="X231" s="66">
        <f t="shared" si="224"/>
        <v>0</v>
      </c>
      <c r="Y231" s="65">
        <v>0</v>
      </c>
      <c r="Z231" s="66">
        <f t="shared" si="225"/>
        <v>0</v>
      </c>
      <c r="AA231" s="65">
        <v>0</v>
      </c>
      <c r="AB231" s="66">
        <f t="shared" si="226"/>
        <v>0</v>
      </c>
      <c r="AC231" s="67" t="str">
        <f>IF(IFERROR(U231*0.01788,0)+IFERROR(W231*0.01788,0)+IFERROR(Y231*0.01788,0)+IFERROR(AA231*0.01788,0)=0,"",IFERROR(U231*0.01788,0)+IFERROR(W231*0.01788,0)+IFERROR(Y231*0.01788,0)+IFERROR(AA231*0.01788,0))</f>
        <v/>
      </c>
      <c r="AD231" s="82" t="s">
        <v>57</v>
      </c>
      <c r="AE231" s="82" t="s">
        <v>57</v>
      </c>
      <c r="AF231" s="411" t="s">
        <v>399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410" t="s">
        <v>91</v>
      </c>
      <c r="BO231" s="80">
        <f t="shared" si="227"/>
        <v>0</v>
      </c>
      <c r="BP231" s="80">
        <f t="shared" si="228"/>
        <v>0</v>
      </c>
      <c r="BQ231" s="80">
        <f t="shared" si="229"/>
        <v>0</v>
      </c>
      <c r="BR231" s="80">
        <f t="shared" si="230"/>
        <v>0</v>
      </c>
      <c r="BS231" s="80">
        <f t="shared" si="231"/>
        <v>0</v>
      </c>
      <c r="BT231" s="80">
        <f t="shared" si="232"/>
        <v>0</v>
      </c>
      <c r="BU231" s="80">
        <f t="shared" si="233"/>
        <v>0</v>
      </c>
      <c r="BV231" s="80">
        <f t="shared" si="234"/>
        <v>0</v>
      </c>
      <c r="BW231" s="80">
        <f t="shared" si="235"/>
        <v>0</v>
      </c>
      <c r="BX231" s="80">
        <f t="shared" si="236"/>
        <v>0</v>
      </c>
      <c r="BY231" s="80">
        <f t="shared" si="237"/>
        <v>0</v>
      </c>
      <c r="BZ231" s="80">
        <f t="shared" si="238"/>
        <v>0</v>
      </c>
      <c r="CA231" s="80">
        <f t="shared" si="239"/>
        <v>0</v>
      </c>
      <c r="CB231" s="80">
        <f t="shared" si="240"/>
        <v>0</v>
      </c>
      <c r="CC231" s="80">
        <f t="shared" si="241"/>
        <v>0</v>
      </c>
      <c r="CD231" s="80">
        <f t="shared" si="242"/>
        <v>0</v>
      </c>
    </row>
    <row r="232" spans="1:82" x14ac:dyDescent="0.2">
      <c r="A232" s="82" t="s">
        <v>402</v>
      </c>
      <c r="B232" s="83" t="s">
        <v>403</v>
      </c>
      <c r="C232" s="83">
        <v>4301135601</v>
      </c>
      <c r="D232" s="83">
        <v>4607111034380</v>
      </c>
      <c r="E232" s="84">
        <v>0.25</v>
      </c>
      <c r="F232" s="85">
        <v>12</v>
      </c>
      <c r="G232" s="84">
        <v>3</v>
      </c>
      <c r="H232" s="84">
        <v>3.7035999999999998</v>
      </c>
      <c r="I232" s="86">
        <v>70</v>
      </c>
      <c r="J232" s="86" t="s">
        <v>90</v>
      </c>
      <c r="K232" s="87" t="s">
        <v>89</v>
      </c>
      <c r="L232" s="87"/>
      <c r="M232" s="773">
        <v>180</v>
      </c>
      <c r="N232" s="773"/>
      <c r="O232" s="92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32" s="775"/>
      <c r="Q232" s="775"/>
      <c r="R232" s="775"/>
      <c r="S232" s="775"/>
      <c r="T232" s="88" t="s">
        <v>42</v>
      </c>
      <c r="U232" s="65">
        <v>0</v>
      </c>
      <c r="V232" s="66">
        <f t="shared" si="223"/>
        <v>0</v>
      </c>
      <c r="W232" s="65">
        <v>0</v>
      </c>
      <c r="X232" s="66">
        <f t="shared" si="224"/>
        <v>0</v>
      </c>
      <c r="Y232" s="65">
        <v>0</v>
      </c>
      <c r="Z232" s="66">
        <f t="shared" si="225"/>
        <v>0</v>
      </c>
      <c r="AA232" s="65">
        <v>0</v>
      </c>
      <c r="AB232" s="66">
        <f t="shared" si="226"/>
        <v>0</v>
      </c>
      <c r="AC232" s="67" t="str">
        <f>IF(IFERROR(U232*0.01788,0)+IFERROR(W232*0.01788,0)+IFERROR(Y232*0.01788,0)+IFERROR(AA232*0.01788,0)=0,"",IFERROR(U232*0.01788,0)+IFERROR(W232*0.01788,0)+IFERROR(Y232*0.01788,0)+IFERROR(AA232*0.01788,0))</f>
        <v/>
      </c>
      <c r="AD232" s="82" t="s">
        <v>57</v>
      </c>
      <c r="AE232" s="82" t="s">
        <v>57</v>
      </c>
      <c r="AF232" s="413" t="s">
        <v>346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412" t="s">
        <v>91</v>
      </c>
      <c r="BO232" s="80">
        <f t="shared" si="227"/>
        <v>0</v>
      </c>
      <c r="BP232" s="80">
        <f t="shared" si="228"/>
        <v>0</v>
      </c>
      <c r="BQ232" s="80">
        <f t="shared" si="229"/>
        <v>0</v>
      </c>
      <c r="BR232" s="80">
        <f t="shared" si="230"/>
        <v>0</v>
      </c>
      <c r="BS232" s="80">
        <f t="shared" si="231"/>
        <v>0</v>
      </c>
      <c r="BT232" s="80">
        <f t="shared" si="232"/>
        <v>0</v>
      </c>
      <c r="BU232" s="80">
        <f t="shared" si="233"/>
        <v>0</v>
      </c>
      <c r="BV232" s="80">
        <f t="shared" si="234"/>
        <v>0</v>
      </c>
      <c r="BW232" s="80">
        <f t="shared" si="235"/>
        <v>0</v>
      </c>
      <c r="BX232" s="80">
        <f t="shared" si="236"/>
        <v>0</v>
      </c>
      <c r="BY232" s="80">
        <f t="shared" si="237"/>
        <v>0</v>
      </c>
      <c r="BZ232" s="80">
        <f t="shared" si="238"/>
        <v>0</v>
      </c>
      <c r="CA232" s="80">
        <f t="shared" si="239"/>
        <v>0</v>
      </c>
      <c r="CB232" s="80">
        <f t="shared" si="240"/>
        <v>0</v>
      </c>
      <c r="CC232" s="80">
        <f t="shared" si="241"/>
        <v>0</v>
      </c>
      <c r="CD232" s="80">
        <f t="shared" si="242"/>
        <v>0</v>
      </c>
    </row>
    <row r="233" spans="1:82" ht="22.5" x14ac:dyDescent="0.2">
      <c r="A233" s="82" t="s">
        <v>400</v>
      </c>
      <c r="B233" s="83" t="s">
        <v>404</v>
      </c>
      <c r="C233" s="83">
        <v>4301135275</v>
      </c>
      <c r="D233" s="83">
        <v>4607111034380</v>
      </c>
      <c r="E233" s="84">
        <v>0.25</v>
      </c>
      <c r="F233" s="85">
        <v>12</v>
      </c>
      <c r="G233" s="84">
        <v>3</v>
      </c>
      <c r="H233" s="84">
        <v>3.28</v>
      </c>
      <c r="I233" s="86">
        <v>70</v>
      </c>
      <c r="J233" s="86" t="s">
        <v>90</v>
      </c>
      <c r="K233" s="87" t="s">
        <v>89</v>
      </c>
      <c r="L233" s="87"/>
      <c r="M233" s="773">
        <v>180</v>
      </c>
      <c r="N233" s="773"/>
      <c r="O233" s="9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3" s="775"/>
      <c r="Q233" s="775"/>
      <c r="R233" s="775"/>
      <c r="S233" s="775"/>
      <c r="T233" s="88" t="s">
        <v>42</v>
      </c>
      <c r="U233" s="65">
        <v>0</v>
      </c>
      <c r="V233" s="66">
        <f t="shared" si="223"/>
        <v>0</v>
      </c>
      <c r="W233" s="65">
        <v>0</v>
      </c>
      <c r="X233" s="66">
        <f t="shared" si="224"/>
        <v>0</v>
      </c>
      <c r="Y233" s="65">
        <v>0</v>
      </c>
      <c r="Z233" s="66">
        <f t="shared" si="225"/>
        <v>0</v>
      </c>
      <c r="AA233" s="65">
        <v>0</v>
      </c>
      <c r="AB233" s="66">
        <f t="shared" si="226"/>
        <v>0</v>
      </c>
      <c r="AC233" s="67" t="str">
        <f>IF(IFERROR(U233*0.01788,0)+IFERROR(W233*0.01788,0)+IFERROR(Y233*0.01788,0)+IFERROR(AA233*0.01788,0)=0,"",IFERROR(U233*0.01788,0)+IFERROR(W233*0.01788,0)+IFERROR(Y233*0.01788,0)+IFERROR(AA233*0.01788,0))</f>
        <v/>
      </c>
      <c r="AD233" s="82" t="s">
        <v>57</v>
      </c>
      <c r="AE233" s="82" t="s">
        <v>57</v>
      </c>
      <c r="AF233" s="415" t="s">
        <v>405</v>
      </c>
      <c r="AG233" s="2"/>
      <c r="AH233" s="2"/>
      <c r="AI233" s="2"/>
      <c r="AJ233" s="2"/>
      <c r="AK233" s="2"/>
      <c r="AL233" s="61"/>
      <c r="AM233" s="61"/>
      <c r="AN233" s="61"/>
      <c r="AO233" s="2"/>
      <c r="AP233" s="2"/>
      <c r="AQ233" s="2"/>
      <c r="AR233" s="2"/>
      <c r="AS233" s="2"/>
      <c r="AT233" s="2"/>
      <c r="AU233" s="20"/>
      <c r="AV233" s="20"/>
      <c r="AW233" s="21"/>
      <c r="BB233" s="414" t="s">
        <v>91</v>
      </c>
      <c r="BO233" s="80">
        <f t="shared" si="227"/>
        <v>0</v>
      </c>
      <c r="BP233" s="80">
        <f t="shared" si="228"/>
        <v>0</v>
      </c>
      <c r="BQ233" s="80">
        <f t="shared" si="229"/>
        <v>0</v>
      </c>
      <c r="BR233" s="80">
        <f t="shared" si="230"/>
        <v>0</v>
      </c>
      <c r="BS233" s="80">
        <f t="shared" si="231"/>
        <v>0</v>
      </c>
      <c r="BT233" s="80">
        <f t="shared" si="232"/>
        <v>0</v>
      </c>
      <c r="BU233" s="80">
        <f t="shared" si="233"/>
        <v>0</v>
      </c>
      <c r="BV233" s="80">
        <f t="shared" si="234"/>
        <v>0</v>
      </c>
      <c r="BW233" s="80">
        <f t="shared" si="235"/>
        <v>0</v>
      </c>
      <c r="BX233" s="80">
        <f t="shared" si="236"/>
        <v>0</v>
      </c>
      <c r="BY233" s="80">
        <f t="shared" si="237"/>
        <v>0</v>
      </c>
      <c r="BZ233" s="80">
        <f t="shared" si="238"/>
        <v>0</v>
      </c>
      <c r="CA233" s="80">
        <f t="shared" si="239"/>
        <v>0</v>
      </c>
      <c r="CB233" s="80">
        <f t="shared" si="240"/>
        <v>0</v>
      </c>
      <c r="CC233" s="80">
        <f t="shared" si="241"/>
        <v>0</v>
      </c>
      <c r="CD233" s="80">
        <f t="shared" si="242"/>
        <v>0</v>
      </c>
    </row>
    <row r="234" spans="1:82" ht="22.5" x14ac:dyDescent="0.2">
      <c r="A234" s="82" t="s">
        <v>397</v>
      </c>
      <c r="B234" s="83" t="s">
        <v>406</v>
      </c>
      <c r="C234" s="83">
        <v>4301135276</v>
      </c>
      <c r="D234" s="83">
        <v>4607111034380</v>
      </c>
      <c r="E234" s="84">
        <v>0.25</v>
      </c>
      <c r="F234" s="85">
        <v>6</v>
      </c>
      <c r="G234" s="84">
        <v>1.5</v>
      </c>
      <c r="H234" s="84">
        <v>1.71</v>
      </c>
      <c r="I234" s="86">
        <v>140</v>
      </c>
      <c r="J234" s="86" t="s">
        <v>90</v>
      </c>
      <c r="K234" s="87" t="s">
        <v>89</v>
      </c>
      <c r="L234" s="87"/>
      <c r="M234" s="773">
        <v>180</v>
      </c>
      <c r="N234" s="773"/>
      <c r="O234" s="930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4" s="775"/>
      <c r="Q234" s="775"/>
      <c r="R234" s="775"/>
      <c r="S234" s="775"/>
      <c r="T234" s="88" t="s">
        <v>42</v>
      </c>
      <c r="U234" s="65">
        <v>0</v>
      </c>
      <c r="V234" s="66">
        <f t="shared" si="223"/>
        <v>0</v>
      </c>
      <c r="W234" s="65">
        <v>0</v>
      </c>
      <c r="X234" s="66">
        <f t="shared" si="224"/>
        <v>0</v>
      </c>
      <c r="Y234" s="65">
        <v>0</v>
      </c>
      <c r="Z234" s="66">
        <f t="shared" si="225"/>
        <v>0</v>
      </c>
      <c r="AA234" s="65">
        <v>0</v>
      </c>
      <c r="AB234" s="66">
        <f t="shared" si="226"/>
        <v>0</v>
      </c>
      <c r="AC234" s="67" t="str">
        <f>IF(IFERROR(U234*0.00941,0)+IFERROR(W234*0.00941,0)+IFERROR(Y234*0.00941,0)+IFERROR(AA234*0.00941,0)=0,"",IFERROR(U234*0.00941,0)+IFERROR(W234*0.00941,0)+IFERROR(Y234*0.00941,0)+IFERROR(AA234*0.00941,0))</f>
        <v/>
      </c>
      <c r="AD234" s="82" t="s">
        <v>57</v>
      </c>
      <c r="AE234" s="82" t="s">
        <v>57</v>
      </c>
      <c r="AF234" s="417" t="s">
        <v>405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416" t="s">
        <v>91</v>
      </c>
      <c r="BO234" s="80">
        <f t="shared" si="227"/>
        <v>0</v>
      </c>
      <c r="BP234" s="80">
        <f t="shared" si="228"/>
        <v>0</v>
      </c>
      <c r="BQ234" s="80">
        <f t="shared" si="229"/>
        <v>0</v>
      </c>
      <c r="BR234" s="80">
        <f t="shared" si="230"/>
        <v>0</v>
      </c>
      <c r="BS234" s="80">
        <f t="shared" si="231"/>
        <v>0</v>
      </c>
      <c r="BT234" s="80">
        <f t="shared" si="232"/>
        <v>0</v>
      </c>
      <c r="BU234" s="80">
        <f t="shared" si="233"/>
        <v>0</v>
      </c>
      <c r="BV234" s="80">
        <f t="shared" si="234"/>
        <v>0</v>
      </c>
      <c r="BW234" s="80">
        <f t="shared" si="235"/>
        <v>0</v>
      </c>
      <c r="BX234" s="80">
        <f t="shared" si="236"/>
        <v>0</v>
      </c>
      <c r="BY234" s="80">
        <f t="shared" si="237"/>
        <v>0</v>
      </c>
      <c r="BZ234" s="80">
        <f t="shared" si="238"/>
        <v>0</v>
      </c>
      <c r="CA234" s="80">
        <f t="shared" si="239"/>
        <v>0</v>
      </c>
      <c r="CB234" s="80">
        <f t="shared" si="240"/>
        <v>0</v>
      </c>
      <c r="CC234" s="80">
        <f t="shared" si="241"/>
        <v>0</v>
      </c>
      <c r="CD234" s="80">
        <f t="shared" si="242"/>
        <v>0</v>
      </c>
    </row>
    <row r="235" spans="1:82" ht="22.5" x14ac:dyDescent="0.2">
      <c r="A235" s="82" t="s">
        <v>407</v>
      </c>
      <c r="B235" s="83" t="s">
        <v>408</v>
      </c>
      <c r="C235" s="83">
        <v>4301135168</v>
      </c>
      <c r="D235" s="83">
        <v>4607111034397</v>
      </c>
      <c r="E235" s="84">
        <v>0.25</v>
      </c>
      <c r="F235" s="85">
        <v>6</v>
      </c>
      <c r="G235" s="84">
        <v>1.5</v>
      </c>
      <c r="H235" s="84">
        <v>1.71</v>
      </c>
      <c r="I235" s="86">
        <v>126</v>
      </c>
      <c r="J235" s="86" t="s">
        <v>90</v>
      </c>
      <c r="K235" s="87" t="s">
        <v>89</v>
      </c>
      <c r="L235" s="87"/>
      <c r="M235" s="773">
        <v>180</v>
      </c>
      <c r="N235" s="773"/>
      <c r="O235" s="931" t="str">
        <f>HYPERLINK("https://abi.ru/products/Замороженные/Горячая штучка/Круггетсы/Снеки/P003291/","Круггетсы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5" s="775"/>
      <c r="Q235" s="775"/>
      <c r="R235" s="775"/>
      <c r="S235" s="775"/>
      <c r="T235" s="88" t="s">
        <v>42</v>
      </c>
      <c r="U235" s="65">
        <v>0</v>
      </c>
      <c r="V235" s="66">
        <f t="shared" si="223"/>
        <v>0</v>
      </c>
      <c r="W235" s="65">
        <v>0</v>
      </c>
      <c r="X235" s="66">
        <f t="shared" si="224"/>
        <v>0</v>
      </c>
      <c r="Y235" s="65">
        <v>0</v>
      </c>
      <c r="Z235" s="66">
        <f t="shared" si="225"/>
        <v>0</v>
      </c>
      <c r="AA235" s="65">
        <v>0</v>
      </c>
      <c r="AB235" s="66">
        <f t="shared" si="226"/>
        <v>0</v>
      </c>
      <c r="AC235" s="67" t="str">
        <f>IF(IFERROR(U235*0.00936,0)+IFERROR(W235*0.00936,0)+IFERROR(Y235*0.00936,0)+IFERROR(AA235*0.00936,0)=0,"",IFERROR(U235*0.00936,0)+IFERROR(W235*0.00936,0)+IFERROR(Y235*0.00936,0)+IFERROR(AA235*0.00936,0))</f>
        <v/>
      </c>
      <c r="AD235" s="82" t="s">
        <v>57</v>
      </c>
      <c r="AE235" s="82" t="s">
        <v>57</v>
      </c>
      <c r="AF235" s="419" t="s">
        <v>409</v>
      </c>
      <c r="AG235" s="2"/>
      <c r="AH235" s="2"/>
      <c r="AI235" s="2"/>
      <c r="AJ235" s="2"/>
      <c r="AK235" s="2"/>
      <c r="AL235" s="61"/>
      <c r="AM235" s="61"/>
      <c r="AN235" s="61"/>
      <c r="AO235" s="2"/>
      <c r="AP235" s="2"/>
      <c r="AQ235" s="2"/>
      <c r="AR235" s="2"/>
      <c r="AS235" s="2"/>
      <c r="AT235" s="2"/>
      <c r="AU235" s="20"/>
      <c r="AV235" s="20"/>
      <c r="AW235" s="21"/>
      <c r="BB235" s="418" t="s">
        <v>91</v>
      </c>
      <c r="BO235" s="80">
        <f t="shared" si="227"/>
        <v>0</v>
      </c>
      <c r="BP235" s="80">
        <f t="shared" si="228"/>
        <v>0</v>
      </c>
      <c r="BQ235" s="80">
        <f t="shared" si="229"/>
        <v>0</v>
      </c>
      <c r="BR235" s="80">
        <f t="shared" si="230"/>
        <v>0</v>
      </c>
      <c r="BS235" s="80">
        <f t="shared" si="231"/>
        <v>0</v>
      </c>
      <c r="BT235" s="80">
        <f t="shared" si="232"/>
        <v>0</v>
      </c>
      <c r="BU235" s="80">
        <f t="shared" si="233"/>
        <v>0</v>
      </c>
      <c r="BV235" s="80">
        <f t="shared" si="234"/>
        <v>0</v>
      </c>
      <c r="BW235" s="80">
        <f t="shared" si="235"/>
        <v>0</v>
      </c>
      <c r="BX235" s="80">
        <f t="shared" si="236"/>
        <v>0</v>
      </c>
      <c r="BY235" s="80">
        <f t="shared" si="237"/>
        <v>0</v>
      </c>
      <c r="BZ235" s="80">
        <f t="shared" si="238"/>
        <v>0</v>
      </c>
      <c r="CA235" s="80">
        <f t="shared" si="239"/>
        <v>0</v>
      </c>
      <c r="CB235" s="80">
        <f t="shared" si="240"/>
        <v>0</v>
      </c>
      <c r="CC235" s="80">
        <f t="shared" si="241"/>
        <v>0</v>
      </c>
      <c r="CD235" s="80">
        <f t="shared" si="242"/>
        <v>0</v>
      </c>
    </row>
    <row r="236" spans="1:82" ht="22.5" x14ac:dyDescent="0.2">
      <c r="A236" s="82" t="s">
        <v>410</v>
      </c>
      <c r="B236" s="83" t="s">
        <v>411</v>
      </c>
      <c r="C236" s="83">
        <v>4301135180</v>
      </c>
      <c r="D236" s="83">
        <v>4607111034397</v>
      </c>
      <c r="E236" s="84">
        <v>0.25</v>
      </c>
      <c r="F236" s="85">
        <v>12</v>
      </c>
      <c r="G236" s="84">
        <v>3</v>
      </c>
      <c r="H236" s="84">
        <v>3.28</v>
      </c>
      <c r="I236" s="86">
        <v>70</v>
      </c>
      <c r="J236" s="86" t="s">
        <v>90</v>
      </c>
      <c r="K236" s="87" t="s">
        <v>89</v>
      </c>
      <c r="L236" s="87"/>
      <c r="M236" s="773">
        <v>180</v>
      </c>
      <c r="N236" s="773"/>
      <c r="O236" s="93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236" s="775"/>
      <c r="Q236" s="775"/>
      <c r="R236" s="775"/>
      <c r="S236" s="775"/>
      <c r="T236" s="88" t="s">
        <v>42</v>
      </c>
      <c r="U236" s="65">
        <v>0</v>
      </c>
      <c r="V236" s="66">
        <f t="shared" si="223"/>
        <v>0</v>
      </c>
      <c r="W236" s="65">
        <v>0</v>
      </c>
      <c r="X236" s="66">
        <f t="shared" si="224"/>
        <v>0</v>
      </c>
      <c r="Y236" s="65">
        <v>0</v>
      </c>
      <c r="Z236" s="66">
        <f t="shared" si="225"/>
        <v>0</v>
      </c>
      <c r="AA236" s="65">
        <v>0</v>
      </c>
      <c r="AB236" s="66">
        <f t="shared" si="226"/>
        <v>0</v>
      </c>
      <c r="AC236" s="67" t="str">
        <f>IF(IFERROR(U236*0.01788,0)+IFERROR(W236*0.01788,0)+IFERROR(Y236*0.01788,0)+IFERROR(AA236*0.01788,0)=0,"",IFERROR(U236*0.01788,0)+IFERROR(W236*0.01788,0)+IFERROR(Y236*0.01788,0)+IFERROR(AA236*0.01788,0))</f>
        <v/>
      </c>
      <c r="AD236" s="82" t="s">
        <v>57</v>
      </c>
      <c r="AE236" s="82" t="s">
        <v>57</v>
      </c>
      <c r="AF236" s="421" t="s">
        <v>409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420" t="s">
        <v>91</v>
      </c>
      <c r="BO236" s="80">
        <f t="shared" si="227"/>
        <v>0</v>
      </c>
      <c r="BP236" s="80">
        <f t="shared" si="228"/>
        <v>0</v>
      </c>
      <c r="BQ236" s="80">
        <f t="shared" si="229"/>
        <v>0</v>
      </c>
      <c r="BR236" s="80">
        <f t="shared" si="230"/>
        <v>0</v>
      </c>
      <c r="BS236" s="80">
        <f t="shared" si="231"/>
        <v>0</v>
      </c>
      <c r="BT236" s="80">
        <f t="shared" si="232"/>
        <v>0</v>
      </c>
      <c r="BU236" s="80">
        <f t="shared" si="233"/>
        <v>0</v>
      </c>
      <c r="BV236" s="80">
        <f t="shared" si="234"/>
        <v>0</v>
      </c>
      <c r="BW236" s="80">
        <f t="shared" si="235"/>
        <v>0</v>
      </c>
      <c r="BX236" s="80">
        <f t="shared" si="236"/>
        <v>0</v>
      </c>
      <c r="BY236" s="80">
        <f t="shared" si="237"/>
        <v>0</v>
      </c>
      <c r="BZ236" s="80">
        <f t="shared" si="238"/>
        <v>0</v>
      </c>
      <c r="CA236" s="80">
        <f t="shared" si="239"/>
        <v>0</v>
      </c>
      <c r="CB236" s="80">
        <f t="shared" si="240"/>
        <v>0</v>
      </c>
      <c r="CC236" s="80">
        <f t="shared" si="241"/>
        <v>0</v>
      </c>
      <c r="CD236" s="80">
        <f t="shared" si="242"/>
        <v>0</v>
      </c>
    </row>
    <row r="237" spans="1:82" x14ac:dyDescent="0.2">
      <c r="A237" s="82" t="s">
        <v>410</v>
      </c>
      <c r="B237" s="83" t="s">
        <v>412</v>
      </c>
      <c r="C237" s="83">
        <v>4301135277</v>
      </c>
      <c r="D237" s="83">
        <v>4607111034397</v>
      </c>
      <c r="E237" s="84">
        <v>0.25</v>
      </c>
      <c r="F237" s="85">
        <v>12</v>
      </c>
      <c r="G237" s="84">
        <v>3</v>
      </c>
      <c r="H237" s="84">
        <v>3.28</v>
      </c>
      <c r="I237" s="86">
        <v>70</v>
      </c>
      <c r="J237" s="86" t="s">
        <v>90</v>
      </c>
      <c r="K237" s="87" t="s">
        <v>89</v>
      </c>
      <c r="L237" s="87"/>
      <c r="M237" s="773">
        <v>180</v>
      </c>
      <c r="N237" s="773"/>
      <c r="O237" s="93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7" s="775"/>
      <c r="Q237" s="775"/>
      <c r="R237" s="775"/>
      <c r="S237" s="775"/>
      <c r="T237" s="88" t="s">
        <v>42</v>
      </c>
      <c r="U237" s="65">
        <v>0</v>
      </c>
      <c r="V237" s="66">
        <f t="shared" si="223"/>
        <v>0</v>
      </c>
      <c r="W237" s="65">
        <v>0</v>
      </c>
      <c r="X237" s="66">
        <f t="shared" si="224"/>
        <v>0</v>
      </c>
      <c r="Y237" s="65">
        <v>0</v>
      </c>
      <c r="Z237" s="66">
        <f t="shared" si="225"/>
        <v>0</v>
      </c>
      <c r="AA237" s="65">
        <v>0</v>
      </c>
      <c r="AB237" s="66">
        <f t="shared" si="226"/>
        <v>0</v>
      </c>
      <c r="AC237" s="67" t="str">
        <f>IF(IFERROR(U237*0.01788,0)+IFERROR(W237*0.01788,0)+IFERROR(Y237*0.01788,0)+IFERROR(AA237*0.01788,0)=0,"",IFERROR(U237*0.01788,0)+IFERROR(W237*0.01788,0)+IFERROR(Y237*0.01788,0)+IFERROR(AA237*0.01788,0))</f>
        <v/>
      </c>
      <c r="AD237" s="82" t="s">
        <v>57</v>
      </c>
      <c r="AE237" s="82" t="s">
        <v>57</v>
      </c>
      <c r="AF237" s="423" t="s">
        <v>346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422" t="s">
        <v>91</v>
      </c>
      <c r="BO237" s="80">
        <f t="shared" si="227"/>
        <v>0</v>
      </c>
      <c r="BP237" s="80">
        <f t="shared" si="228"/>
        <v>0</v>
      </c>
      <c r="BQ237" s="80">
        <f t="shared" si="229"/>
        <v>0</v>
      </c>
      <c r="BR237" s="80">
        <f t="shared" si="230"/>
        <v>0</v>
      </c>
      <c r="BS237" s="80">
        <f t="shared" si="231"/>
        <v>0</v>
      </c>
      <c r="BT237" s="80">
        <f t="shared" si="232"/>
        <v>0</v>
      </c>
      <c r="BU237" s="80">
        <f t="shared" si="233"/>
        <v>0</v>
      </c>
      <c r="BV237" s="80">
        <f t="shared" si="234"/>
        <v>0</v>
      </c>
      <c r="BW237" s="80">
        <f t="shared" si="235"/>
        <v>0</v>
      </c>
      <c r="BX237" s="80">
        <f t="shared" si="236"/>
        <v>0</v>
      </c>
      <c r="BY237" s="80">
        <f t="shared" si="237"/>
        <v>0</v>
      </c>
      <c r="BZ237" s="80">
        <f t="shared" si="238"/>
        <v>0</v>
      </c>
      <c r="CA237" s="80">
        <f t="shared" si="239"/>
        <v>0</v>
      </c>
      <c r="CB237" s="80">
        <f t="shared" si="240"/>
        <v>0</v>
      </c>
      <c r="CC237" s="80">
        <f t="shared" si="241"/>
        <v>0</v>
      </c>
      <c r="CD237" s="80">
        <f t="shared" si="242"/>
        <v>0</v>
      </c>
    </row>
    <row r="238" spans="1:82" ht="22.5" x14ac:dyDescent="0.2">
      <c r="A238" s="82" t="s">
        <v>407</v>
      </c>
      <c r="B238" s="83" t="s">
        <v>413</v>
      </c>
      <c r="C238" s="83">
        <v>4301135278</v>
      </c>
      <c r="D238" s="83">
        <v>4607111034397</v>
      </c>
      <c r="E238" s="84">
        <v>0.25</v>
      </c>
      <c r="F238" s="85">
        <v>6</v>
      </c>
      <c r="G238" s="84">
        <v>1.5</v>
      </c>
      <c r="H238" s="84">
        <v>1.71</v>
      </c>
      <c r="I238" s="86">
        <v>140</v>
      </c>
      <c r="J238" s="86" t="s">
        <v>90</v>
      </c>
      <c r="K238" s="87" t="s">
        <v>89</v>
      </c>
      <c r="L238" s="87"/>
      <c r="M238" s="773">
        <v>180</v>
      </c>
      <c r="N238" s="773"/>
      <c r="O238" s="934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8" s="775"/>
      <c r="Q238" s="775"/>
      <c r="R238" s="775"/>
      <c r="S238" s="775"/>
      <c r="T238" s="88" t="s">
        <v>42</v>
      </c>
      <c r="U238" s="65">
        <v>0</v>
      </c>
      <c r="V238" s="66">
        <f t="shared" si="223"/>
        <v>0</v>
      </c>
      <c r="W238" s="65">
        <v>0</v>
      </c>
      <c r="X238" s="66">
        <f t="shared" si="224"/>
        <v>0</v>
      </c>
      <c r="Y238" s="65">
        <v>0</v>
      </c>
      <c r="Z238" s="66">
        <f t="shared" si="225"/>
        <v>0</v>
      </c>
      <c r="AA238" s="65">
        <v>0</v>
      </c>
      <c r="AB238" s="66">
        <f t="shared" si="226"/>
        <v>0</v>
      </c>
      <c r="AC238" s="67" t="str">
        <f>IF(IFERROR(U238*0.00941,0)+IFERROR(W238*0.00941,0)+IFERROR(Y238*0.00941,0)+IFERROR(AA238*0.00941,0)=0,"",IFERROR(U238*0.00941,0)+IFERROR(W238*0.00941,0)+IFERROR(Y238*0.00941,0)+IFERROR(AA238*0.00941,0))</f>
        <v/>
      </c>
      <c r="AD238" s="82" t="s">
        <v>57</v>
      </c>
      <c r="AE238" s="82" t="s">
        <v>57</v>
      </c>
      <c r="AF238" s="425" t="s">
        <v>405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424" t="s">
        <v>91</v>
      </c>
      <c r="BO238" s="80">
        <f t="shared" si="227"/>
        <v>0</v>
      </c>
      <c r="BP238" s="80">
        <f t="shared" si="228"/>
        <v>0</v>
      </c>
      <c r="BQ238" s="80">
        <f t="shared" si="229"/>
        <v>0</v>
      </c>
      <c r="BR238" s="80">
        <f t="shared" si="230"/>
        <v>0</v>
      </c>
      <c r="BS238" s="80">
        <f t="shared" si="231"/>
        <v>0</v>
      </c>
      <c r="BT238" s="80">
        <f t="shared" si="232"/>
        <v>0</v>
      </c>
      <c r="BU238" s="80">
        <f t="shared" si="233"/>
        <v>0</v>
      </c>
      <c r="BV238" s="80">
        <f t="shared" si="234"/>
        <v>0</v>
      </c>
      <c r="BW238" s="80">
        <f t="shared" si="235"/>
        <v>0</v>
      </c>
      <c r="BX238" s="80">
        <f t="shared" si="236"/>
        <v>0</v>
      </c>
      <c r="BY238" s="80">
        <f t="shared" si="237"/>
        <v>0</v>
      </c>
      <c r="BZ238" s="80">
        <f t="shared" si="238"/>
        <v>0</v>
      </c>
      <c r="CA238" s="80">
        <f t="shared" si="239"/>
        <v>0</v>
      </c>
      <c r="CB238" s="80">
        <f t="shared" si="240"/>
        <v>0</v>
      </c>
      <c r="CC238" s="80">
        <f t="shared" si="241"/>
        <v>0</v>
      </c>
      <c r="CD238" s="80">
        <f t="shared" si="242"/>
        <v>0</v>
      </c>
    </row>
    <row r="239" spans="1:82" x14ac:dyDescent="0.2">
      <c r="A239" s="793"/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1" t="s">
        <v>43</v>
      </c>
      <c r="P239" s="792"/>
      <c r="Q239" s="792"/>
      <c r="R239" s="792"/>
      <c r="S239" s="792"/>
      <c r="T239" s="39" t="s">
        <v>42</v>
      </c>
      <c r="U239" s="50">
        <f t="shared" ref="U239:AB239" si="243">IFERROR(SUM(U226:U238),0)</f>
        <v>0</v>
      </c>
      <c r="V239" s="50">
        <f t="shared" si="243"/>
        <v>0</v>
      </c>
      <c r="W239" s="50">
        <f t="shared" si="243"/>
        <v>0</v>
      </c>
      <c r="X239" s="50">
        <f t="shared" si="243"/>
        <v>0</v>
      </c>
      <c r="Y239" s="50">
        <f t="shared" si="243"/>
        <v>0</v>
      </c>
      <c r="Z239" s="50">
        <f t="shared" si="243"/>
        <v>0</v>
      </c>
      <c r="AA239" s="50">
        <f t="shared" si="243"/>
        <v>0</v>
      </c>
      <c r="AB239" s="50">
        <f t="shared" si="243"/>
        <v>0</v>
      </c>
      <c r="AC239" s="50">
        <f>IFERROR(IF(AC226="",0,AC226),0)+IFERROR(IF(AC227="",0,AC227),0)+IFERROR(IF(AC228="",0,AC228),0)+IFERROR(IF(AC229="",0,AC229),0)+IFERROR(IF(AC230="",0,AC230),0)+IFERROR(IF(AC231="",0,AC231),0)+IFERROR(IF(AC232="",0,AC232),0)+IFERROR(IF(AC233="",0,AC233),0)+IFERROR(IF(AC234="",0,AC234),0)+IFERROR(IF(AC235="",0,AC235),0)+IFERROR(IF(AC236="",0,AC236),0)+IFERROR(IF(AC237="",0,AC237),0)+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793"/>
      <c r="B240" s="793"/>
      <c r="C240" s="793"/>
      <c r="D240" s="793"/>
      <c r="E240" s="793"/>
      <c r="F240" s="793"/>
      <c r="G240" s="793"/>
      <c r="H240" s="793"/>
      <c r="I240" s="793"/>
      <c r="J240" s="793"/>
      <c r="K240" s="793"/>
      <c r="L240" s="793"/>
      <c r="M240" s="793"/>
      <c r="N240" s="793"/>
      <c r="O240" s="791" t="s">
        <v>43</v>
      </c>
      <c r="P240" s="792"/>
      <c r="Q240" s="792"/>
      <c r="R240" s="792"/>
      <c r="S240" s="792"/>
      <c r="T240" s="39" t="s">
        <v>0</v>
      </c>
      <c r="U240" s="50">
        <f>IFERROR(U226*G226,0)+IFERROR(U227*G227,0)+IFERROR(U228*G228,0)+IFERROR(U229*G229,0)+IFERROR(U230*G230,0)+IFERROR(U231*G231,0)+IFERROR(U232*G232,0)+IFERROR(U233*G233,0)+IFERROR(U234*G234,0)+IFERROR(U235*G235,0)+IFERROR(U236*G236,0)+IFERROR(U237*G237,0)+IFERROR(U238*G238,0)</f>
        <v>0</v>
      </c>
      <c r="V240" s="50">
        <f>IFERROR(V226*G226,0)+IFERROR(V227*G227,0)+IFERROR(V228*G228,0)+IFERROR(V229*G229,0)+IFERROR(V230*G230,0)+IFERROR(V231*G231,0)+IFERROR(V232*G232,0)+IFERROR(V233*G233,0)+IFERROR(V234*G234,0)+IFERROR(V235*G235,0)+IFERROR(V236*G236,0)+IFERROR(V237*G237,0)+IFERROR(V238*G238,0)</f>
        <v>0</v>
      </c>
      <c r="W240" s="50">
        <f>IFERROR(W226*G226,0)+IFERROR(W227*G227,0)+IFERROR(W228*G228,0)+IFERROR(W229*G229,0)+IFERROR(W230*G230,0)+IFERROR(W231*G231,0)+IFERROR(W232*G232,0)+IFERROR(W233*G233,0)+IFERROR(W234*G234,0)+IFERROR(W235*G235,0)+IFERROR(W236*G236,0)+IFERROR(W237*G237,0)+IFERROR(W238*G238,0)</f>
        <v>0</v>
      </c>
      <c r="X240" s="50">
        <f>IFERROR(X226*G226,0)+IFERROR(X227*G227,0)+IFERROR(X228*G228,0)+IFERROR(X229*G229,0)+IFERROR(X230*G230,0)+IFERROR(X231*G231,0)+IFERROR(X232*G232,0)+IFERROR(X233*G233,0)+IFERROR(X234*G234,0)+IFERROR(X235*G235,0)+IFERROR(X236*G236,0)+IFERROR(X237*G237,0)+IFERROR(X238*G238,0)</f>
        <v>0</v>
      </c>
      <c r="Y240" s="50">
        <f>IFERROR(Y226*G226,0)+IFERROR(Y227*G227,0)+IFERROR(Y228*G228,0)+IFERROR(Y229*G229,0)+IFERROR(Y230*G230,0)+IFERROR(Y231*G231,0)+IFERROR(Y232*G232,0)+IFERROR(Y233*G233,0)+IFERROR(Y234*G234,0)+IFERROR(Y235*G235,0)+IFERROR(Y236*G236,0)+IFERROR(Y237*G237,0)+IFERROR(Y238*G238,0)</f>
        <v>0</v>
      </c>
      <c r="Z240" s="50">
        <f>IFERROR(Z226*G226,0)+IFERROR(Z227*G227,0)+IFERROR(Z228*G228,0)+IFERROR(Z229*G229,0)+IFERROR(Z230*G230,0)+IFERROR(Z231*G231,0)+IFERROR(Z232*G232,0)+IFERROR(Z233*G233,0)+IFERROR(Z234*G234,0)+IFERROR(Z235*G235,0)+IFERROR(Z236*G236,0)+IFERROR(Z237*G237,0)+IFERROR(Z238*G238,0)</f>
        <v>0</v>
      </c>
      <c r="AA240" s="50">
        <f>IFERROR(AA226*G226,0)+IFERROR(AA227*G227,0)+IFERROR(AA228*G228,0)+IFERROR(AA229*G229,0)+IFERROR(AA230*G230,0)+IFERROR(AA231*G231,0)+IFERROR(AA232*G232,0)+IFERROR(AA233*G233,0)+IFERROR(AA234*G234,0)+IFERROR(AA235*G235,0)+IFERROR(AA236*G236,0)+IFERROR(AA237*G237,0)+IFERROR(AA238*G238,0)</f>
        <v>0</v>
      </c>
      <c r="AB240" s="50">
        <f>IFERROR(AB226*G226,0)+IFERROR(AB227*G227,0)+IFERROR(AB228*G228,0)+IFERROR(AB229*G229,0)+IFERROR(AB230*G230,0)+IFERROR(AB231*G231,0)+IFERROR(AB232*G232,0)+IFERROR(AB233*G233,0)+IFERROR(AB234*G234,0)+IFERROR(AB235*G235,0)+IFERROR(AB236*G236,0)+IFERROR(AB237*G237,0)+IFERROR(AB238*G238,0)</f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767" t="s">
        <v>414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64"/>
      <c r="AB241" s="764"/>
      <c r="AC241" s="764"/>
      <c r="AD241" s="764"/>
      <c r="AE241" s="765"/>
      <c r="AF241" s="769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770" t="s">
        <v>176</v>
      </c>
      <c r="B242" s="771"/>
      <c r="C242" s="771"/>
      <c r="D242" s="771"/>
      <c r="E242" s="771"/>
      <c r="F242" s="771"/>
      <c r="G242" s="771"/>
      <c r="H242" s="771"/>
      <c r="I242" s="771"/>
      <c r="J242" s="771"/>
      <c r="K242" s="771"/>
      <c r="L242" s="771"/>
      <c r="M242" s="771"/>
      <c r="N242" s="771"/>
      <c r="O242" s="771"/>
      <c r="P242" s="771"/>
      <c r="Q242" s="771"/>
      <c r="R242" s="771"/>
      <c r="S242" s="771"/>
      <c r="T242" s="771"/>
      <c r="U242" s="771"/>
      <c r="V242" s="771"/>
      <c r="W242" s="771"/>
      <c r="X242" s="768"/>
      <c r="Y242" s="768"/>
      <c r="Z242" s="768"/>
      <c r="AA242" s="764"/>
      <c r="AB242" s="764"/>
      <c r="AC242" s="764"/>
      <c r="AD242" s="764"/>
      <c r="AE242" s="765"/>
      <c r="AF242" s="772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ht="22.5" x14ac:dyDescent="0.2">
      <c r="A243" s="82" t="s">
        <v>415</v>
      </c>
      <c r="B243" s="83" t="s">
        <v>416</v>
      </c>
      <c r="C243" s="83">
        <v>4301135134</v>
      </c>
      <c r="D243" s="83">
        <v>4607111035806</v>
      </c>
      <c r="E243" s="84">
        <v>0.25</v>
      </c>
      <c r="F243" s="85">
        <v>12</v>
      </c>
      <c r="G243" s="84">
        <v>3</v>
      </c>
      <c r="H243" s="84">
        <v>3.7035999999999998</v>
      </c>
      <c r="I243" s="86">
        <v>70</v>
      </c>
      <c r="J243" s="86" t="s">
        <v>90</v>
      </c>
      <c r="K243" s="87" t="s">
        <v>89</v>
      </c>
      <c r="L243" s="87"/>
      <c r="M243" s="773">
        <v>180</v>
      </c>
      <c r="N243" s="773"/>
      <c r="O243" s="9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3" s="775"/>
      <c r="Q243" s="775"/>
      <c r="R243" s="775"/>
      <c r="S243" s="775"/>
      <c r="T243" s="88" t="s">
        <v>42</v>
      </c>
      <c r="U243" s="65">
        <v>0</v>
      </c>
      <c r="V243" s="66">
        <f>IFERROR(IF(U243="","",U243),"")</f>
        <v>0</v>
      </c>
      <c r="W243" s="65">
        <v>0</v>
      </c>
      <c r="X243" s="66">
        <f>IFERROR(IF(W243="","",W243),"")</f>
        <v>0</v>
      </c>
      <c r="Y243" s="65">
        <v>0</v>
      </c>
      <c r="Z243" s="66">
        <f>IFERROR(IF(Y243="","",Y243),"")</f>
        <v>0</v>
      </c>
      <c r="AA243" s="65">
        <v>0</v>
      </c>
      <c r="AB243" s="66">
        <f>IFERROR(IF(AA243="","",AA243),"")</f>
        <v>0</v>
      </c>
      <c r="AC243" s="67" t="str">
        <f>IF(IFERROR(U243*0.01788,0)+IFERROR(W243*0.01788,0)+IFERROR(Y243*0.01788,0)+IFERROR(AA243*0.01788,0)=0,"",IFERROR(U243*0.01788,0)+IFERROR(W243*0.01788,0)+IFERROR(Y243*0.01788,0)+IFERROR(AA243*0.01788,0))</f>
        <v/>
      </c>
      <c r="AD243" s="82" t="s">
        <v>57</v>
      </c>
      <c r="AE243" s="82" t="s">
        <v>57</v>
      </c>
      <c r="AF243" s="427" t="s">
        <v>417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426" t="s">
        <v>91</v>
      </c>
      <c r="BO243" s="80">
        <f>IFERROR(U243*H243,0)</f>
        <v>0</v>
      </c>
      <c r="BP243" s="80">
        <f>IFERROR(V243*H243,0)</f>
        <v>0</v>
      </c>
      <c r="BQ243" s="80">
        <f>IFERROR(U243/I243,0)</f>
        <v>0</v>
      </c>
      <c r="BR243" s="80">
        <f>IFERROR(V243/I243,0)</f>
        <v>0</v>
      </c>
      <c r="BS243" s="80">
        <f>IFERROR(W243*H243,0)</f>
        <v>0</v>
      </c>
      <c r="BT243" s="80">
        <f>IFERROR(X243*H243,0)</f>
        <v>0</v>
      </c>
      <c r="BU243" s="80">
        <f>IFERROR(W243/I243,0)</f>
        <v>0</v>
      </c>
      <c r="BV243" s="80">
        <f>IFERROR(X243/I243,0)</f>
        <v>0</v>
      </c>
      <c r="BW243" s="80">
        <f>IFERROR(Y243*H243,0)</f>
        <v>0</v>
      </c>
      <c r="BX243" s="80">
        <f>IFERROR(Z243*H243,0)</f>
        <v>0</v>
      </c>
      <c r="BY243" s="80">
        <f>IFERROR(Y243/I243,0)</f>
        <v>0</v>
      </c>
      <c r="BZ243" s="80">
        <f>IFERROR(Z243/I243,0)</f>
        <v>0</v>
      </c>
      <c r="CA243" s="80">
        <f>IFERROR(AA243*H243,0)</f>
        <v>0</v>
      </c>
      <c r="CB243" s="80">
        <f>IFERROR(AB243*H243,0)</f>
        <v>0</v>
      </c>
      <c r="CC243" s="80">
        <f>IFERROR(AA243/I243,0)</f>
        <v>0</v>
      </c>
      <c r="CD243" s="80">
        <f>IFERROR(AB243/I243,0)</f>
        <v>0</v>
      </c>
    </row>
    <row r="244" spans="1:82" x14ac:dyDescent="0.2">
      <c r="A244" s="82" t="s">
        <v>415</v>
      </c>
      <c r="B244" s="83" t="s">
        <v>418</v>
      </c>
      <c r="C244" s="83">
        <v>4301135279</v>
      </c>
      <c r="D244" s="83">
        <v>4607111035806</v>
      </c>
      <c r="E244" s="84">
        <v>0.25</v>
      </c>
      <c r="F244" s="85">
        <v>12</v>
      </c>
      <c r="G244" s="84">
        <v>3</v>
      </c>
      <c r="H244" s="84">
        <v>3.7035999999999998</v>
      </c>
      <c r="I244" s="86">
        <v>70</v>
      </c>
      <c r="J244" s="86" t="s">
        <v>90</v>
      </c>
      <c r="K244" s="87" t="s">
        <v>89</v>
      </c>
      <c r="L244" s="87"/>
      <c r="M244" s="773">
        <v>180</v>
      </c>
      <c r="N244" s="773"/>
      <c r="O244" s="93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4" s="775"/>
      <c r="Q244" s="775"/>
      <c r="R244" s="775"/>
      <c r="S244" s="775"/>
      <c r="T244" s="88" t="s">
        <v>42</v>
      </c>
      <c r="U244" s="65">
        <v>0</v>
      </c>
      <c r="V244" s="66">
        <f>IFERROR(IF(U244="","",U244),"")</f>
        <v>0</v>
      </c>
      <c r="W244" s="65">
        <v>0</v>
      </c>
      <c r="X244" s="66">
        <f>IFERROR(IF(W244="","",W244),"")</f>
        <v>0</v>
      </c>
      <c r="Y244" s="65">
        <v>0</v>
      </c>
      <c r="Z244" s="66">
        <f>IFERROR(IF(Y244="","",Y244),"")</f>
        <v>0</v>
      </c>
      <c r="AA244" s="65">
        <v>0</v>
      </c>
      <c r="AB244" s="66">
        <f>IFERROR(IF(AA244="","",AA244),"")</f>
        <v>0</v>
      </c>
      <c r="AC244" s="67" t="str">
        <f>IF(IFERROR(U244*0.01788,0)+IFERROR(W244*0.01788,0)+IFERROR(Y244*0.01788,0)+IFERROR(AA244*0.01788,0)=0,"",IFERROR(U244*0.01788,0)+IFERROR(W244*0.01788,0)+IFERROR(Y244*0.01788,0)+IFERROR(AA244*0.01788,0))</f>
        <v/>
      </c>
      <c r="AD244" s="82" t="s">
        <v>57</v>
      </c>
      <c r="AE244" s="82" t="s">
        <v>57</v>
      </c>
      <c r="AF244" s="429" t="s">
        <v>419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428" t="s">
        <v>91</v>
      </c>
      <c r="BO244" s="80">
        <f>IFERROR(U244*H244,0)</f>
        <v>0</v>
      </c>
      <c r="BP244" s="80">
        <f>IFERROR(V244*H244,0)</f>
        <v>0</v>
      </c>
      <c r="BQ244" s="80">
        <f>IFERROR(U244/I244,0)</f>
        <v>0</v>
      </c>
      <c r="BR244" s="80">
        <f>IFERROR(V244/I244,0)</f>
        <v>0</v>
      </c>
      <c r="BS244" s="80">
        <f>IFERROR(W244*H244,0)</f>
        <v>0</v>
      </c>
      <c r="BT244" s="80">
        <f>IFERROR(X244*H244,0)</f>
        <v>0</v>
      </c>
      <c r="BU244" s="80">
        <f>IFERROR(W244/I244,0)</f>
        <v>0</v>
      </c>
      <c r="BV244" s="80">
        <f>IFERROR(X244/I244,0)</f>
        <v>0</v>
      </c>
      <c r="BW244" s="80">
        <f>IFERROR(Y244*H244,0)</f>
        <v>0</v>
      </c>
      <c r="BX244" s="80">
        <f>IFERROR(Z244*H244,0)</f>
        <v>0</v>
      </c>
      <c r="BY244" s="80">
        <f>IFERROR(Y244/I244,0)</f>
        <v>0</v>
      </c>
      <c r="BZ244" s="80">
        <f>IFERROR(Z244/I244,0)</f>
        <v>0</v>
      </c>
      <c r="CA244" s="80">
        <f>IFERROR(AA244*H244,0)</f>
        <v>0</v>
      </c>
      <c r="CB244" s="80">
        <f>IFERROR(AB244*H244,0)</f>
        <v>0</v>
      </c>
      <c r="CC244" s="80">
        <f>IFERROR(AA244/I244,0)</f>
        <v>0</v>
      </c>
      <c r="CD244" s="80">
        <f>IFERROR(AB244/I244,0)</f>
        <v>0</v>
      </c>
    </row>
    <row r="245" spans="1:82" x14ac:dyDescent="0.2">
      <c r="A245" s="82" t="s">
        <v>420</v>
      </c>
      <c r="B245" s="83" t="s">
        <v>421</v>
      </c>
      <c r="C245" s="83">
        <v>4301135280</v>
      </c>
      <c r="D245" s="83">
        <v>4607111035806</v>
      </c>
      <c r="E245" s="84">
        <v>0.25</v>
      </c>
      <c r="F245" s="85">
        <v>6</v>
      </c>
      <c r="G245" s="84">
        <v>1.5</v>
      </c>
      <c r="H245" s="84">
        <v>1.9218</v>
      </c>
      <c r="I245" s="86">
        <v>140</v>
      </c>
      <c r="J245" s="86" t="s">
        <v>90</v>
      </c>
      <c r="K245" s="87" t="s">
        <v>89</v>
      </c>
      <c r="L245" s="87"/>
      <c r="M245" s="773">
        <v>180</v>
      </c>
      <c r="N245" s="773"/>
      <c r="O245" s="93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5" s="775"/>
      <c r="Q245" s="775"/>
      <c r="R245" s="775"/>
      <c r="S245" s="775"/>
      <c r="T245" s="88" t="s">
        <v>42</v>
      </c>
      <c r="U245" s="65">
        <v>0</v>
      </c>
      <c r="V245" s="66">
        <f>IFERROR(IF(U245="","",U245),"")</f>
        <v>0</v>
      </c>
      <c r="W245" s="65">
        <v>0</v>
      </c>
      <c r="X245" s="66">
        <f>IFERROR(IF(W245="","",W245),"")</f>
        <v>0</v>
      </c>
      <c r="Y245" s="65">
        <v>0</v>
      </c>
      <c r="Z245" s="66">
        <f>IFERROR(IF(Y245="","",Y245),"")</f>
        <v>0</v>
      </c>
      <c r="AA245" s="65">
        <v>0</v>
      </c>
      <c r="AB245" s="66">
        <f>IFERROR(IF(AA245="","",AA245),"")</f>
        <v>0</v>
      </c>
      <c r="AC245" s="67" t="str">
        <f>IF(IFERROR(U245*0.00941,0)+IFERROR(W245*0.00941,0)+IFERROR(Y245*0.00941,0)+IFERROR(AA245*0.00941,0)=0,"",IFERROR(U245*0.00941,0)+IFERROR(W245*0.00941,0)+IFERROR(Y245*0.00941,0)+IFERROR(AA245*0.00941,0))</f>
        <v/>
      </c>
      <c r="AD245" s="82" t="s">
        <v>57</v>
      </c>
      <c r="AE245" s="82" t="s">
        <v>57</v>
      </c>
      <c r="AF245" s="431" t="s">
        <v>419</v>
      </c>
      <c r="AG245" s="2"/>
      <c r="AH245" s="2"/>
      <c r="AI245" s="2"/>
      <c r="AJ245" s="2"/>
      <c r="AK245" s="2"/>
      <c r="AL245" s="61"/>
      <c r="AM245" s="61"/>
      <c r="AN245" s="61"/>
      <c r="AO245" s="2"/>
      <c r="AP245" s="2"/>
      <c r="AQ245" s="2"/>
      <c r="AR245" s="2"/>
      <c r="AS245" s="2"/>
      <c r="AT245" s="2"/>
      <c r="AU245" s="20"/>
      <c r="AV245" s="20"/>
      <c r="AW245" s="21"/>
      <c r="BB245" s="430" t="s">
        <v>91</v>
      </c>
      <c r="BO245" s="80">
        <f>IFERROR(U245*H245,0)</f>
        <v>0</v>
      </c>
      <c r="BP245" s="80">
        <f>IFERROR(V245*H245,0)</f>
        <v>0</v>
      </c>
      <c r="BQ245" s="80">
        <f>IFERROR(U245/I245,0)</f>
        <v>0</v>
      </c>
      <c r="BR245" s="80">
        <f>IFERROR(V245/I245,0)</f>
        <v>0</v>
      </c>
      <c r="BS245" s="80">
        <f>IFERROR(W245*H245,0)</f>
        <v>0</v>
      </c>
      <c r="BT245" s="80">
        <f>IFERROR(X245*H245,0)</f>
        <v>0</v>
      </c>
      <c r="BU245" s="80">
        <f>IFERROR(W245/I245,0)</f>
        <v>0</v>
      </c>
      <c r="BV245" s="80">
        <f>IFERROR(X245/I245,0)</f>
        <v>0</v>
      </c>
      <c r="BW245" s="80">
        <f>IFERROR(Y245*H245,0)</f>
        <v>0</v>
      </c>
      <c r="BX245" s="80">
        <f>IFERROR(Z245*H245,0)</f>
        <v>0</v>
      </c>
      <c r="BY245" s="80">
        <f>IFERROR(Y245/I245,0)</f>
        <v>0</v>
      </c>
      <c r="BZ245" s="80">
        <f>IFERROR(Z245/I245,0)</f>
        <v>0</v>
      </c>
      <c r="CA245" s="80">
        <f>IFERROR(AA245*H245,0)</f>
        <v>0</v>
      </c>
      <c r="CB245" s="80">
        <f>IFERROR(AB245*H245,0)</f>
        <v>0</v>
      </c>
      <c r="CC245" s="80">
        <f>IFERROR(AA245/I245,0)</f>
        <v>0</v>
      </c>
      <c r="CD245" s="80">
        <f>IFERROR(AB245/I245,0)</f>
        <v>0</v>
      </c>
    </row>
    <row r="246" spans="1:82" x14ac:dyDescent="0.2">
      <c r="A246" s="793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1" t="s">
        <v>43</v>
      </c>
      <c r="P246" s="792"/>
      <c r="Q246" s="792"/>
      <c r="R246" s="792"/>
      <c r="S246" s="792"/>
      <c r="T246" s="39" t="s">
        <v>42</v>
      </c>
      <c r="U246" s="50">
        <f t="shared" ref="U246:AB246" si="244">IFERROR(SUM(U243:U245),0)</f>
        <v>0</v>
      </c>
      <c r="V246" s="50">
        <f t="shared" si="244"/>
        <v>0</v>
      </c>
      <c r="W246" s="50">
        <f t="shared" si="244"/>
        <v>0</v>
      </c>
      <c r="X246" s="50">
        <f t="shared" si="244"/>
        <v>0</v>
      </c>
      <c r="Y246" s="50">
        <f t="shared" si="244"/>
        <v>0</v>
      </c>
      <c r="Z246" s="50">
        <f t="shared" si="244"/>
        <v>0</v>
      </c>
      <c r="AA246" s="50">
        <f t="shared" si="244"/>
        <v>0</v>
      </c>
      <c r="AB246" s="50">
        <f t="shared" si="244"/>
        <v>0</v>
      </c>
      <c r="AC246" s="50">
        <f>IFERROR(IF(AC243="",0,AC243),0)+IFERROR(IF(AC244="",0,AC244),0)+IFERROR(IF(AC245="",0,AC245),0)</f>
        <v>0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1" t="s">
        <v>43</v>
      </c>
      <c r="P247" s="792"/>
      <c r="Q247" s="792"/>
      <c r="R247" s="792"/>
      <c r="S247" s="792"/>
      <c r="T247" s="39" t="s">
        <v>0</v>
      </c>
      <c r="U247" s="50">
        <f>IFERROR(U243*G243,0)+IFERROR(U244*G244,0)+IFERROR(U245*G245,0)</f>
        <v>0</v>
      </c>
      <c r="V247" s="50">
        <f>IFERROR(V243*G243,0)+IFERROR(V244*G244,0)+IFERROR(V245*G245,0)</f>
        <v>0</v>
      </c>
      <c r="W247" s="50">
        <f>IFERROR(W243*G243,0)+IFERROR(W244*G244,0)+IFERROR(W245*G245,0)</f>
        <v>0</v>
      </c>
      <c r="X247" s="50">
        <f>IFERROR(X243*G243,0)+IFERROR(X244*G244,0)+IFERROR(X245*G245,0)</f>
        <v>0</v>
      </c>
      <c r="Y247" s="50">
        <f>IFERROR(Y243*G243,0)+IFERROR(Y244*G244,0)+IFERROR(Y245*G245,0)</f>
        <v>0</v>
      </c>
      <c r="Z247" s="50">
        <f>IFERROR(Z243*G243,0)+IFERROR(Z244*G244,0)+IFERROR(Z245*G245,0)</f>
        <v>0</v>
      </c>
      <c r="AA247" s="50">
        <f>IFERROR(AA243*G243,0)+IFERROR(AA244*G244,0)+IFERROR(AA245*G245,0)</f>
        <v>0</v>
      </c>
      <c r="AB247" s="50">
        <f>IFERROR(AB243*G243,0)+IFERROR(AB244*G244,0)+IFERROR(AB245*G245,0)</f>
        <v>0</v>
      </c>
      <c r="AC247" s="50" t="s">
        <v>57</v>
      </c>
      <c r="AD247" s="3"/>
      <c r="AE247" s="72"/>
      <c r="AF247" s="3"/>
      <c r="AG247" s="3"/>
      <c r="AH247" s="3"/>
      <c r="AI247" s="3"/>
      <c r="AJ247" s="3"/>
      <c r="AK247" s="3"/>
      <c r="AL247" s="62"/>
      <c r="AM247" s="62"/>
      <c r="AN247" s="62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t="15" x14ac:dyDescent="0.25">
      <c r="A248" s="767" t="s">
        <v>422</v>
      </c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8"/>
      <c r="P248" s="768"/>
      <c r="Q248" s="768"/>
      <c r="R248" s="768"/>
      <c r="S248" s="768"/>
      <c r="T248" s="768"/>
      <c r="U248" s="768"/>
      <c r="V248" s="768"/>
      <c r="W248" s="768"/>
      <c r="X248" s="768"/>
      <c r="Y248" s="768"/>
      <c r="Z248" s="768"/>
      <c r="AA248" s="764"/>
      <c r="AB248" s="764"/>
      <c r="AC248" s="764"/>
      <c r="AD248" s="764"/>
      <c r="AE248" s="765"/>
      <c r="AF248" s="769"/>
      <c r="AG248" s="2"/>
      <c r="AH248" s="2"/>
      <c r="AI248" s="2"/>
      <c r="AJ248" s="2"/>
      <c r="AK248" s="61"/>
      <c r="AL248" s="61"/>
      <c r="AM248" s="61"/>
      <c r="AN248" s="2"/>
      <c r="AO248" s="2"/>
      <c r="AP248" s="2"/>
      <c r="AQ248" s="2"/>
      <c r="AR248" s="2"/>
    </row>
    <row r="249" spans="1:82" ht="15" x14ac:dyDescent="0.25">
      <c r="A249" s="770" t="s">
        <v>423</v>
      </c>
      <c r="B249" s="771"/>
      <c r="C249" s="771"/>
      <c r="D249" s="771"/>
      <c r="E249" s="771"/>
      <c r="F249" s="771"/>
      <c r="G249" s="771"/>
      <c r="H249" s="771"/>
      <c r="I249" s="771"/>
      <c r="J249" s="771"/>
      <c r="K249" s="771"/>
      <c r="L249" s="771"/>
      <c r="M249" s="771"/>
      <c r="N249" s="771"/>
      <c r="O249" s="771"/>
      <c r="P249" s="771"/>
      <c r="Q249" s="771"/>
      <c r="R249" s="771"/>
      <c r="S249" s="771"/>
      <c r="T249" s="771"/>
      <c r="U249" s="771"/>
      <c r="V249" s="771"/>
      <c r="W249" s="771"/>
      <c r="X249" s="768"/>
      <c r="Y249" s="768"/>
      <c r="Z249" s="768"/>
      <c r="AA249" s="764"/>
      <c r="AB249" s="764"/>
      <c r="AC249" s="764"/>
      <c r="AD249" s="764"/>
      <c r="AE249" s="765"/>
      <c r="AF249" s="772"/>
      <c r="AG249" s="2"/>
      <c r="AH249" s="2"/>
      <c r="AI249" s="2"/>
      <c r="AJ249" s="2"/>
      <c r="AK249" s="61"/>
      <c r="AL249" s="61"/>
      <c r="AM249" s="61"/>
      <c r="AN249" s="2"/>
      <c r="AO249" s="2"/>
      <c r="AP249" s="2"/>
      <c r="AQ249" s="2"/>
      <c r="AR249" s="2"/>
    </row>
    <row r="250" spans="1:82" ht="22.5" x14ac:dyDescent="0.2">
      <c r="A250" s="82" t="s">
        <v>424</v>
      </c>
      <c r="B250" s="83" t="s">
        <v>425</v>
      </c>
      <c r="C250" s="83">
        <v>4301070768</v>
      </c>
      <c r="D250" s="83">
        <v>4607111035639</v>
      </c>
      <c r="E250" s="84">
        <v>0.2</v>
      </c>
      <c r="F250" s="85">
        <v>12</v>
      </c>
      <c r="G250" s="84">
        <v>2.4</v>
      </c>
      <c r="H250" s="84">
        <v>3.13</v>
      </c>
      <c r="I250" s="86">
        <v>48</v>
      </c>
      <c r="J250" s="86" t="s">
        <v>426</v>
      </c>
      <c r="K250" s="87" t="s">
        <v>89</v>
      </c>
      <c r="L250" s="87"/>
      <c r="M250" s="773">
        <v>180</v>
      </c>
      <c r="N250" s="773"/>
      <c r="O250" s="93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250" s="775"/>
      <c r="Q250" s="775"/>
      <c r="R250" s="775"/>
      <c r="S250" s="775"/>
      <c r="T250" s="88" t="s">
        <v>42</v>
      </c>
      <c r="U250" s="65">
        <v>0</v>
      </c>
      <c r="V250" s="66">
        <f>IFERROR(IF(U250="","",U250),"")</f>
        <v>0</v>
      </c>
      <c r="W250" s="65">
        <v>0</v>
      </c>
      <c r="X250" s="66">
        <f>IFERROR(IF(W250="","",W250),"")</f>
        <v>0</v>
      </c>
      <c r="Y250" s="65">
        <v>0</v>
      </c>
      <c r="Z250" s="66">
        <f>IFERROR(IF(Y250="","",Y250),"")</f>
        <v>0</v>
      </c>
      <c r="AA250" s="65">
        <v>0</v>
      </c>
      <c r="AB250" s="66">
        <f>IFERROR(IF(AA250="","",AA250),"")</f>
        <v>0</v>
      </c>
      <c r="AC250" s="67" t="str">
        <f>IF(IFERROR(U250*0.01786,0)+IFERROR(W250*0.01786,0)+IFERROR(Y250*0.01786,0)+IFERROR(AA250*0.01786,0)=0,"",IFERROR(U250*0.01786,0)+IFERROR(W250*0.01786,0)+IFERROR(Y250*0.01786,0)+IFERROR(AA250*0.01786,0))</f>
        <v/>
      </c>
      <c r="AD250" s="82" t="s">
        <v>57</v>
      </c>
      <c r="AE250" s="82" t="s">
        <v>57</v>
      </c>
      <c r="AF250" s="433" t="s">
        <v>427</v>
      </c>
      <c r="AG250" s="2"/>
      <c r="AH250" s="2"/>
      <c r="AI250" s="2"/>
      <c r="AJ250" s="2"/>
      <c r="AK250" s="2"/>
      <c r="AL250" s="61"/>
      <c r="AM250" s="61"/>
      <c r="AN250" s="61"/>
      <c r="AO250" s="2"/>
      <c r="AP250" s="2"/>
      <c r="AQ250" s="2"/>
      <c r="AR250" s="2"/>
      <c r="AS250" s="2"/>
      <c r="AT250" s="2"/>
      <c r="AU250" s="20"/>
      <c r="AV250" s="20"/>
      <c r="AW250" s="21"/>
      <c r="BB250" s="432" t="s">
        <v>91</v>
      </c>
      <c r="BO250" s="80">
        <f>IFERROR(U250*H250,0)</f>
        <v>0</v>
      </c>
      <c r="BP250" s="80">
        <f>IFERROR(V250*H250,0)</f>
        <v>0</v>
      </c>
      <c r="BQ250" s="80">
        <f>IFERROR(U250/I250,0)</f>
        <v>0</v>
      </c>
      <c r="BR250" s="80">
        <f>IFERROR(V250/I250,0)</f>
        <v>0</v>
      </c>
      <c r="BS250" s="80">
        <f>IFERROR(W250*H250,0)</f>
        <v>0</v>
      </c>
      <c r="BT250" s="80">
        <f>IFERROR(X250*H250,0)</f>
        <v>0</v>
      </c>
      <c r="BU250" s="80">
        <f>IFERROR(W250/I250,0)</f>
        <v>0</v>
      </c>
      <c r="BV250" s="80">
        <f>IFERROR(X250/I250,0)</f>
        <v>0</v>
      </c>
      <c r="BW250" s="80">
        <f>IFERROR(Y250*H250,0)</f>
        <v>0</v>
      </c>
      <c r="BX250" s="80">
        <f>IFERROR(Z250*H250,0)</f>
        <v>0</v>
      </c>
      <c r="BY250" s="80">
        <f>IFERROR(Y250/I250,0)</f>
        <v>0</v>
      </c>
      <c r="BZ250" s="80">
        <f>IFERROR(Z250/I250,0)</f>
        <v>0</v>
      </c>
      <c r="CA250" s="80">
        <f>IFERROR(AA250*H250,0)</f>
        <v>0</v>
      </c>
      <c r="CB250" s="80">
        <f>IFERROR(AB250*H250,0)</f>
        <v>0</v>
      </c>
      <c r="CC250" s="80">
        <f>IFERROR(AA250/I250,0)</f>
        <v>0</v>
      </c>
      <c r="CD250" s="80">
        <f>IFERROR(AB250/I250,0)</f>
        <v>0</v>
      </c>
    </row>
    <row r="251" spans="1:82" ht="22.5" x14ac:dyDescent="0.2">
      <c r="A251" s="82" t="s">
        <v>428</v>
      </c>
      <c r="B251" s="83" t="s">
        <v>429</v>
      </c>
      <c r="C251" s="83">
        <v>4301070796</v>
      </c>
      <c r="D251" s="83">
        <v>4607111035639</v>
      </c>
      <c r="E251" s="84">
        <v>0.2</v>
      </c>
      <c r="F251" s="85">
        <v>8</v>
      </c>
      <c r="G251" s="84">
        <v>1.6</v>
      </c>
      <c r="H251" s="84">
        <v>2.12</v>
      </c>
      <c r="I251" s="86">
        <v>72</v>
      </c>
      <c r="J251" s="86" t="s">
        <v>430</v>
      </c>
      <c r="K251" s="87" t="s">
        <v>89</v>
      </c>
      <c r="L251" s="87"/>
      <c r="M251" s="773">
        <v>180</v>
      </c>
      <c r="N251" s="773"/>
      <c r="O251" s="939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251" s="775"/>
      <c r="Q251" s="775"/>
      <c r="R251" s="775"/>
      <c r="S251" s="775"/>
      <c r="T251" s="88" t="s">
        <v>42</v>
      </c>
      <c r="U251" s="65">
        <v>0</v>
      </c>
      <c r="V251" s="66">
        <f>IFERROR(IF(U251="","",U251),"")</f>
        <v>0</v>
      </c>
      <c r="W251" s="65">
        <v>0</v>
      </c>
      <c r="X251" s="66">
        <f>IFERROR(IF(W251="","",W251),"")</f>
        <v>0</v>
      </c>
      <c r="Y251" s="65">
        <v>0</v>
      </c>
      <c r="Z251" s="66">
        <f>IFERROR(IF(Y251="","",Y251),"")</f>
        <v>0</v>
      </c>
      <c r="AA251" s="65">
        <v>0</v>
      </c>
      <c r="AB251" s="66">
        <f>IFERROR(IF(AA251="","",AA251),"")</f>
        <v>0</v>
      </c>
      <c r="AC251" s="67" t="str">
        <f>IF(IFERROR(U251*0.01157,0)+IFERROR(W251*0.01157,0)+IFERROR(Y251*0.01157,0)+IFERROR(AA251*0.01157,0)=0,"",IFERROR(U251*0.01157,0)+IFERROR(W251*0.01157,0)+IFERROR(Y251*0.01157,0)+IFERROR(AA251*0.01157,0))</f>
        <v/>
      </c>
      <c r="AD251" s="82" t="s">
        <v>57</v>
      </c>
      <c r="AE251" s="82" t="s">
        <v>57</v>
      </c>
      <c r="AF251" s="435" t="s">
        <v>427</v>
      </c>
      <c r="AG251" s="2"/>
      <c r="AH251" s="2"/>
      <c r="AI251" s="2"/>
      <c r="AJ251" s="2"/>
      <c r="AK251" s="2"/>
      <c r="AL251" s="61"/>
      <c r="AM251" s="61"/>
      <c r="AN251" s="61"/>
      <c r="AO251" s="2"/>
      <c r="AP251" s="2"/>
      <c r="AQ251" s="2"/>
      <c r="AR251" s="2"/>
      <c r="AS251" s="2"/>
      <c r="AT251" s="2"/>
      <c r="AU251" s="20"/>
      <c r="AV251" s="20"/>
      <c r="AW251" s="21"/>
      <c r="BB251" s="434" t="s">
        <v>91</v>
      </c>
      <c r="BO251" s="80">
        <f>IFERROR(U251*H251,0)</f>
        <v>0</v>
      </c>
      <c r="BP251" s="80">
        <f>IFERROR(V251*H251,0)</f>
        <v>0</v>
      </c>
      <c r="BQ251" s="80">
        <f>IFERROR(U251/I251,0)</f>
        <v>0</v>
      </c>
      <c r="BR251" s="80">
        <f>IFERROR(V251/I251,0)</f>
        <v>0</v>
      </c>
      <c r="BS251" s="80">
        <f>IFERROR(W251*H251,0)</f>
        <v>0</v>
      </c>
      <c r="BT251" s="80">
        <f>IFERROR(X251*H251,0)</f>
        <v>0</v>
      </c>
      <c r="BU251" s="80">
        <f>IFERROR(W251/I251,0)</f>
        <v>0</v>
      </c>
      <c r="BV251" s="80">
        <f>IFERROR(X251/I251,0)</f>
        <v>0</v>
      </c>
      <c r="BW251" s="80">
        <f>IFERROR(Y251*H251,0)</f>
        <v>0</v>
      </c>
      <c r="BX251" s="80">
        <f>IFERROR(Z251*H251,0)</f>
        <v>0</v>
      </c>
      <c r="BY251" s="80">
        <f>IFERROR(Y251/I251,0)</f>
        <v>0</v>
      </c>
      <c r="BZ251" s="80">
        <f>IFERROR(Z251/I251,0)</f>
        <v>0</v>
      </c>
      <c r="CA251" s="80">
        <f>IFERROR(AA251*H251,0)</f>
        <v>0</v>
      </c>
      <c r="CB251" s="80">
        <f>IFERROR(AB251*H251,0)</f>
        <v>0</v>
      </c>
      <c r="CC251" s="80">
        <f>IFERROR(AA251/I251,0)</f>
        <v>0</v>
      </c>
      <c r="CD251" s="80">
        <f>IFERROR(AB251/I251,0)</f>
        <v>0</v>
      </c>
    </row>
    <row r="252" spans="1:82" ht="22.5" x14ac:dyDescent="0.2">
      <c r="A252" s="82" t="s">
        <v>431</v>
      </c>
      <c r="B252" s="83" t="s">
        <v>432</v>
      </c>
      <c r="C252" s="83">
        <v>4301070797</v>
      </c>
      <c r="D252" s="83">
        <v>4607111035646</v>
      </c>
      <c r="E252" s="84">
        <v>0.2</v>
      </c>
      <c r="F252" s="85">
        <v>8</v>
      </c>
      <c r="G252" s="84">
        <v>1.6</v>
      </c>
      <c r="H252" s="84">
        <v>2.12</v>
      </c>
      <c r="I252" s="86">
        <v>72</v>
      </c>
      <c r="J252" s="86" t="s">
        <v>430</v>
      </c>
      <c r="K252" s="87" t="s">
        <v>89</v>
      </c>
      <c r="L252" s="87"/>
      <c r="M252" s="773">
        <v>180</v>
      </c>
      <c r="N252" s="773"/>
      <c r="O252" s="94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252" s="775"/>
      <c r="Q252" s="775"/>
      <c r="R252" s="775"/>
      <c r="S252" s="775"/>
      <c r="T252" s="88" t="s">
        <v>42</v>
      </c>
      <c r="U252" s="65">
        <v>0</v>
      </c>
      <c r="V252" s="66">
        <f>IFERROR(IF(U252="","",U252),"")</f>
        <v>0</v>
      </c>
      <c r="W252" s="65">
        <v>0</v>
      </c>
      <c r="X252" s="66">
        <f>IFERROR(IF(W252="","",W252),"")</f>
        <v>0</v>
      </c>
      <c r="Y252" s="65">
        <v>0</v>
      </c>
      <c r="Z252" s="66">
        <f>IFERROR(IF(Y252="","",Y252),"")</f>
        <v>0</v>
      </c>
      <c r="AA252" s="65">
        <v>0</v>
      </c>
      <c r="AB252" s="66">
        <f>IFERROR(IF(AA252="","",AA252),"")</f>
        <v>0</v>
      </c>
      <c r="AC252" s="67" t="str">
        <f>IF(IFERROR(U252*0.01157,0)+IFERROR(W252*0.01157,0)+IFERROR(Y252*0.01157,0)+IFERROR(AA252*0.01157,0)=0,"",IFERROR(U252*0.01157,0)+IFERROR(W252*0.01157,0)+IFERROR(Y252*0.01157,0)+IFERROR(AA252*0.01157,0))</f>
        <v/>
      </c>
      <c r="AD252" s="82" t="s">
        <v>57</v>
      </c>
      <c r="AE252" s="82" t="s">
        <v>57</v>
      </c>
      <c r="AF252" s="437" t="s">
        <v>433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436" t="s">
        <v>91</v>
      </c>
      <c r="BO252" s="80">
        <f>IFERROR(U252*H252,0)</f>
        <v>0</v>
      </c>
      <c r="BP252" s="80">
        <f>IFERROR(V252*H252,0)</f>
        <v>0</v>
      </c>
      <c r="BQ252" s="80">
        <f>IFERROR(U252/I252,0)</f>
        <v>0</v>
      </c>
      <c r="BR252" s="80">
        <f>IFERROR(V252/I252,0)</f>
        <v>0</v>
      </c>
      <c r="BS252" s="80">
        <f>IFERROR(W252*H252,0)</f>
        <v>0</v>
      </c>
      <c r="BT252" s="80">
        <f>IFERROR(X252*H252,0)</f>
        <v>0</v>
      </c>
      <c r="BU252" s="80">
        <f>IFERROR(W252/I252,0)</f>
        <v>0</v>
      </c>
      <c r="BV252" s="80">
        <f>IFERROR(X252/I252,0)</f>
        <v>0</v>
      </c>
      <c r="BW252" s="80">
        <f>IFERROR(Y252*H252,0)</f>
        <v>0</v>
      </c>
      <c r="BX252" s="80">
        <f>IFERROR(Z252*H252,0)</f>
        <v>0</v>
      </c>
      <c r="BY252" s="80">
        <f>IFERROR(Y252/I252,0)</f>
        <v>0</v>
      </c>
      <c r="BZ252" s="80">
        <f>IFERROR(Z252/I252,0)</f>
        <v>0</v>
      </c>
      <c r="CA252" s="80">
        <f>IFERROR(AA252*H252,0)</f>
        <v>0</v>
      </c>
      <c r="CB252" s="80">
        <f>IFERROR(AB252*H252,0)</f>
        <v>0</v>
      </c>
      <c r="CC252" s="80">
        <f>IFERROR(AA252/I252,0)</f>
        <v>0</v>
      </c>
      <c r="CD252" s="80">
        <f>IFERROR(AB252/I252,0)</f>
        <v>0</v>
      </c>
    </row>
    <row r="253" spans="1:82" x14ac:dyDescent="0.2">
      <c r="A253" s="82" t="s">
        <v>431</v>
      </c>
      <c r="B253" s="83" t="s">
        <v>434</v>
      </c>
      <c r="C253" s="83">
        <v>4301135540</v>
      </c>
      <c r="D253" s="83">
        <v>4607111035646</v>
      </c>
      <c r="E253" s="84">
        <v>0.2</v>
      </c>
      <c r="F253" s="85">
        <v>8</v>
      </c>
      <c r="G253" s="84">
        <v>1.6</v>
      </c>
      <c r="H253" s="84">
        <v>2.12</v>
      </c>
      <c r="I253" s="86">
        <v>72</v>
      </c>
      <c r="J253" s="86" t="s">
        <v>430</v>
      </c>
      <c r="K253" s="87" t="s">
        <v>89</v>
      </c>
      <c r="L253" s="87"/>
      <c r="M253" s="773">
        <v>180</v>
      </c>
      <c r="N253" s="773"/>
      <c r="O253" s="94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53" s="775"/>
      <c r="Q253" s="775"/>
      <c r="R253" s="775"/>
      <c r="S253" s="775"/>
      <c r="T253" s="88" t="s">
        <v>42</v>
      </c>
      <c r="U253" s="65">
        <v>0</v>
      </c>
      <c r="V253" s="66">
        <f>IFERROR(IF(U253="","",U253),"")</f>
        <v>0</v>
      </c>
      <c r="W253" s="65">
        <v>0</v>
      </c>
      <c r="X253" s="66">
        <f>IFERROR(IF(W253="","",W253),"")</f>
        <v>0</v>
      </c>
      <c r="Y253" s="65">
        <v>0</v>
      </c>
      <c r="Z253" s="66">
        <f>IFERROR(IF(Y253="","",Y253),"")</f>
        <v>0</v>
      </c>
      <c r="AA253" s="65">
        <v>0</v>
      </c>
      <c r="AB253" s="66">
        <f>IFERROR(IF(AA253="","",AA253),"")</f>
        <v>0</v>
      </c>
      <c r="AC253" s="67" t="str">
        <f>IF(IFERROR(U253*0.01157,0)+IFERROR(W253*0.01157,0)+IFERROR(Y253*0.01157,0)+IFERROR(AA253*0.01157,0)=0,"",IFERROR(U253*0.01157,0)+IFERROR(W253*0.01157,0)+IFERROR(Y253*0.01157,0)+IFERROR(AA253*0.01157,0))</f>
        <v/>
      </c>
      <c r="AD253" s="82" t="s">
        <v>57</v>
      </c>
      <c r="AE253" s="82" t="s">
        <v>57</v>
      </c>
      <c r="AF253" s="439" t="s">
        <v>435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438" t="s">
        <v>91</v>
      </c>
      <c r="BO253" s="80">
        <f>IFERROR(U253*H253,0)</f>
        <v>0</v>
      </c>
      <c r="BP253" s="80">
        <f>IFERROR(V253*H253,0)</f>
        <v>0</v>
      </c>
      <c r="BQ253" s="80">
        <f>IFERROR(U253/I253,0)</f>
        <v>0</v>
      </c>
      <c r="BR253" s="80">
        <f>IFERROR(V253/I253,0)</f>
        <v>0</v>
      </c>
      <c r="BS253" s="80">
        <f>IFERROR(W253*H253,0)</f>
        <v>0</v>
      </c>
      <c r="BT253" s="80">
        <f>IFERROR(X253*H253,0)</f>
        <v>0</v>
      </c>
      <c r="BU253" s="80">
        <f>IFERROR(W253/I253,0)</f>
        <v>0</v>
      </c>
      <c r="BV253" s="80">
        <f>IFERROR(X253/I253,0)</f>
        <v>0</v>
      </c>
      <c r="BW253" s="80">
        <f>IFERROR(Y253*H253,0)</f>
        <v>0</v>
      </c>
      <c r="BX253" s="80">
        <f>IFERROR(Z253*H253,0)</f>
        <v>0</v>
      </c>
      <c r="BY253" s="80">
        <f>IFERROR(Y253/I253,0)</f>
        <v>0</v>
      </c>
      <c r="BZ253" s="80">
        <f>IFERROR(Z253/I253,0)</f>
        <v>0</v>
      </c>
      <c r="CA253" s="80">
        <f>IFERROR(AA253*H253,0)</f>
        <v>0</v>
      </c>
      <c r="CB253" s="80">
        <f>IFERROR(AB253*H253,0)</f>
        <v>0</v>
      </c>
      <c r="CC253" s="80">
        <f>IFERROR(AA253/I253,0)</f>
        <v>0</v>
      </c>
      <c r="CD253" s="80">
        <f>IFERROR(AB253/I253,0)</f>
        <v>0</v>
      </c>
    </row>
    <row r="254" spans="1:82" x14ac:dyDescent="0.2">
      <c r="A254" s="793"/>
      <c r="B254" s="793"/>
      <c r="C254" s="793"/>
      <c r="D254" s="793"/>
      <c r="E254" s="793"/>
      <c r="F254" s="793"/>
      <c r="G254" s="793"/>
      <c r="H254" s="793"/>
      <c r="I254" s="793"/>
      <c r="J254" s="793"/>
      <c r="K254" s="793"/>
      <c r="L254" s="793"/>
      <c r="M254" s="793"/>
      <c r="N254" s="793"/>
      <c r="O254" s="791" t="s">
        <v>43</v>
      </c>
      <c r="P254" s="792"/>
      <c r="Q254" s="792"/>
      <c r="R254" s="792"/>
      <c r="S254" s="792"/>
      <c r="T254" s="39" t="s">
        <v>42</v>
      </c>
      <c r="U254" s="50">
        <f t="shared" ref="U254:AB254" si="245">IFERROR(SUM(U250:U253),0)</f>
        <v>0</v>
      </c>
      <c r="V254" s="50">
        <f t="shared" si="245"/>
        <v>0</v>
      </c>
      <c r="W254" s="50">
        <f t="shared" si="245"/>
        <v>0</v>
      </c>
      <c r="X254" s="50">
        <f t="shared" si="245"/>
        <v>0</v>
      </c>
      <c r="Y254" s="50">
        <f t="shared" si="245"/>
        <v>0</v>
      </c>
      <c r="Z254" s="50">
        <f t="shared" si="245"/>
        <v>0</v>
      </c>
      <c r="AA254" s="50">
        <f t="shared" si="245"/>
        <v>0</v>
      </c>
      <c r="AB254" s="50">
        <f t="shared" si="245"/>
        <v>0</v>
      </c>
      <c r="AC254" s="50">
        <f>IFERROR(IF(AC250="",0,AC250),0)+IFERROR(IF(AC251="",0,AC251),0)+IFERROR(IF(AC252="",0,AC252),0)+IFERROR(IF(AC253="",0,AC253),0)</f>
        <v>0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x14ac:dyDescent="0.2">
      <c r="A255" s="793"/>
      <c r="B255" s="793"/>
      <c r="C255" s="793"/>
      <c r="D255" s="793"/>
      <c r="E255" s="793"/>
      <c r="F255" s="793"/>
      <c r="G255" s="793"/>
      <c r="H255" s="793"/>
      <c r="I255" s="793"/>
      <c r="J255" s="793"/>
      <c r="K255" s="793"/>
      <c r="L255" s="793"/>
      <c r="M255" s="793"/>
      <c r="N255" s="793"/>
      <c r="O255" s="791" t="s">
        <v>43</v>
      </c>
      <c r="P255" s="792"/>
      <c r="Q255" s="792"/>
      <c r="R255" s="792"/>
      <c r="S255" s="792"/>
      <c r="T255" s="39" t="s">
        <v>0</v>
      </c>
      <c r="U255" s="50">
        <f>IFERROR(U250*G250,0)+IFERROR(U251*G251,0)+IFERROR(U252*G252,0)+IFERROR(U253*G253,0)</f>
        <v>0</v>
      </c>
      <c r="V255" s="50">
        <f>IFERROR(V250*G250,0)+IFERROR(V251*G251,0)+IFERROR(V252*G252,0)+IFERROR(V253*G253,0)</f>
        <v>0</v>
      </c>
      <c r="W255" s="50">
        <f>IFERROR(W250*G250,0)+IFERROR(W251*G251,0)+IFERROR(W252*G252,0)+IFERROR(W253*G253,0)</f>
        <v>0</v>
      </c>
      <c r="X255" s="50">
        <f>IFERROR(X250*G250,0)+IFERROR(X251*G251,0)+IFERROR(X252*G252,0)+IFERROR(X253*G253,0)</f>
        <v>0</v>
      </c>
      <c r="Y255" s="50">
        <f>IFERROR(Y250*G250,0)+IFERROR(Y251*G251,0)+IFERROR(Y252*G252,0)+IFERROR(Y253*G253,0)</f>
        <v>0</v>
      </c>
      <c r="Z255" s="50">
        <f>IFERROR(Z250*G250,0)+IFERROR(Z251*G251,0)+IFERROR(Z252*G252,0)+IFERROR(Z253*G253,0)</f>
        <v>0</v>
      </c>
      <c r="AA255" s="50">
        <f>IFERROR(AA250*G250,0)+IFERROR(AA251*G251,0)+IFERROR(AA252*G252,0)+IFERROR(AA253*G253,0)</f>
        <v>0</v>
      </c>
      <c r="AB255" s="50">
        <f>IFERROR(AB250*G250,0)+IFERROR(AB251*G251,0)+IFERROR(AB252*G252,0)+IFERROR(AB253*G253,0)</f>
        <v>0</v>
      </c>
      <c r="AC255" s="50" t="s">
        <v>57</v>
      </c>
      <c r="AD255" s="3"/>
      <c r="AE255" s="72"/>
      <c r="AF255" s="3"/>
      <c r="AG255" s="3"/>
      <c r="AH255" s="3"/>
      <c r="AI255" s="3"/>
      <c r="AJ255" s="3"/>
      <c r="AK255" s="3"/>
      <c r="AL255" s="62"/>
      <c r="AM255" s="62"/>
      <c r="AN255" s="62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5" x14ac:dyDescent="0.25">
      <c r="A256" s="767" t="s">
        <v>436</v>
      </c>
      <c r="B256" s="768"/>
      <c r="C256" s="768"/>
      <c r="D256" s="768"/>
      <c r="E256" s="768"/>
      <c r="F256" s="768"/>
      <c r="G256" s="768"/>
      <c r="H256" s="768"/>
      <c r="I256" s="768"/>
      <c r="J256" s="768"/>
      <c r="K256" s="768"/>
      <c r="L256" s="768"/>
      <c r="M256" s="768"/>
      <c r="N256" s="768"/>
      <c r="O256" s="768"/>
      <c r="P256" s="768"/>
      <c r="Q256" s="768"/>
      <c r="R256" s="768"/>
      <c r="S256" s="768"/>
      <c r="T256" s="768"/>
      <c r="U256" s="768"/>
      <c r="V256" s="768"/>
      <c r="W256" s="768"/>
      <c r="X256" s="768"/>
      <c r="Y256" s="768"/>
      <c r="Z256" s="768"/>
      <c r="AA256" s="764"/>
      <c r="AB256" s="764"/>
      <c r="AC256" s="764"/>
      <c r="AD256" s="764"/>
      <c r="AE256" s="765"/>
      <c r="AF256" s="769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ht="15" x14ac:dyDescent="0.25">
      <c r="A257" s="770" t="s">
        <v>176</v>
      </c>
      <c r="B257" s="771"/>
      <c r="C257" s="771"/>
      <c r="D257" s="771"/>
      <c r="E257" s="771"/>
      <c r="F257" s="771"/>
      <c r="G257" s="771"/>
      <c r="H257" s="771"/>
      <c r="I257" s="771"/>
      <c r="J257" s="771"/>
      <c r="K257" s="771"/>
      <c r="L257" s="771"/>
      <c r="M257" s="771"/>
      <c r="N257" s="771"/>
      <c r="O257" s="771"/>
      <c r="P257" s="771"/>
      <c r="Q257" s="771"/>
      <c r="R257" s="771"/>
      <c r="S257" s="771"/>
      <c r="T257" s="771"/>
      <c r="U257" s="771"/>
      <c r="V257" s="771"/>
      <c r="W257" s="771"/>
      <c r="X257" s="768"/>
      <c r="Y257" s="768"/>
      <c r="Z257" s="768"/>
      <c r="AA257" s="764"/>
      <c r="AB257" s="764"/>
      <c r="AC257" s="764"/>
      <c r="AD257" s="764"/>
      <c r="AE257" s="765"/>
      <c r="AF257" s="772"/>
      <c r="AG257" s="2"/>
      <c r="AH257" s="2"/>
      <c r="AI257" s="2"/>
      <c r="AJ257" s="2"/>
      <c r="AK257" s="61"/>
      <c r="AL257" s="61"/>
      <c r="AM257" s="61"/>
      <c r="AN257" s="2"/>
      <c r="AO257" s="2"/>
      <c r="AP257" s="2"/>
      <c r="AQ257" s="2"/>
      <c r="AR257" s="2"/>
    </row>
    <row r="258" spans="1:82" x14ac:dyDescent="0.2">
      <c r="A258" s="82" t="s">
        <v>437</v>
      </c>
      <c r="B258" s="83" t="s">
        <v>438</v>
      </c>
      <c r="C258" s="83">
        <v>4301135376</v>
      </c>
      <c r="D258" s="83">
        <v>4607111036568</v>
      </c>
      <c r="E258" s="84">
        <v>0.28000000000000003</v>
      </c>
      <c r="F258" s="85">
        <v>6</v>
      </c>
      <c r="G258" s="84">
        <v>1.68</v>
      </c>
      <c r="H258" s="84">
        <v>2.1017999999999999</v>
      </c>
      <c r="I258" s="86">
        <v>126</v>
      </c>
      <c r="J258" s="86" t="s">
        <v>90</v>
      </c>
      <c r="K258" s="87" t="s">
        <v>89</v>
      </c>
      <c r="L258" s="87"/>
      <c r="M258" s="773">
        <v>180</v>
      </c>
      <c r="N258" s="773"/>
      <c r="O258" s="94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8" s="775"/>
      <c r="Q258" s="775"/>
      <c r="R258" s="775"/>
      <c r="S258" s="775"/>
      <c r="T258" s="88" t="s">
        <v>42</v>
      </c>
      <c r="U258" s="65">
        <v>0</v>
      </c>
      <c r="V258" s="66">
        <f>IFERROR(IF(U258="","",U258),"")</f>
        <v>0</v>
      </c>
      <c r="W258" s="65">
        <v>0</v>
      </c>
      <c r="X258" s="66">
        <f>IFERROR(IF(W258="","",W258),"")</f>
        <v>0</v>
      </c>
      <c r="Y258" s="65">
        <v>0</v>
      </c>
      <c r="Z258" s="66">
        <f>IFERROR(IF(Y258="","",Y258),"")</f>
        <v>0</v>
      </c>
      <c r="AA258" s="65">
        <v>0</v>
      </c>
      <c r="AB258" s="66">
        <f>IFERROR(IF(AA258="","",AA258),"")</f>
        <v>0</v>
      </c>
      <c r="AC258" s="67" t="str">
        <f>IF(IFERROR(U258*0.00936,0)+IFERROR(W258*0.00936,0)+IFERROR(Y258*0.00936,0)+IFERROR(AA258*0.00936,0)=0,"",IFERROR(U258*0.00936,0)+IFERROR(W258*0.00936,0)+IFERROR(Y258*0.00936,0)+IFERROR(AA258*0.00936,0))</f>
        <v/>
      </c>
      <c r="AD258" s="82" t="s">
        <v>57</v>
      </c>
      <c r="AE258" s="82" t="s">
        <v>57</v>
      </c>
      <c r="AF258" s="441" t="s">
        <v>439</v>
      </c>
      <c r="AG258" s="2"/>
      <c r="AH258" s="2"/>
      <c r="AI258" s="2"/>
      <c r="AJ258" s="2"/>
      <c r="AK258" s="2"/>
      <c r="AL258" s="61"/>
      <c r="AM258" s="61"/>
      <c r="AN258" s="61"/>
      <c r="AO258" s="2"/>
      <c r="AP258" s="2"/>
      <c r="AQ258" s="2"/>
      <c r="AR258" s="2"/>
      <c r="AS258" s="2"/>
      <c r="AT258" s="2"/>
      <c r="AU258" s="20"/>
      <c r="AV258" s="20"/>
      <c r="AW258" s="21"/>
      <c r="BB258" s="440" t="s">
        <v>91</v>
      </c>
      <c r="BO258" s="80">
        <f>IFERROR(U258*H258,0)</f>
        <v>0</v>
      </c>
      <c r="BP258" s="80">
        <f>IFERROR(V258*H258,0)</f>
        <v>0</v>
      </c>
      <c r="BQ258" s="80">
        <f>IFERROR(U258/I258,0)</f>
        <v>0</v>
      </c>
      <c r="BR258" s="80">
        <f>IFERROR(V258/I258,0)</f>
        <v>0</v>
      </c>
      <c r="BS258" s="80">
        <f>IFERROR(W258*H258,0)</f>
        <v>0</v>
      </c>
      <c r="BT258" s="80">
        <f>IFERROR(X258*H258,0)</f>
        <v>0</v>
      </c>
      <c r="BU258" s="80">
        <f>IFERROR(W258/I258,0)</f>
        <v>0</v>
      </c>
      <c r="BV258" s="80">
        <f>IFERROR(X258/I258,0)</f>
        <v>0</v>
      </c>
      <c r="BW258" s="80">
        <f>IFERROR(Y258*H258,0)</f>
        <v>0</v>
      </c>
      <c r="BX258" s="80">
        <f>IFERROR(Z258*H258,0)</f>
        <v>0</v>
      </c>
      <c r="BY258" s="80">
        <f>IFERROR(Y258/I258,0)</f>
        <v>0</v>
      </c>
      <c r="BZ258" s="80">
        <f>IFERROR(Z258/I258,0)</f>
        <v>0</v>
      </c>
      <c r="CA258" s="80">
        <f>IFERROR(AA258*H258,0)</f>
        <v>0</v>
      </c>
      <c r="CB258" s="80">
        <f>IFERROR(AB258*H258,0)</f>
        <v>0</v>
      </c>
      <c r="CC258" s="80">
        <f>IFERROR(AA258/I258,0)</f>
        <v>0</v>
      </c>
      <c r="CD258" s="80">
        <f>IFERROR(AB258/I258,0)</f>
        <v>0</v>
      </c>
    </row>
    <row r="259" spans="1:82" x14ac:dyDescent="0.2">
      <c r="A259" s="82" t="s">
        <v>437</v>
      </c>
      <c r="B259" s="83" t="s">
        <v>440</v>
      </c>
      <c r="C259" s="83">
        <v>4301135281</v>
      </c>
      <c r="D259" s="83">
        <v>4607111036568</v>
      </c>
      <c r="E259" s="84">
        <v>0.28000000000000003</v>
      </c>
      <c r="F259" s="85">
        <v>6</v>
      </c>
      <c r="G259" s="84">
        <v>1.68</v>
      </c>
      <c r="H259" s="84">
        <v>2.1017999999999999</v>
      </c>
      <c r="I259" s="86">
        <v>140</v>
      </c>
      <c r="J259" s="86" t="s">
        <v>90</v>
      </c>
      <c r="K259" s="87" t="s">
        <v>89</v>
      </c>
      <c r="L259" s="87"/>
      <c r="M259" s="773">
        <v>180</v>
      </c>
      <c r="N259" s="773"/>
      <c r="O259" s="9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9" s="775"/>
      <c r="Q259" s="775"/>
      <c r="R259" s="775"/>
      <c r="S259" s="775"/>
      <c r="T259" s="88" t="s">
        <v>42</v>
      </c>
      <c r="U259" s="65">
        <v>0</v>
      </c>
      <c r="V259" s="66">
        <f>IFERROR(IF(U259="","",U259),"")</f>
        <v>0</v>
      </c>
      <c r="W259" s="65">
        <v>0</v>
      </c>
      <c r="X259" s="66">
        <f>IFERROR(IF(W259="","",W259),"")</f>
        <v>0</v>
      </c>
      <c r="Y259" s="65">
        <v>0</v>
      </c>
      <c r="Z259" s="66">
        <f>IFERROR(IF(Y259="","",Y259),"")</f>
        <v>0</v>
      </c>
      <c r="AA259" s="65">
        <v>0</v>
      </c>
      <c r="AB259" s="66">
        <f>IFERROR(IF(AA259="","",AA259),"")</f>
        <v>0</v>
      </c>
      <c r="AC259" s="67" t="str">
        <f>IF(IFERROR(U259*0.00941,0)+IFERROR(W259*0.00941,0)+IFERROR(Y259*0.00941,0)+IFERROR(AA259*0.00941,0)=0,"",IFERROR(U259*0.00941,0)+IFERROR(W259*0.00941,0)+IFERROR(Y259*0.00941,0)+IFERROR(AA259*0.00941,0))</f>
        <v/>
      </c>
      <c r="AD259" s="82" t="s">
        <v>57</v>
      </c>
      <c r="AE259" s="82" t="s">
        <v>57</v>
      </c>
      <c r="AF259" s="443" t="s">
        <v>441</v>
      </c>
      <c r="AG259" s="2"/>
      <c r="AH259" s="2"/>
      <c r="AI259" s="2"/>
      <c r="AJ259" s="2"/>
      <c r="AK259" s="2"/>
      <c r="AL259" s="61"/>
      <c r="AM259" s="61"/>
      <c r="AN259" s="61"/>
      <c r="AO259" s="2"/>
      <c r="AP259" s="2"/>
      <c r="AQ259" s="2"/>
      <c r="AR259" s="2"/>
      <c r="AS259" s="2"/>
      <c r="AT259" s="2"/>
      <c r="AU259" s="20"/>
      <c r="AV259" s="20"/>
      <c r="AW259" s="21"/>
      <c r="BB259" s="442" t="s">
        <v>91</v>
      </c>
      <c r="BO259" s="80">
        <f>IFERROR(U259*H259,0)</f>
        <v>0</v>
      </c>
      <c r="BP259" s="80">
        <f>IFERROR(V259*H259,0)</f>
        <v>0</v>
      </c>
      <c r="BQ259" s="80">
        <f>IFERROR(U259/I259,0)</f>
        <v>0</v>
      </c>
      <c r="BR259" s="80">
        <f>IFERROR(V259/I259,0)</f>
        <v>0</v>
      </c>
      <c r="BS259" s="80">
        <f>IFERROR(W259*H259,0)</f>
        <v>0</v>
      </c>
      <c r="BT259" s="80">
        <f>IFERROR(X259*H259,0)</f>
        <v>0</v>
      </c>
      <c r="BU259" s="80">
        <f>IFERROR(W259/I259,0)</f>
        <v>0</v>
      </c>
      <c r="BV259" s="80">
        <f>IFERROR(X259/I259,0)</f>
        <v>0</v>
      </c>
      <c r="BW259" s="80">
        <f>IFERROR(Y259*H259,0)</f>
        <v>0</v>
      </c>
      <c r="BX259" s="80">
        <f>IFERROR(Z259*H259,0)</f>
        <v>0</v>
      </c>
      <c r="BY259" s="80">
        <f>IFERROR(Y259/I259,0)</f>
        <v>0</v>
      </c>
      <c r="BZ259" s="80">
        <f>IFERROR(Z259/I259,0)</f>
        <v>0</v>
      </c>
      <c r="CA259" s="80">
        <f>IFERROR(AA259*H259,0)</f>
        <v>0</v>
      </c>
      <c r="CB259" s="80">
        <f>IFERROR(AB259*H259,0)</f>
        <v>0</v>
      </c>
      <c r="CC259" s="80">
        <f>IFERROR(AA259/I259,0)</f>
        <v>0</v>
      </c>
      <c r="CD259" s="80">
        <f>IFERROR(AB259/I259,0)</f>
        <v>0</v>
      </c>
    </row>
    <row r="260" spans="1:82" x14ac:dyDescent="0.2">
      <c r="A260" s="82" t="s">
        <v>437</v>
      </c>
      <c r="B260" s="83" t="s">
        <v>440</v>
      </c>
      <c r="C260" s="83">
        <v>4301135467</v>
      </c>
      <c r="D260" s="83">
        <v>4607111036568</v>
      </c>
      <c r="E260" s="84">
        <v>0.28000000000000003</v>
      </c>
      <c r="F260" s="85">
        <v>6</v>
      </c>
      <c r="G260" s="84">
        <v>1.68</v>
      </c>
      <c r="H260" s="84">
        <v>2.1017999999999999</v>
      </c>
      <c r="I260" s="86">
        <v>140</v>
      </c>
      <c r="J260" s="86" t="s">
        <v>90</v>
      </c>
      <c r="K260" s="87" t="s">
        <v>89</v>
      </c>
      <c r="L260" s="87"/>
      <c r="M260" s="773">
        <v>180</v>
      </c>
      <c r="N260" s="773"/>
      <c r="O260" s="9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60" s="775"/>
      <c r="Q260" s="775"/>
      <c r="R260" s="775"/>
      <c r="S260" s="775"/>
      <c r="T260" s="88" t="s">
        <v>42</v>
      </c>
      <c r="U260" s="65">
        <v>0</v>
      </c>
      <c r="V260" s="66">
        <f>IFERROR(IF(U260="","",U260),"")</f>
        <v>0</v>
      </c>
      <c r="W260" s="65">
        <v>0</v>
      </c>
      <c r="X260" s="66">
        <f>IFERROR(IF(W260="","",W260),"")</f>
        <v>0</v>
      </c>
      <c r="Y260" s="65">
        <v>0</v>
      </c>
      <c r="Z260" s="66">
        <f>IFERROR(IF(Y260="","",Y260),"")</f>
        <v>0</v>
      </c>
      <c r="AA260" s="65">
        <v>0</v>
      </c>
      <c r="AB260" s="66">
        <f>IFERROR(IF(AA260="","",AA260),"")</f>
        <v>0</v>
      </c>
      <c r="AC260" s="67" t="str">
        <f>IF(IFERROR(U260*0.00941,0)+IFERROR(W260*0.00941,0)+IFERROR(Y260*0.00941,0)+IFERROR(AA260*0.00941,0)=0,"",IFERROR(U260*0.00941,0)+IFERROR(W260*0.00941,0)+IFERROR(Y260*0.00941,0)+IFERROR(AA260*0.00941,0))</f>
        <v/>
      </c>
      <c r="AD260" s="82" t="s">
        <v>57</v>
      </c>
      <c r="AE260" s="82" t="s">
        <v>57</v>
      </c>
      <c r="AF260" s="445" t="s">
        <v>441</v>
      </c>
      <c r="AG260" s="2"/>
      <c r="AH260" s="2"/>
      <c r="AI260" s="2"/>
      <c r="AJ260" s="2"/>
      <c r="AK260" s="2"/>
      <c r="AL260" s="61"/>
      <c r="AM260" s="61"/>
      <c r="AN260" s="61"/>
      <c r="AO260" s="2"/>
      <c r="AP260" s="2"/>
      <c r="AQ260" s="2"/>
      <c r="AR260" s="2"/>
      <c r="AS260" s="2"/>
      <c r="AT260" s="2"/>
      <c r="AU260" s="20"/>
      <c r="AV260" s="20"/>
      <c r="AW260" s="21"/>
      <c r="BB260" s="444" t="s">
        <v>91</v>
      </c>
      <c r="BO260" s="80">
        <f>IFERROR(U260*H260,0)</f>
        <v>0</v>
      </c>
      <c r="BP260" s="80">
        <f>IFERROR(V260*H260,0)</f>
        <v>0</v>
      </c>
      <c r="BQ260" s="80">
        <f>IFERROR(U260/I260,0)</f>
        <v>0</v>
      </c>
      <c r="BR260" s="80">
        <f>IFERROR(V260/I260,0)</f>
        <v>0</v>
      </c>
      <c r="BS260" s="80">
        <f>IFERROR(W260*H260,0)</f>
        <v>0</v>
      </c>
      <c r="BT260" s="80">
        <f>IFERROR(X260*H260,0)</f>
        <v>0</v>
      </c>
      <c r="BU260" s="80">
        <f>IFERROR(W260/I260,0)</f>
        <v>0</v>
      </c>
      <c r="BV260" s="80">
        <f>IFERROR(X260/I260,0)</f>
        <v>0</v>
      </c>
      <c r="BW260" s="80">
        <f>IFERROR(Y260*H260,0)</f>
        <v>0</v>
      </c>
      <c r="BX260" s="80">
        <f>IFERROR(Z260*H260,0)</f>
        <v>0</v>
      </c>
      <c r="BY260" s="80">
        <f>IFERROR(Y260/I260,0)</f>
        <v>0</v>
      </c>
      <c r="BZ260" s="80">
        <f>IFERROR(Z260/I260,0)</f>
        <v>0</v>
      </c>
      <c r="CA260" s="80">
        <f>IFERROR(AA260*H260,0)</f>
        <v>0</v>
      </c>
      <c r="CB260" s="80">
        <f>IFERROR(AB260*H260,0)</f>
        <v>0</v>
      </c>
      <c r="CC260" s="80">
        <f>IFERROR(AA260/I260,0)</f>
        <v>0</v>
      </c>
      <c r="CD260" s="80">
        <f>IFERROR(AB260/I260,0)</f>
        <v>0</v>
      </c>
    </row>
    <row r="261" spans="1:82" x14ac:dyDescent="0.2">
      <c r="A261" s="793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1" t="s">
        <v>43</v>
      </c>
      <c r="P261" s="792"/>
      <c r="Q261" s="792"/>
      <c r="R261" s="792"/>
      <c r="S261" s="792"/>
      <c r="T261" s="39" t="s">
        <v>42</v>
      </c>
      <c r="U261" s="50">
        <f t="shared" ref="U261:AB261" si="246">IFERROR(SUM(U258:U260),0)</f>
        <v>0</v>
      </c>
      <c r="V261" s="50">
        <f t="shared" si="246"/>
        <v>0</v>
      </c>
      <c r="W261" s="50">
        <f t="shared" si="246"/>
        <v>0</v>
      </c>
      <c r="X261" s="50">
        <f t="shared" si="246"/>
        <v>0</v>
      </c>
      <c r="Y261" s="50">
        <f t="shared" si="246"/>
        <v>0</v>
      </c>
      <c r="Z261" s="50">
        <f t="shared" si="246"/>
        <v>0</v>
      </c>
      <c r="AA261" s="50">
        <f t="shared" si="246"/>
        <v>0</v>
      </c>
      <c r="AB261" s="50">
        <f t="shared" si="246"/>
        <v>0</v>
      </c>
      <c r="AC261" s="50">
        <f>IFERROR(IF(AC258="",0,AC258),0)+IFERROR(IF(AC259="",0,AC259),0)+IFERROR(IF(AC260="",0,AC260),0)</f>
        <v>0</v>
      </c>
      <c r="AD261" s="3"/>
      <c r="AE261" s="72"/>
      <c r="AF261" s="3"/>
      <c r="AG261" s="3"/>
      <c r="AH261" s="3"/>
      <c r="AI261" s="3"/>
      <c r="AJ261" s="3"/>
      <c r="AK261" s="3"/>
      <c r="AL261" s="62"/>
      <c r="AM261" s="62"/>
      <c r="AN261" s="62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1" t="s">
        <v>43</v>
      </c>
      <c r="P262" s="792"/>
      <c r="Q262" s="792"/>
      <c r="R262" s="792"/>
      <c r="S262" s="792"/>
      <c r="T262" s="39" t="s">
        <v>0</v>
      </c>
      <c r="U262" s="50">
        <f>IFERROR(U258*G258,0)+IFERROR(U259*G259,0)+IFERROR(U260*G260,0)</f>
        <v>0</v>
      </c>
      <c r="V262" s="50">
        <f>IFERROR(V258*G258,0)+IFERROR(V259*G259,0)+IFERROR(V260*G260,0)</f>
        <v>0</v>
      </c>
      <c r="W262" s="50">
        <f>IFERROR(W258*G258,0)+IFERROR(W259*G259,0)+IFERROR(W260*G260,0)</f>
        <v>0</v>
      </c>
      <c r="X262" s="50">
        <f>IFERROR(X258*G258,0)+IFERROR(X259*G259,0)+IFERROR(X260*G260,0)</f>
        <v>0</v>
      </c>
      <c r="Y262" s="50">
        <f>IFERROR(Y258*G258,0)+IFERROR(Y259*G259,0)+IFERROR(Y260*G260,0)</f>
        <v>0</v>
      </c>
      <c r="Z262" s="50">
        <f>IFERROR(Z258*G258,0)+IFERROR(Z259*G259,0)+IFERROR(Z260*G260,0)</f>
        <v>0</v>
      </c>
      <c r="AA262" s="50">
        <f>IFERROR(AA258*G258,0)+IFERROR(AA259*G259,0)+IFERROR(AA260*G260,0)</f>
        <v>0</v>
      </c>
      <c r="AB262" s="50">
        <f>IFERROR(AB258*G258,0)+IFERROR(AB259*G259,0)+IFERROR(AB260*G260,0)</f>
        <v>0</v>
      </c>
      <c r="AC262" s="50" t="s">
        <v>57</v>
      </c>
      <c r="AD262" s="3"/>
      <c r="AE262" s="72"/>
      <c r="AF262" s="3"/>
      <c r="AG262" s="3"/>
      <c r="AH262" s="3"/>
      <c r="AI262" s="3"/>
      <c r="AJ262" s="3"/>
      <c r="AK262" s="3"/>
      <c r="AL262" s="62"/>
      <c r="AM262" s="62"/>
      <c r="AN262" s="62"/>
      <c r="AO262" s="3"/>
      <c r="AP262" s="3"/>
      <c r="AQ262" s="2"/>
      <c r="AR262" s="2"/>
      <c r="AS262" s="2"/>
      <c r="AT262" s="2"/>
      <c r="AU262" s="20"/>
      <c r="AV262" s="20"/>
      <c r="AW262" s="21"/>
    </row>
    <row r="263" spans="1:82" ht="27.75" customHeight="1" x14ac:dyDescent="0.2">
      <c r="A263" s="761" t="s">
        <v>442</v>
      </c>
      <c r="B263" s="762"/>
      <c r="C263" s="762"/>
      <c r="D263" s="762"/>
      <c r="E263" s="762"/>
      <c r="F263" s="762"/>
      <c r="G263" s="762"/>
      <c r="H263" s="762"/>
      <c r="I263" s="762"/>
      <c r="J263" s="762"/>
      <c r="K263" s="762"/>
      <c r="L263" s="762"/>
      <c r="M263" s="762"/>
      <c r="N263" s="762"/>
      <c r="O263" s="762"/>
      <c r="P263" s="762"/>
      <c r="Q263" s="762"/>
      <c r="R263" s="762"/>
      <c r="S263" s="762"/>
      <c r="T263" s="762"/>
      <c r="U263" s="762"/>
      <c r="V263" s="762"/>
      <c r="W263" s="763"/>
      <c r="X263" s="763"/>
      <c r="Y263" s="763"/>
      <c r="Z263" s="763"/>
      <c r="AA263" s="764"/>
      <c r="AB263" s="764"/>
      <c r="AC263" s="764"/>
      <c r="AD263" s="764"/>
      <c r="AE263" s="765"/>
      <c r="AF263" s="766"/>
      <c r="AG263" s="2"/>
      <c r="AH263" s="2"/>
      <c r="AI263" s="2"/>
      <c r="AJ263" s="2"/>
      <c r="AK263" s="61"/>
      <c r="AL263" s="61"/>
      <c r="AM263" s="61"/>
      <c r="AN263" s="2"/>
      <c r="AO263" s="2"/>
      <c r="AP263" s="2"/>
      <c r="AQ263" s="2"/>
      <c r="AR263" s="2"/>
    </row>
    <row r="264" spans="1:82" ht="15" x14ac:dyDescent="0.25">
      <c r="A264" s="767" t="s">
        <v>443</v>
      </c>
      <c r="B264" s="768"/>
      <c r="C264" s="768"/>
      <c r="D264" s="768"/>
      <c r="E264" s="768"/>
      <c r="F264" s="768"/>
      <c r="G264" s="768"/>
      <c r="H264" s="768"/>
      <c r="I264" s="768"/>
      <c r="J264" s="768"/>
      <c r="K264" s="768"/>
      <c r="L264" s="768"/>
      <c r="M264" s="768"/>
      <c r="N264" s="768"/>
      <c r="O264" s="768"/>
      <c r="P264" s="768"/>
      <c r="Q264" s="768"/>
      <c r="R264" s="768"/>
      <c r="S264" s="768"/>
      <c r="T264" s="768"/>
      <c r="U264" s="768"/>
      <c r="V264" s="768"/>
      <c r="W264" s="768"/>
      <c r="X264" s="768"/>
      <c r="Y264" s="768"/>
      <c r="Z264" s="768"/>
      <c r="AA264" s="764"/>
      <c r="AB264" s="764"/>
      <c r="AC264" s="764"/>
      <c r="AD264" s="764"/>
      <c r="AE264" s="765"/>
      <c r="AF264" s="769"/>
      <c r="AG264" s="2"/>
      <c r="AH264" s="2"/>
      <c r="AI264" s="2"/>
      <c r="AJ264" s="2"/>
      <c r="AK264" s="61"/>
      <c r="AL264" s="61"/>
      <c r="AM264" s="61"/>
      <c r="AN264" s="2"/>
      <c r="AO264" s="2"/>
      <c r="AP264" s="2"/>
      <c r="AQ264" s="2"/>
      <c r="AR264" s="2"/>
    </row>
    <row r="265" spans="1:82" ht="15" x14ac:dyDescent="0.25">
      <c r="A265" s="770" t="s">
        <v>86</v>
      </c>
      <c r="B265" s="771"/>
      <c r="C265" s="771"/>
      <c r="D265" s="771"/>
      <c r="E265" s="771"/>
      <c r="F265" s="771"/>
      <c r="G265" s="771"/>
      <c r="H265" s="771"/>
      <c r="I265" s="771"/>
      <c r="J265" s="771"/>
      <c r="K265" s="771"/>
      <c r="L265" s="771"/>
      <c r="M265" s="771"/>
      <c r="N265" s="771"/>
      <c r="O265" s="771"/>
      <c r="P265" s="771"/>
      <c r="Q265" s="771"/>
      <c r="R265" s="771"/>
      <c r="S265" s="771"/>
      <c r="T265" s="771"/>
      <c r="U265" s="771"/>
      <c r="V265" s="771"/>
      <c r="W265" s="771"/>
      <c r="X265" s="768"/>
      <c r="Y265" s="768"/>
      <c r="Z265" s="768"/>
      <c r="AA265" s="764"/>
      <c r="AB265" s="764"/>
      <c r="AC265" s="764"/>
      <c r="AD265" s="764"/>
      <c r="AE265" s="765"/>
      <c r="AF265" s="772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x14ac:dyDescent="0.2">
      <c r="A266" s="82" t="s">
        <v>444</v>
      </c>
      <c r="B266" s="83" t="s">
        <v>445</v>
      </c>
      <c r="C266" s="83">
        <v>4301132052</v>
      </c>
      <c r="D266" s="83">
        <v>4607111036872</v>
      </c>
      <c r="E266" s="84">
        <v>1</v>
      </c>
      <c r="F266" s="85">
        <v>6</v>
      </c>
      <c r="G266" s="84">
        <v>6</v>
      </c>
      <c r="H266" s="84">
        <v>6.26</v>
      </c>
      <c r="I266" s="86">
        <v>84</v>
      </c>
      <c r="J266" s="86" t="s">
        <v>115</v>
      </c>
      <c r="K266" s="87" t="s">
        <v>89</v>
      </c>
      <c r="L266" s="87"/>
      <c r="M266" s="773">
        <v>180</v>
      </c>
      <c r="N266" s="773"/>
      <c r="O266" s="94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6" s="775"/>
      <c r="Q266" s="775"/>
      <c r="R266" s="775"/>
      <c r="S266" s="775"/>
      <c r="T266" s="88" t="s">
        <v>42</v>
      </c>
      <c r="U266" s="65">
        <v>0</v>
      </c>
      <c r="V266" s="66">
        <f>IFERROR(IF(U266="","",U266),"")</f>
        <v>0</v>
      </c>
      <c r="W266" s="65">
        <v>0</v>
      </c>
      <c r="X266" s="66">
        <f>IFERROR(IF(W266="","",W266),"")</f>
        <v>0</v>
      </c>
      <c r="Y266" s="65">
        <v>0</v>
      </c>
      <c r="Z266" s="66">
        <f>IFERROR(IF(Y266="","",Y266),"")</f>
        <v>0</v>
      </c>
      <c r="AA266" s="65">
        <v>0</v>
      </c>
      <c r="AB266" s="66">
        <f>IFERROR(IF(AA266="","",AA266),"")</f>
        <v>0</v>
      </c>
      <c r="AC266" s="67" t="str">
        <f>IF(IFERROR(U266*0.0155,0)+IFERROR(W266*0.0155,0)+IFERROR(Y266*0.0155,0)+IFERROR(AA266*0.0155,0)=0,"",IFERROR(U266*0.0155,0)+IFERROR(W266*0.0155,0)+IFERROR(Y266*0.0155,0)+IFERROR(AA266*0.0155,0))</f>
        <v/>
      </c>
      <c r="AD266" s="82" t="s">
        <v>57</v>
      </c>
      <c r="AE266" s="82" t="s">
        <v>57</v>
      </c>
      <c r="AF266" s="447" t="s">
        <v>446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446" t="s">
        <v>91</v>
      </c>
      <c r="BO266" s="80">
        <f>IFERROR(U266*H266,0)</f>
        <v>0</v>
      </c>
      <c r="BP266" s="80">
        <f>IFERROR(V266*H266,0)</f>
        <v>0</v>
      </c>
      <c r="BQ266" s="80">
        <f>IFERROR(U266/I266,0)</f>
        <v>0</v>
      </c>
      <c r="BR266" s="80">
        <f>IFERROR(V266/I266,0)</f>
        <v>0</v>
      </c>
      <c r="BS266" s="80">
        <f>IFERROR(W266*H266,0)</f>
        <v>0</v>
      </c>
      <c r="BT266" s="80">
        <f>IFERROR(X266*H266,0)</f>
        <v>0</v>
      </c>
      <c r="BU266" s="80">
        <f>IFERROR(W266/I266,0)</f>
        <v>0</v>
      </c>
      <c r="BV266" s="80">
        <f>IFERROR(X266/I266,0)</f>
        <v>0</v>
      </c>
      <c r="BW266" s="80">
        <f>IFERROR(Y266*H266,0)</f>
        <v>0</v>
      </c>
      <c r="BX266" s="80">
        <f>IFERROR(Z266*H266,0)</f>
        <v>0</v>
      </c>
      <c r="BY266" s="80">
        <f>IFERROR(Y266/I266,0)</f>
        <v>0</v>
      </c>
      <c r="BZ266" s="80">
        <f>IFERROR(Z266/I266,0)</f>
        <v>0</v>
      </c>
      <c r="CA266" s="80">
        <f>IFERROR(AA266*H266,0)</f>
        <v>0</v>
      </c>
      <c r="CB266" s="80">
        <f>IFERROR(AB266*H266,0)</f>
        <v>0</v>
      </c>
      <c r="CC266" s="80">
        <f>IFERROR(AA266/I266,0)</f>
        <v>0</v>
      </c>
      <c r="CD266" s="80">
        <f>IFERROR(AB266/I266,0)</f>
        <v>0</v>
      </c>
    </row>
    <row r="267" spans="1:82" x14ac:dyDescent="0.2">
      <c r="A267" s="82" t="s">
        <v>444</v>
      </c>
      <c r="B267" s="83" t="s">
        <v>445</v>
      </c>
      <c r="C267" s="83">
        <v>4301132119</v>
      </c>
      <c r="D267" s="83">
        <v>4607111036872</v>
      </c>
      <c r="E267" s="84">
        <v>1</v>
      </c>
      <c r="F267" s="85">
        <v>6</v>
      </c>
      <c r="G267" s="84">
        <v>6</v>
      </c>
      <c r="H267" s="84">
        <v>6.26</v>
      </c>
      <c r="I267" s="86">
        <v>84</v>
      </c>
      <c r="J267" s="86" t="s">
        <v>115</v>
      </c>
      <c r="K267" s="87" t="s">
        <v>89</v>
      </c>
      <c r="L267" s="87"/>
      <c r="M267" s="773">
        <v>180</v>
      </c>
      <c r="N267" s="773"/>
      <c r="O267" s="94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7" s="775"/>
      <c r="Q267" s="775"/>
      <c r="R267" s="775"/>
      <c r="S267" s="775"/>
      <c r="T267" s="88" t="s">
        <v>42</v>
      </c>
      <c r="U267" s="65">
        <v>0</v>
      </c>
      <c r="V267" s="66">
        <f>IFERROR(IF(U267="","",U267),"")</f>
        <v>0</v>
      </c>
      <c r="W267" s="65">
        <v>0</v>
      </c>
      <c r="X267" s="66">
        <f>IFERROR(IF(W267="","",W267),"")</f>
        <v>0</v>
      </c>
      <c r="Y267" s="65">
        <v>0</v>
      </c>
      <c r="Z267" s="66">
        <f>IFERROR(IF(Y267="","",Y267),"")</f>
        <v>0</v>
      </c>
      <c r="AA267" s="65">
        <v>0</v>
      </c>
      <c r="AB267" s="66">
        <f>IFERROR(IF(AA267="","",AA267),"")</f>
        <v>0</v>
      </c>
      <c r="AC267" s="67" t="str">
        <f>IF(IFERROR(U267*0.0155,0)+IFERROR(W267*0.0155,0)+IFERROR(Y267*0.0155,0)+IFERROR(AA267*0.0155,0)=0,"",IFERROR(U267*0.0155,0)+IFERROR(W267*0.0155,0)+IFERROR(Y267*0.0155,0)+IFERROR(AA267*0.0155,0))</f>
        <v/>
      </c>
      <c r="AD267" s="82" t="s">
        <v>57</v>
      </c>
      <c r="AE267" s="82" t="s">
        <v>57</v>
      </c>
      <c r="AF267" s="449" t="s">
        <v>446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448" t="s">
        <v>91</v>
      </c>
      <c r="BO267" s="80">
        <f>IFERROR(U267*H267,0)</f>
        <v>0</v>
      </c>
      <c r="BP267" s="80">
        <f>IFERROR(V267*H267,0)</f>
        <v>0</v>
      </c>
      <c r="BQ267" s="80">
        <f>IFERROR(U267/I267,0)</f>
        <v>0</v>
      </c>
      <c r="BR267" s="80">
        <f>IFERROR(V267/I267,0)</f>
        <v>0</v>
      </c>
      <c r="BS267" s="80">
        <f>IFERROR(W267*H267,0)</f>
        <v>0</v>
      </c>
      <c r="BT267" s="80">
        <f>IFERROR(X267*H267,0)</f>
        <v>0</v>
      </c>
      <c r="BU267" s="80">
        <f>IFERROR(W267/I267,0)</f>
        <v>0</v>
      </c>
      <c r="BV267" s="80">
        <f>IFERROR(X267/I267,0)</f>
        <v>0</v>
      </c>
      <c r="BW267" s="80">
        <f>IFERROR(Y267*H267,0)</f>
        <v>0</v>
      </c>
      <c r="BX267" s="80">
        <f>IFERROR(Z267*H267,0)</f>
        <v>0</v>
      </c>
      <c r="BY267" s="80">
        <f>IFERROR(Y267/I267,0)</f>
        <v>0</v>
      </c>
      <c r="BZ267" s="80">
        <f>IFERROR(Z267/I267,0)</f>
        <v>0</v>
      </c>
      <c r="CA267" s="80">
        <f>IFERROR(AA267*H267,0)</f>
        <v>0</v>
      </c>
      <c r="CB267" s="80">
        <f>IFERROR(AB267*H267,0)</f>
        <v>0</v>
      </c>
      <c r="CC267" s="80">
        <f>IFERROR(AA267/I267,0)</f>
        <v>0</v>
      </c>
      <c r="CD267" s="80">
        <f>IFERROR(AB267/I267,0)</f>
        <v>0</v>
      </c>
    </row>
    <row r="268" spans="1:82" x14ac:dyDescent="0.2">
      <c r="A268" s="793"/>
      <c r="B268" s="793"/>
      <c r="C268" s="793"/>
      <c r="D268" s="793"/>
      <c r="E268" s="793"/>
      <c r="F268" s="793"/>
      <c r="G268" s="793"/>
      <c r="H268" s="793"/>
      <c r="I268" s="793"/>
      <c r="J268" s="793"/>
      <c r="K268" s="793"/>
      <c r="L268" s="793"/>
      <c r="M268" s="793"/>
      <c r="N268" s="793"/>
      <c r="O268" s="791" t="s">
        <v>43</v>
      </c>
      <c r="P268" s="792"/>
      <c r="Q268" s="792"/>
      <c r="R268" s="792"/>
      <c r="S268" s="792"/>
      <c r="T268" s="39" t="s">
        <v>42</v>
      </c>
      <c r="U268" s="50">
        <f t="shared" ref="U268:AB268" si="247">IFERROR(SUM(U266:U267),0)</f>
        <v>0</v>
      </c>
      <c r="V268" s="50">
        <f t="shared" si="247"/>
        <v>0</v>
      </c>
      <c r="W268" s="50">
        <f t="shared" si="247"/>
        <v>0</v>
      </c>
      <c r="X268" s="50">
        <f t="shared" si="247"/>
        <v>0</v>
      </c>
      <c r="Y268" s="50">
        <f t="shared" si="247"/>
        <v>0</v>
      </c>
      <c r="Z268" s="50">
        <f t="shared" si="247"/>
        <v>0</v>
      </c>
      <c r="AA268" s="50">
        <f t="shared" si="247"/>
        <v>0</v>
      </c>
      <c r="AB268" s="50">
        <f t="shared" si="247"/>
        <v>0</v>
      </c>
      <c r="AC268" s="50">
        <f>IFERROR(IF(AC266="",0,AC266),0)+IFERROR(IF(AC267="",0,AC267),0)</f>
        <v>0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x14ac:dyDescent="0.2">
      <c r="A269" s="793"/>
      <c r="B269" s="793"/>
      <c r="C269" s="793"/>
      <c r="D269" s="793"/>
      <c r="E269" s="793"/>
      <c r="F269" s="793"/>
      <c r="G269" s="793"/>
      <c r="H269" s="793"/>
      <c r="I269" s="793"/>
      <c r="J269" s="793"/>
      <c r="K269" s="793"/>
      <c r="L269" s="793"/>
      <c r="M269" s="793"/>
      <c r="N269" s="793"/>
      <c r="O269" s="791" t="s">
        <v>43</v>
      </c>
      <c r="P269" s="792"/>
      <c r="Q269" s="792"/>
      <c r="R269" s="792"/>
      <c r="S269" s="792"/>
      <c r="T269" s="39" t="s">
        <v>0</v>
      </c>
      <c r="U269" s="50">
        <f>IFERROR(U266*G266,0)+IFERROR(U267*G267,0)</f>
        <v>0</v>
      </c>
      <c r="V269" s="50">
        <f>IFERROR(V266*G266,0)+IFERROR(V267*G267,0)</f>
        <v>0</v>
      </c>
      <c r="W269" s="50">
        <f>IFERROR(W266*G266,0)+IFERROR(W267*G267,0)</f>
        <v>0</v>
      </c>
      <c r="X269" s="50">
        <f>IFERROR(X266*G266,0)+IFERROR(X267*G267,0)</f>
        <v>0</v>
      </c>
      <c r="Y269" s="50">
        <f>IFERROR(Y266*G266,0)+IFERROR(Y267*G267,0)</f>
        <v>0</v>
      </c>
      <c r="Z269" s="50">
        <f>IFERROR(Z266*G266,0)+IFERROR(Z267*G267,0)</f>
        <v>0</v>
      </c>
      <c r="AA269" s="50">
        <f>IFERROR(AA266*G266,0)+IFERROR(AA267*G267,0)</f>
        <v>0</v>
      </c>
      <c r="AB269" s="50">
        <f>IFERROR(AB266*G266,0)+IFERROR(AB267*G267,0)</f>
        <v>0</v>
      </c>
      <c r="AC269" s="50" t="s">
        <v>57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t="15" x14ac:dyDescent="0.25">
      <c r="A270" s="770" t="s">
        <v>170</v>
      </c>
      <c r="B270" s="771"/>
      <c r="C270" s="771"/>
      <c r="D270" s="771"/>
      <c r="E270" s="771"/>
      <c r="F270" s="771"/>
      <c r="G270" s="771"/>
      <c r="H270" s="771"/>
      <c r="I270" s="771"/>
      <c r="J270" s="771"/>
      <c r="K270" s="771"/>
      <c r="L270" s="771"/>
      <c r="M270" s="771"/>
      <c r="N270" s="771"/>
      <c r="O270" s="771"/>
      <c r="P270" s="771"/>
      <c r="Q270" s="771"/>
      <c r="R270" s="771"/>
      <c r="S270" s="771"/>
      <c r="T270" s="771"/>
      <c r="U270" s="771"/>
      <c r="V270" s="771"/>
      <c r="W270" s="771"/>
      <c r="X270" s="768"/>
      <c r="Y270" s="768"/>
      <c r="Z270" s="768"/>
      <c r="AA270" s="764"/>
      <c r="AB270" s="764"/>
      <c r="AC270" s="764"/>
      <c r="AD270" s="764"/>
      <c r="AE270" s="765"/>
      <c r="AF270" s="772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ht="22.5" x14ac:dyDescent="0.2">
      <c r="A271" s="82" t="s">
        <v>447</v>
      </c>
      <c r="B271" s="83" t="s">
        <v>448</v>
      </c>
      <c r="C271" s="83">
        <v>4301136001</v>
      </c>
      <c r="D271" s="83">
        <v>4607111035714</v>
      </c>
      <c r="E271" s="84">
        <v>5</v>
      </c>
      <c r="F271" s="85">
        <v>1</v>
      </c>
      <c r="G271" s="84">
        <v>5</v>
      </c>
      <c r="H271" s="84">
        <v>5.2350000000000003</v>
      </c>
      <c r="I271" s="86">
        <v>84</v>
      </c>
      <c r="J271" s="86" t="s">
        <v>115</v>
      </c>
      <c r="K271" s="87" t="s">
        <v>89</v>
      </c>
      <c r="L271" s="87"/>
      <c r="M271" s="773">
        <v>180</v>
      </c>
      <c r="N271" s="773"/>
      <c r="O271" s="94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271" s="775"/>
      <c r="Q271" s="775"/>
      <c r="R271" s="775"/>
      <c r="S271" s="775"/>
      <c r="T271" s="88" t="s">
        <v>42</v>
      </c>
      <c r="U271" s="65">
        <v>0</v>
      </c>
      <c r="V271" s="66">
        <f>IFERROR(IF(U271="","",U271),"")</f>
        <v>0</v>
      </c>
      <c r="W271" s="65">
        <v>0</v>
      </c>
      <c r="X271" s="66">
        <f>IFERROR(IF(W271="","",W271),"")</f>
        <v>0</v>
      </c>
      <c r="Y271" s="65">
        <v>0</v>
      </c>
      <c r="Z271" s="66">
        <f>IFERROR(IF(Y271="","",Y271),"")</f>
        <v>0</v>
      </c>
      <c r="AA271" s="65">
        <v>0</v>
      </c>
      <c r="AB271" s="66">
        <f>IFERROR(IF(AA271="","",AA271),"")</f>
        <v>0</v>
      </c>
      <c r="AC271" s="67" t="str">
        <f>IF(IFERROR(U271*0.0155,0)+IFERROR(W271*0.0155,0)+IFERROR(Y271*0.0155,0)+IFERROR(AA271*0.0155,0)=0,"",IFERROR(U271*0.0155,0)+IFERROR(W271*0.0155,0)+IFERROR(Y271*0.0155,0)+IFERROR(AA271*0.0155,0))</f>
        <v/>
      </c>
      <c r="AD271" s="82" t="s">
        <v>57</v>
      </c>
      <c r="AE271" s="82" t="s">
        <v>57</v>
      </c>
      <c r="AF271" s="451" t="s">
        <v>449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450" t="s">
        <v>91</v>
      </c>
      <c r="BO271" s="80">
        <f>IFERROR(U271*H271,0)</f>
        <v>0</v>
      </c>
      <c r="BP271" s="80">
        <f>IFERROR(V271*H271,0)</f>
        <v>0</v>
      </c>
      <c r="BQ271" s="80">
        <f>IFERROR(U271/I271,0)</f>
        <v>0</v>
      </c>
      <c r="BR271" s="80">
        <f>IFERROR(V271/I271,0)</f>
        <v>0</v>
      </c>
      <c r="BS271" s="80">
        <f>IFERROR(W271*H271,0)</f>
        <v>0</v>
      </c>
      <c r="BT271" s="80">
        <f>IFERROR(X271*H271,0)</f>
        <v>0</v>
      </c>
      <c r="BU271" s="80">
        <f>IFERROR(W271/I271,0)</f>
        <v>0</v>
      </c>
      <c r="BV271" s="80">
        <f>IFERROR(X271/I271,0)</f>
        <v>0</v>
      </c>
      <c r="BW271" s="80">
        <f>IFERROR(Y271*H271,0)</f>
        <v>0</v>
      </c>
      <c r="BX271" s="80">
        <f>IFERROR(Z271*H271,0)</f>
        <v>0</v>
      </c>
      <c r="BY271" s="80">
        <f>IFERROR(Y271/I271,0)</f>
        <v>0</v>
      </c>
      <c r="BZ271" s="80">
        <f>IFERROR(Z271/I271,0)</f>
        <v>0</v>
      </c>
      <c r="CA271" s="80">
        <f>IFERROR(AA271*H271,0)</f>
        <v>0</v>
      </c>
      <c r="CB271" s="80">
        <f>IFERROR(AB271*H271,0)</f>
        <v>0</v>
      </c>
      <c r="CC271" s="80">
        <f>IFERROR(AA271/I271,0)</f>
        <v>0</v>
      </c>
      <c r="CD271" s="80">
        <f>IFERROR(AB271/I271,0)</f>
        <v>0</v>
      </c>
    </row>
    <row r="272" spans="1:82" x14ac:dyDescent="0.2">
      <c r="A272" s="82" t="s">
        <v>450</v>
      </c>
      <c r="B272" s="83" t="s">
        <v>451</v>
      </c>
      <c r="C272" s="83">
        <v>4301136046</v>
      </c>
      <c r="D272" s="83">
        <v>4607111038029</v>
      </c>
      <c r="E272" s="84">
        <v>2.2400000000000002</v>
      </c>
      <c r="F272" s="85">
        <v>1</v>
      </c>
      <c r="G272" s="84">
        <v>2.2400000000000002</v>
      </c>
      <c r="H272" s="84">
        <v>2.4319999999999999</v>
      </c>
      <c r="I272" s="86">
        <v>126</v>
      </c>
      <c r="J272" s="86" t="s">
        <v>90</v>
      </c>
      <c r="K272" s="87" t="s">
        <v>89</v>
      </c>
      <c r="L272" s="87"/>
      <c r="M272" s="773">
        <v>180</v>
      </c>
      <c r="N272" s="773"/>
      <c r="O272" s="948" t="str">
        <f>HYPERLINK("https://abi.ru/products/Замороженные/No Name/No Name ПГП/Чебуреки/P003435/","Чебуреки «Сочный мегачебурек» Весовой ТМ «No Name»")</f>
        <v>Чебуреки «Сочный мегачебурек» Весовой ТМ «No Name»</v>
      </c>
      <c r="P272" s="775"/>
      <c r="Q272" s="775"/>
      <c r="R272" s="775"/>
      <c r="S272" s="775"/>
      <c r="T272" s="88" t="s">
        <v>42</v>
      </c>
      <c r="U272" s="65">
        <v>0</v>
      </c>
      <c r="V272" s="66">
        <f>IFERROR(IF(U272="","",U272),"")</f>
        <v>0</v>
      </c>
      <c r="W272" s="65">
        <v>0</v>
      </c>
      <c r="X272" s="66">
        <f>IFERROR(IF(W272="","",W272),"")</f>
        <v>0</v>
      </c>
      <c r="Y272" s="65">
        <v>0</v>
      </c>
      <c r="Z272" s="66">
        <f>IFERROR(IF(Y272="","",Y272),"")</f>
        <v>0</v>
      </c>
      <c r="AA272" s="65">
        <v>0</v>
      </c>
      <c r="AB272" s="66">
        <f>IFERROR(IF(AA272="","",AA272),"")</f>
        <v>0</v>
      </c>
      <c r="AC272" s="67" t="str">
        <f>IF(IFERROR(U272*0.00936,0)+IFERROR(W272*0.00936,0)+IFERROR(Y272*0.00936,0)+IFERROR(AA272*0.00936,0)=0,"",IFERROR(U272*0.00936,0)+IFERROR(W272*0.00936,0)+IFERROR(Y272*0.00936,0)+IFERROR(AA272*0.00936,0))</f>
        <v/>
      </c>
      <c r="AD272" s="82" t="s">
        <v>57</v>
      </c>
      <c r="AE272" s="82" t="s">
        <v>57</v>
      </c>
      <c r="AF272" s="453" t="s">
        <v>452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452" t="s">
        <v>91</v>
      </c>
      <c r="BO272" s="80">
        <f>IFERROR(U272*H272,0)</f>
        <v>0</v>
      </c>
      <c r="BP272" s="80">
        <f>IFERROR(V272*H272,0)</f>
        <v>0</v>
      </c>
      <c r="BQ272" s="80">
        <f>IFERROR(U272/I272,0)</f>
        <v>0</v>
      </c>
      <c r="BR272" s="80">
        <f>IFERROR(V272/I272,0)</f>
        <v>0</v>
      </c>
      <c r="BS272" s="80">
        <f>IFERROR(W272*H272,0)</f>
        <v>0</v>
      </c>
      <c r="BT272" s="80">
        <f>IFERROR(X272*H272,0)</f>
        <v>0</v>
      </c>
      <c r="BU272" s="80">
        <f>IFERROR(W272/I272,0)</f>
        <v>0</v>
      </c>
      <c r="BV272" s="80">
        <f>IFERROR(X272/I272,0)</f>
        <v>0</v>
      </c>
      <c r="BW272" s="80">
        <f>IFERROR(Y272*H272,0)</f>
        <v>0</v>
      </c>
      <c r="BX272" s="80">
        <f>IFERROR(Z272*H272,0)</f>
        <v>0</v>
      </c>
      <c r="BY272" s="80">
        <f>IFERROR(Y272/I272,0)</f>
        <v>0</v>
      </c>
      <c r="BZ272" s="80">
        <f>IFERROR(Z272/I272,0)</f>
        <v>0</v>
      </c>
      <c r="CA272" s="80">
        <f>IFERROR(AA272*H272,0)</f>
        <v>0</v>
      </c>
      <c r="CB272" s="80">
        <f>IFERROR(AB272*H272,0)</f>
        <v>0</v>
      </c>
      <c r="CC272" s="80">
        <f>IFERROR(AA272/I272,0)</f>
        <v>0</v>
      </c>
      <c r="CD272" s="80">
        <f>IFERROR(AB272/I272,0)</f>
        <v>0</v>
      </c>
    </row>
    <row r="273" spans="1:82" x14ac:dyDescent="0.2">
      <c r="A273" s="793"/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1" t="s">
        <v>43</v>
      </c>
      <c r="P273" s="792"/>
      <c r="Q273" s="792"/>
      <c r="R273" s="792"/>
      <c r="S273" s="792"/>
      <c r="T273" s="39" t="s">
        <v>42</v>
      </c>
      <c r="U273" s="50">
        <f t="shared" ref="U273:AB273" si="248">IFERROR(SUM(U271:U272),0)</f>
        <v>0</v>
      </c>
      <c r="V273" s="50">
        <f t="shared" si="248"/>
        <v>0</v>
      </c>
      <c r="W273" s="50">
        <f t="shared" si="248"/>
        <v>0</v>
      </c>
      <c r="X273" s="50">
        <f t="shared" si="248"/>
        <v>0</v>
      </c>
      <c r="Y273" s="50">
        <f t="shared" si="248"/>
        <v>0</v>
      </c>
      <c r="Z273" s="50">
        <f t="shared" si="248"/>
        <v>0</v>
      </c>
      <c r="AA273" s="50">
        <f t="shared" si="248"/>
        <v>0</v>
      </c>
      <c r="AB273" s="50">
        <f t="shared" si="248"/>
        <v>0</v>
      </c>
      <c r="AC273" s="50">
        <f>IFERROR(IF(AC271="",0,AC271),0)+IFERROR(IF(AC272="",0,AC272),0)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2">
      <c r="A274" s="793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791" t="s">
        <v>43</v>
      </c>
      <c r="P274" s="792"/>
      <c r="Q274" s="792"/>
      <c r="R274" s="792"/>
      <c r="S274" s="792"/>
      <c r="T274" s="39" t="s">
        <v>0</v>
      </c>
      <c r="U274" s="50">
        <f>IFERROR(U271*G271,0)+IFERROR(U272*G272,0)</f>
        <v>0</v>
      </c>
      <c r="V274" s="50">
        <f>IFERROR(V271*G271,0)+IFERROR(V272*G272,0)</f>
        <v>0</v>
      </c>
      <c r="W274" s="50">
        <f>IFERROR(W271*G271,0)+IFERROR(W272*G272,0)</f>
        <v>0</v>
      </c>
      <c r="X274" s="50">
        <f>IFERROR(X271*G271,0)+IFERROR(X272*G272,0)</f>
        <v>0</v>
      </c>
      <c r="Y274" s="50">
        <f>IFERROR(Y271*G271,0)+IFERROR(Y272*G272,0)</f>
        <v>0</v>
      </c>
      <c r="Z274" s="50">
        <f>IFERROR(Z271*G271,0)+IFERROR(Z272*G272,0)</f>
        <v>0</v>
      </c>
      <c r="AA274" s="50">
        <f>IFERROR(AA271*G271,0)+IFERROR(AA272*G272,0)</f>
        <v>0</v>
      </c>
      <c r="AB274" s="50">
        <f>IFERROR(AB271*G271,0)+IFERROR(AB272*G272,0)</f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15" x14ac:dyDescent="0.25">
      <c r="A275" s="770" t="s">
        <v>176</v>
      </c>
      <c r="B275" s="771"/>
      <c r="C275" s="771"/>
      <c r="D275" s="771"/>
      <c r="E275" s="771"/>
      <c r="F275" s="771"/>
      <c r="G275" s="771"/>
      <c r="H275" s="771"/>
      <c r="I275" s="771"/>
      <c r="J275" s="771"/>
      <c r="K275" s="771"/>
      <c r="L275" s="771"/>
      <c r="M275" s="771"/>
      <c r="N275" s="771"/>
      <c r="O275" s="771"/>
      <c r="P275" s="771"/>
      <c r="Q275" s="771"/>
      <c r="R275" s="771"/>
      <c r="S275" s="771"/>
      <c r="T275" s="771"/>
      <c r="U275" s="771"/>
      <c r="V275" s="771"/>
      <c r="W275" s="771"/>
      <c r="X275" s="768"/>
      <c r="Y275" s="768"/>
      <c r="Z275" s="768"/>
      <c r="AA275" s="764"/>
      <c r="AB275" s="764"/>
      <c r="AC275" s="764"/>
      <c r="AD275" s="764"/>
      <c r="AE275" s="765"/>
      <c r="AF275" s="772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x14ac:dyDescent="0.2">
      <c r="A276" s="82" t="s">
        <v>453</v>
      </c>
      <c r="B276" s="83" t="s">
        <v>454</v>
      </c>
      <c r="C276" s="83">
        <v>4301135161</v>
      </c>
      <c r="D276" s="83">
        <v>4607111037305</v>
      </c>
      <c r="E276" s="84">
        <v>3</v>
      </c>
      <c r="F276" s="85">
        <v>1</v>
      </c>
      <c r="G276" s="84">
        <v>3</v>
      </c>
      <c r="H276" s="84">
        <v>3.1920000000000002</v>
      </c>
      <c r="I276" s="86">
        <v>126</v>
      </c>
      <c r="J276" s="86" t="s">
        <v>90</v>
      </c>
      <c r="K276" s="87" t="s">
        <v>89</v>
      </c>
      <c r="L276" s="87"/>
      <c r="M276" s="773">
        <v>180</v>
      </c>
      <c r="N276" s="773"/>
      <c r="O276" s="949" t="str">
        <f>HYPERLINK("https://abi.ru/products/Замороженные/No Name/No Name ПГП/Снеки/P003192/","Снеки «Фрай-пицца с ветчиной и грибами» Весовые ТМ «No name» 3 кг")</f>
        <v>Снеки «Фрай-пицца с ветчиной и грибами» Весовые ТМ «No name» 3 кг</v>
      </c>
      <c r="P276" s="775"/>
      <c r="Q276" s="775"/>
      <c r="R276" s="775"/>
      <c r="S276" s="775"/>
      <c r="T276" s="88" t="s">
        <v>42</v>
      </c>
      <c r="U276" s="65">
        <v>0</v>
      </c>
      <c r="V276" s="66">
        <f t="shared" ref="V276:V288" si="249">IFERROR(IF(U276="","",U276),"")</f>
        <v>0</v>
      </c>
      <c r="W276" s="65">
        <v>0</v>
      </c>
      <c r="X276" s="66">
        <f t="shared" ref="X276:X288" si="250">IFERROR(IF(W276="","",W276),"")</f>
        <v>0</v>
      </c>
      <c r="Y276" s="65">
        <v>0</v>
      </c>
      <c r="Z276" s="66">
        <f t="shared" ref="Z276:Z288" si="251">IFERROR(IF(Y276="","",Y276),"")</f>
        <v>0</v>
      </c>
      <c r="AA276" s="65">
        <v>0</v>
      </c>
      <c r="AB276" s="66">
        <f t="shared" ref="AB276:AB288" si="252">IFERROR(IF(AA276="","",AA276),"")</f>
        <v>0</v>
      </c>
      <c r="AC276" s="67" t="str">
        <f>IF(IFERROR(U276*0.00936,0)+IFERROR(W276*0.00936,0)+IFERROR(Y276*0.00936,0)+IFERROR(AA276*0.00936,0)=0,"",IFERROR(U276*0.00936,0)+IFERROR(W276*0.00936,0)+IFERROR(Y276*0.00936,0)+IFERROR(AA276*0.00936,0))</f>
        <v/>
      </c>
      <c r="AD276" s="82" t="s">
        <v>57</v>
      </c>
      <c r="AE276" s="82" t="s">
        <v>57</v>
      </c>
      <c r="AF276" s="455" t="s">
        <v>455</v>
      </c>
      <c r="AG276" s="2"/>
      <c r="AH276" s="2"/>
      <c r="AI276" s="2"/>
      <c r="AJ276" s="2"/>
      <c r="AK276" s="2"/>
      <c r="AL276" s="61"/>
      <c r="AM276" s="61"/>
      <c r="AN276" s="61"/>
      <c r="AO276" s="2"/>
      <c r="AP276" s="2"/>
      <c r="AQ276" s="2"/>
      <c r="AR276" s="2"/>
      <c r="AS276" s="2"/>
      <c r="AT276" s="2"/>
      <c r="AU276" s="20"/>
      <c r="AV276" s="20"/>
      <c r="AW276" s="21"/>
      <c r="BB276" s="454" t="s">
        <v>91</v>
      </c>
      <c r="BO276" s="80">
        <f t="shared" ref="BO276:BO288" si="253">IFERROR(U276*H276,0)</f>
        <v>0</v>
      </c>
      <c r="BP276" s="80">
        <f t="shared" ref="BP276:BP288" si="254">IFERROR(V276*H276,0)</f>
        <v>0</v>
      </c>
      <c r="BQ276" s="80">
        <f t="shared" ref="BQ276:BQ288" si="255">IFERROR(U276/I276,0)</f>
        <v>0</v>
      </c>
      <c r="BR276" s="80">
        <f t="shared" ref="BR276:BR288" si="256">IFERROR(V276/I276,0)</f>
        <v>0</v>
      </c>
      <c r="BS276" s="80">
        <f t="shared" ref="BS276:BS288" si="257">IFERROR(W276*H276,0)</f>
        <v>0</v>
      </c>
      <c r="BT276" s="80">
        <f t="shared" ref="BT276:BT288" si="258">IFERROR(X276*H276,0)</f>
        <v>0</v>
      </c>
      <c r="BU276" s="80">
        <f t="shared" ref="BU276:BU288" si="259">IFERROR(W276/I276,0)</f>
        <v>0</v>
      </c>
      <c r="BV276" s="80">
        <f t="shared" ref="BV276:BV288" si="260">IFERROR(X276/I276,0)</f>
        <v>0</v>
      </c>
      <c r="BW276" s="80">
        <f t="shared" ref="BW276:BW288" si="261">IFERROR(Y276*H276,0)</f>
        <v>0</v>
      </c>
      <c r="BX276" s="80">
        <f t="shared" ref="BX276:BX288" si="262">IFERROR(Z276*H276,0)</f>
        <v>0</v>
      </c>
      <c r="BY276" s="80">
        <f t="shared" ref="BY276:BY288" si="263">IFERROR(Y276/I276,0)</f>
        <v>0</v>
      </c>
      <c r="BZ276" s="80">
        <f t="shared" ref="BZ276:BZ288" si="264">IFERROR(Z276/I276,0)</f>
        <v>0</v>
      </c>
      <c r="CA276" s="80">
        <f t="shared" ref="CA276:CA288" si="265">IFERROR(AA276*H276,0)</f>
        <v>0</v>
      </c>
      <c r="CB276" s="80">
        <f t="shared" ref="CB276:CB288" si="266">IFERROR(AB276*H276,0)</f>
        <v>0</v>
      </c>
      <c r="CC276" s="80">
        <f t="shared" ref="CC276:CC288" si="267">IFERROR(AA276/I276,0)</f>
        <v>0</v>
      </c>
      <c r="CD276" s="80">
        <f t="shared" ref="CD276:CD288" si="268">IFERROR(AB276/I276,0)</f>
        <v>0</v>
      </c>
    </row>
    <row r="277" spans="1:82" x14ac:dyDescent="0.2">
      <c r="A277" s="82" t="s">
        <v>456</v>
      </c>
      <c r="B277" s="83" t="s">
        <v>457</v>
      </c>
      <c r="C277" s="83">
        <v>4301135228</v>
      </c>
      <c r="D277" s="83">
        <v>4607111037305</v>
      </c>
      <c r="E277" s="84">
        <v>3</v>
      </c>
      <c r="F277" s="85">
        <v>1</v>
      </c>
      <c r="G277" s="84">
        <v>3</v>
      </c>
      <c r="H277" s="84">
        <v>3.1920000000000002</v>
      </c>
      <c r="I277" s="86">
        <v>126</v>
      </c>
      <c r="J277" s="86" t="s">
        <v>90</v>
      </c>
      <c r="K277" s="87" t="s">
        <v>89</v>
      </c>
      <c r="L277" s="87"/>
      <c r="M277" s="773">
        <v>180</v>
      </c>
      <c r="N277" s="773"/>
      <c r="O277" s="950" t="str">
        <f>HYPERLINK("https://abi.ru/products/Замороженные/No Name/No Name ПГП/Снеки/P003781/","Снеки «Фрай-пицца с ветчиной и грибами» Весовые ТМ «No name» 3 кг")</f>
        <v>Снеки «Фрай-пицца с ветчиной и грибами» Весовые ТМ «No name» 3 кг</v>
      </c>
      <c r="P277" s="775"/>
      <c r="Q277" s="775"/>
      <c r="R277" s="775"/>
      <c r="S277" s="775"/>
      <c r="T277" s="88" t="s">
        <v>42</v>
      </c>
      <c r="U277" s="65">
        <v>0</v>
      </c>
      <c r="V277" s="66">
        <f t="shared" si="249"/>
        <v>0</v>
      </c>
      <c r="W277" s="65">
        <v>0</v>
      </c>
      <c r="X277" s="66">
        <f t="shared" si="250"/>
        <v>0</v>
      </c>
      <c r="Y277" s="65">
        <v>0</v>
      </c>
      <c r="Z277" s="66">
        <f t="shared" si="251"/>
        <v>0</v>
      </c>
      <c r="AA277" s="65">
        <v>0</v>
      </c>
      <c r="AB277" s="66">
        <f t="shared" si="252"/>
        <v>0</v>
      </c>
      <c r="AC277" s="67" t="str">
        <f>IF(IFERROR(U277*0.00936,0)+IFERROR(W277*0.00936,0)+IFERROR(Y277*0.00936,0)+IFERROR(AA277*0.00936,0)=0,"",IFERROR(U277*0.00936,0)+IFERROR(W277*0.00936,0)+IFERROR(Y277*0.00936,0)+IFERROR(AA277*0.00936,0))</f>
        <v/>
      </c>
      <c r="AD277" s="82" t="s">
        <v>57</v>
      </c>
      <c r="AE277" s="82" t="s">
        <v>57</v>
      </c>
      <c r="AF277" s="457" t="s">
        <v>455</v>
      </c>
      <c r="AG277" s="2"/>
      <c r="AH277" s="2"/>
      <c r="AI277" s="2"/>
      <c r="AJ277" s="2"/>
      <c r="AK277" s="2"/>
      <c r="AL277" s="61"/>
      <c r="AM277" s="61"/>
      <c r="AN277" s="61"/>
      <c r="AO277" s="2"/>
      <c r="AP277" s="2"/>
      <c r="AQ277" s="2"/>
      <c r="AR277" s="2"/>
      <c r="AS277" s="2"/>
      <c r="AT277" s="2"/>
      <c r="AU277" s="20"/>
      <c r="AV277" s="20"/>
      <c r="AW277" s="21"/>
      <c r="BB277" s="456" t="s">
        <v>91</v>
      </c>
      <c r="BO277" s="80">
        <f t="shared" si="253"/>
        <v>0</v>
      </c>
      <c r="BP277" s="80">
        <f t="shared" si="254"/>
        <v>0</v>
      </c>
      <c r="BQ277" s="80">
        <f t="shared" si="255"/>
        <v>0</v>
      </c>
      <c r="BR277" s="80">
        <f t="shared" si="256"/>
        <v>0</v>
      </c>
      <c r="BS277" s="80">
        <f t="shared" si="257"/>
        <v>0</v>
      </c>
      <c r="BT277" s="80">
        <f t="shared" si="258"/>
        <v>0</v>
      </c>
      <c r="BU277" s="80">
        <f t="shared" si="259"/>
        <v>0</v>
      </c>
      <c r="BV277" s="80">
        <f t="shared" si="260"/>
        <v>0</v>
      </c>
      <c r="BW277" s="80">
        <f t="shared" si="261"/>
        <v>0</v>
      </c>
      <c r="BX277" s="80">
        <f t="shared" si="262"/>
        <v>0</v>
      </c>
      <c r="BY277" s="80">
        <f t="shared" si="263"/>
        <v>0</v>
      </c>
      <c r="BZ277" s="80">
        <f t="shared" si="264"/>
        <v>0</v>
      </c>
      <c r="CA277" s="80">
        <f t="shared" si="265"/>
        <v>0</v>
      </c>
      <c r="CB277" s="80">
        <f t="shared" si="266"/>
        <v>0</v>
      </c>
      <c r="CC277" s="80">
        <f t="shared" si="267"/>
        <v>0</v>
      </c>
      <c r="CD277" s="80">
        <f t="shared" si="268"/>
        <v>0</v>
      </c>
    </row>
    <row r="278" spans="1:82" x14ac:dyDescent="0.2">
      <c r="A278" s="82" t="s">
        <v>458</v>
      </c>
      <c r="B278" s="83" t="s">
        <v>459</v>
      </c>
      <c r="C278" s="83">
        <v>4301135349</v>
      </c>
      <c r="D278" s="83">
        <v>4607111036797</v>
      </c>
      <c r="E278" s="84">
        <v>3.7</v>
      </c>
      <c r="F278" s="85">
        <v>1</v>
      </c>
      <c r="G278" s="84">
        <v>3.7</v>
      </c>
      <c r="H278" s="84">
        <v>3.8919999999999999</v>
      </c>
      <c r="I278" s="86">
        <v>126</v>
      </c>
      <c r="J278" s="86" t="s">
        <v>90</v>
      </c>
      <c r="K278" s="87" t="s">
        <v>89</v>
      </c>
      <c r="L278" s="87"/>
      <c r="M278" s="773">
        <v>180</v>
      </c>
      <c r="N278" s="773"/>
      <c r="O278" s="95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P278" s="775"/>
      <c r="Q278" s="775"/>
      <c r="R278" s="775"/>
      <c r="S278" s="775"/>
      <c r="T278" s="88" t="s">
        <v>42</v>
      </c>
      <c r="U278" s="65">
        <v>0</v>
      </c>
      <c r="V278" s="66">
        <f t="shared" si="249"/>
        <v>0</v>
      </c>
      <c r="W278" s="65">
        <v>0</v>
      </c>
      <c r="X278" s="66">
        <f t="shared" si="250"/>
        <v>0</v>
      </c>
      <c r="Y278" s="65">
        <v>0</v>
      </c>
      <c r="Z278" s="66">
        <f t="shared" si="251"/>
        <v>0</v>
      </c>
      <c r="AA278" s="65">
        <v>0</v>
      </c>
      <c r="AB278" s="66">
        <f t="shared" si="252"/>
        <v>0</v>
      </c>
      <c r="AC278" s="67" t="str">
        <f>IF(IFERROR(U278*0.00936,0)+IFERROR(W278*0.00936,0)+IFERROR(Y278*0.00936,0)+IFERROR(AA278*0.00936,0)=0,"",IFERROR(U278*0.00936,0)+IFERROR(W278*0.00936,0)+IFERROR(Y278*0.00936,0)+IFERROR(AA278*0.00936,0))</f>
        <v/>
      </c>
      <c r="AD278" s="82" t="s">
        <v>57</v>
      </c>
      <c r="AE278" s="82" t="s">
        <v>57</v>
      </c>
      <c r="AF278" s="459" t="s">
        <v>460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458" t="s">
        <v>91</v>
      </c>
      <c r="BO278" s="80">
        <f t="shared" si="253"/>
        <v>0</v>
      </c>
      <c r="BP278" s="80">
        <f t="shared" si="254"/>
        <v>0</v>
      </c>
      <c r="BQ278" s="80">
        <f t="shared" si="255"/>
        <v>0</v>
      </c>
      <c r="BR278" s="80">
        <f t="shared" si="256"/>
        <v>0</v>
      </c>
      <c r="BS278" s="80">
        <f t="shared" si="257"/>
        <v>0</v>
      </c>
      <c r="BT278" s="80">
        <f t="shared" si="258"/>
        <v>0</v>
      </c>
      <c r="BU278" s="80">
        <f t="shared" si="259"/>
        <v>0</v>
      </c>
      <c r="BV278" s="80">
        <f t="shared" si="260"/>
        <v>0</v>
      </c>
      <c r="BW278" s="80">
        <f t="shared" si="261"/>
        <v>0</v>
      </c>
      <c r="BX278" s="80">
        <f t="shared" si="262"/>
        <v>0</v>
      </c>
      <c r="BY278" s="80">
        <f t="shared" si="263"/>
        <v>0</v>
      </c>
      <c r="BZ278" s="80">
        <f t="shared" si="264"/>
        <v>0</v>
      </c>
      <c r="CA278" s="80">
        <f t="shared" si="265"/>
        <v>0</v>
      </c>
      <c r="CB278" s="80">
        <f t="shared" si="266"/>
        <v>0</v>
      </c>
      <c r="CC278" s="80">
        <f t="shared" si="267"/>
        <v>0</v>
      </c>
      <c r="CD278" s="80">
        <f t="shared" si="268"/>
        <v>0</v>
      </c>
    </row>
    <row r="279" spans="1:82" ht="22.5" x14ac:dyDescent="0.2">
      <c r="A279" s="82" t="s">
        <v>461</v>
      </c>
      <c r="B279" s="83" t="s">
        <v>462</v>
      </c>
      <c r="C279" s="83">
        <v>4301135324</v>
      </c>
      <c r="D279" s="83">
        <v>4607111038456</v>
      </c>
      <c r="E279" s="84">
        <v>3.7</v>
      </c>
      <c r="F279" s="85">
        <v>3.7</v>
      </c>
      <c r="G279" s="84">
        <v>13.69</v>
      </c>
      <c r="H279" s="84">
        <v>13.914400000000001</v>
      </c>
      <c r="I279" s="86">
        <v>126</v>
      </c>
      <c r="J279" s="86" t="s">
        <v>90</v>
      </c>
      <c r="K279" s="87" t="s">
        <v>89</v>
      </c>
      <c r="L279" s="87"/>
      <c r="M279" s="773">
        <v>180</v>
      </c>
      <c r="N279" s="773"/>
      <c r="O279" s="952" t="str">
        <f>HYPERLINK("https://abi.ru/products/Замороженные/No Name/No Name ПГП/Снеки/P003804/","Снеки «Мини-сосиски в тесте» Весовой ТМ «No Name» 3,7 кг")</f>
        <v>Снеки «Мини-сосиски в тесте» Весовой ТМ «No Name» 3,7 кг</v>
      </c>
      <c r="P279" s="775"/>
      <c r="Q279" s="775"/>
      <c r="R279" s="775"/>
      <c r="S279" s="775"/>
      <c r="T279" s="88" t="s">
        <v>42</v>
      </c>
      <c r="U279" s="65">
        <v>0</v>
      </c>
      <c r="V279" s="66">
        <f t="shared" si="249"/>
        <v>0</v>
      </c>
      <c r="W279" s="65">
        <v>0</v>
      </c>
      <c r="X279" s="66">
        <f t="shared" si="250"/>
        <v>0</v>
      </c>
      <c r="Y279" s="65">
        <v>0</v>
      </c>
      <c r="Z279" s="66">
        <f t="shared" si="251"/>
        <v>0</v>
      </c>
      <c r="AA279" s="65">
        <v>0</v>
      </c>
      <c r="AB279" s="66">
        <f t="shared" si="252"/>
        <v>0</v>
      </c>
      <c r="AC279" s="67" t="str">
        <f>IF(IFERROR(U279*0.00936,0)+IFERROR(W279*0.00936,0)+IFERROR(Y279*0.00936,0)+IFERROR(AA279*0.00936,0)=0,"",IFERROR(U279*0.00936,0)+IFERROR(W279*0.00936,0)+IFERROR(Y279*0.00936,0)+IFERROR(AA279*0.00936,0))</f>
        <v/>
      </c>
      <c r="AD279" s="82" t="s">
        <v>57</v>
      </c>
      <c r="AE279" s="82" t="s">
        <v>57</v>
      </c>
      <c r="AF279" s="461" t="s">
        <v>463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460" t="s">
        <v>91</v>
      </c>
      <c r="BO279" s="80">
        <f t="shared" si="253"/>
        <v>0</v>
      </c>
      <c r="BP279" s="80">
        <f t="shared" si="254"/>
        <v>0</v>
      </c>
      <c r="BQ279" s="80">
        <f t="shared" si="255"/>
        <v>0</v>
      </c>
      <c r="BR279" s="80">
        <f t="shared" si="256"/>
        <v>0</v>
      </c>
      <c r="BS279" s="80">
        <f t="shared" si="257"/>
        <v>0</v>
      </c>
      <c r="BT279" s="80">
        <f t="shared" si="258"/>
        <v>0</v>
      </c>
      <c r="BU279" s="80">
        <f t="shared" si="259"/>
        <v>0</v>
      </c>
      <c r="BV279" s="80">
        <f t="shared" si="260"/>
        <v>0</v>
      </c>
      <c r="BW279" s="80">
        <f t="shared" si="261"/>
        <v>0</v>
      </c>
      <c r="BX279" s="80">
        <f t="shared" si="262"/>
        <v>0</v>
      </c>
      <c r="BY279" s="80">
        <f t="shared" si="263"/>
        <v>0</v>
      </c>
      <c r="BZ279" s="80">
        <f t="shared" si="264"/>
        <v>0</v>
      </c>
      <c r="CA279" s="80">
        <f t="shared" si="265"/>
        <v>0</v>
      </c>
      <c r="CB279" s="80">
        <f t="shared" si="266"/>
        <v>0</v>
      </c>
      <c r="CC279" s="80">
        <f t="shared" si="267"/>
        <v>0</v>
      </c>
      <c r="CD279" s="80">
        <f t="shared" si="268"/>
        <v>0</v>
      </c>
    </row>
    <row r="280" spans="1:82" x14ac:dyDescent="0.2">
      <c r="A280" s="82" t="s">
        <v>464</v>
      </c>
      <c r="B280" s="83" t="s">
        <v>465</v>
      </c>
      <c r="C280" s="83">
        <v>4301135129</v>
      </c>
      <c r="D280" s="83">
        <v>4607111036841</v>
      </c>
      <c r="E280" s="84">
        <v>3.5</v>
      </c>
      <c r="F280" s="85">
        <v>1</v>
      </c>
      <c r="G280" s="84">
        <v>3.5</v>
      </c>
      <c r="H280" s="84">
        <v>3.6920000000000002</v>
      </c>
      <c r="I280" s="86">
        <v>126</v>
      </c>
      <c r="J280" s="86" t="s">
        <v>90</v>
      </c>
      <c r="K280" s="87" t="s">
        <v>89</v>
      </c>
      <c r="L280" s="87"/>
      <c r="M280" s="773">
        <v>180</v>
      </c>
      <c r="N280" s="773"/>
      <c r="O280" s="95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280" s="775"/>
      <c r="Q280" s="775"/>
      <c r="R280" s="775"/>
      <c r="S280" s="775"/>
      <c r="T280" s="88" t="s">
        <v>42</v>
      </c>
      <c r="U280" s="65">
        <v>0</v>
      </c>
      <c r="V280" s="66">
        <f t="shared" si="249"/>
        <v>0</v>
      </c>
      <c r="W280" s="65">
        <v>0</v>
      </c>
      <c r="X280" s="66">
        <f t="shared" si="250"/>
        <v>0</v>
      </c>
      <c r="Y280" s="65">
        <v>0</v>
      </c>
      <c r="Z280" s="66">
        <f t="shared" si="251"/>
        <v>0</v>
      </c>
      <c r="AA280" s="65">
        <v>0</v>
      </c>
      <c r="AB280" s="66">
        <f t="shared" si="252"/>
        <v>0</v>
      </c>
      <c r="AC280" s="67" t="str">
        <f>IF(IFERROR(U280*0.00936,0)+IFERROR(W280*0.00936,0)+IFERROR(Y280*0.00936,0)+IFERROR(AA280*0.00936,0)=0,"",IFERROR(U280*0.00936,0)+IFERROR(W280*0.00936,0)+IFERROR(Y280*0.00936,0)+IFERROR(AA280*0.00936,0))</f>
        <v/>
      </c>
      <c r="AD280" s="82" t="s">
        <v>57</v>
      </c>
      <c r="AE280" s="82" t="s">
        <v>57</v>
      </c>
      <c r="AF280" s="463" t="s">
        <v>466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462" t="s">
        <v>91</v>
      </c>
      <c r="BO280" s="80">
        <f t="shared" si="253"/>
        <v>0</v>
      </c>
      <c r="BP280" s="80">
        <f t="shared" si="254"/>
        <v>0</v>
      </c>
      <c r="BQ280" s="80">
        <f t="shared" si="255"/>
        <v>0</v>
      </c>
      <c r="BR280" s="80">
        <f t="shared" si="256"/>
        <v>0</v>
      </c>
      <c r="BS280" s="80">
        <f t="shared" si="257"/>
        <v>0</v>
      </c>
      <c r="BT280" s="80">
        <f t="shared" si="258"/>
        <v>0</v>
      </c>
      <c r="BU280" s="80">
        <f t="shared" si="259"/>
        <v>0</v>
      </c>
      <c r="BV280" s="80">
        <f t="shared" si="260"/>
        <v>0</v>
      </c>
      <c r="BW280" s="80">
        <f t="shared" si="261"/>
        <v>0</v>
      </c>
      <c r="BX280" s="80">
        <f t="shared" si="262"/>
        <v>0</v>
      </c>
      <c r="BY280" s="80">
        <f t="shared" si="263"/>
        <v>0</v>
      </c>
      <c r="BZ280" s="80">
        <f t="shared" si="264"/>
        <v>0</v>
      </c>
      <c r="CA280" s="80">
        <f t="shared" si="265"/>
        <v>0</v>
      </c>
      <c r="CB280" s="80">
        <f t="shared" si="266"/>
        <v>0</v>
      </c>
      <c r="CC280" s="80">
        <f t="shared" si="267"/>
        <v>0</v>
      </c>
      <c r="CD280" s="80">
        <f t="shared" si="268"/>
        <v>0</v>
      </c>
    </row>
    <row r="281" spans="1:82" ht="22.5" x14ac:dyDescent="0.2">
      <c r="A281" s="82" t="s">
        <v>467</v>
      </c>
      <c r="B281" s="83" t="s">
        <v>468</v>
      </c>
      <c r="C281" s="83">
        <v>4301135004</v>
      </c>
      <c r="D281" s="83">
        <v>4607111035707</v>
      </c>
      <c r="E281" s="84">
        <v>5.5</v>
      </c>
      <c r="F281" s="85">
        <v>1</v>
      </c>
      <c r="G281" s="84">
        <v>5.5</v>
      </c>
      <c r="H281" s="84">
        <v>5.7350000000000003</v>
      </c>
      <c r="I281" s="86">
        <v>84</v>
      </c>
      <c r="J281" s="86" t="s">
        <v>115</v>
      </c>
      <c r="K281" s="87" t="s">
        <v>89</v>
      </c>
      <c r="L281" s="87"/>
      <c r="M281" s="773">
        <v>180</v>
      </c>
      <c r="N281" s="773"/>
      <c r="O281" s="954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P281" s="775"/>
      <c r="Q281" s="775"/>
      <c r="R281" s="775"/>
      <c r="S281" s="775"/>
      <c r="T281" s="88" t="s">
        <v>42</v>
      </c>
      <c r="U281" s="65">
        <v>0</v>
      </c>
      <c r="V281" s="66">
        <f t="shared" si="249"/>
        <v>0</v>
      </c>
      <c r="W281" s="65">
        <v>0</v>
      </c>
      <c r="X281" s="66">
        <f t="shared" si="250"/>
        <v>0</v>
      </c>
      <c r="Y281" s="65">
        <v>0</v>
      </c>
      <c r="Z281" s="66">
        <f t="shared" si="251"/>
        <v>0</v>
      </c>
      <c r="AA281" s="65">
        <v>0</v>
      </c>
      <c r="AB281" s="66">
        <f t="shared" si="252"/>
        <v>0</v>
      </c>
      <c r="AC281" s="67" t="str">
        <f>IF(IFERROR(U281*0.0155,0)+IFERROR(W281*0.0155,0)+IFERROR(Y281*0.0155,0)+IFERROR(AA281*0.0155,0)=0,"",IFERROR(U281*0.0155,0)+IFERROR(W281*0.0155,0)+IFERROR(Y281*0.0155,0)+IFERROR(AA281*0.0155,0))</f>
        <v/>
      </c>
      <c r="AD281" s="82" t="s">
        <v>57</v>
      </c>
      <c r="AE281" s="82" t="s">
        <v>57</v>
      </c>
      <c r="AF281" s="465" t="s">
        <v>469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464" t="s">
        <v>91</v>
      </c>
      <c r="BO281" s="80">
        <f t="shared" si="253"/>
        <v>0</v>
      </c>
      <c r="BP281" s="80">
        <f t="shared" si="254"/>
        <v>0</v>
      </c>
      <c r="BQ281" s="80">
        <f t="shared" si="255"/>
        <v>0</v>
      </c>
      <c r="BR281" s="80">
        <f t="shared" si="256"/>
        <v>0</v>
      </c>
      <c r="BS281" s="80">
        <f t="shared" si="257"/>
        <v>0</v>
      </c>
      <c r="BT281" s="80">
        <f t="shared" si="258"/>
        <v>0</v>
      </c>
      <c r="BU281" s="80">
        <f t="shared" si="259"/>
        <v>0</v>
      </c>
      <c r="BV281" s="80">
        <f t="shared" si="260"/>
        <v>0</v>
      </c>
      <c r="BW281" s="80">
        <f t="shared" si="261"/>
        <v>0</v>
      </c>
      <c r="BX281" s="80">
        <f t="shared" si="262"/>
        <v>0</v>
      </c>
      <c r="BY281" s="80">
        <f t="shared" si="263"/>
        <v>0</v>
      </c>
      <c r="BZ281" s="80">
        <f t="shared" si="264"/>
        <v>0</v>
      </c>
      <c r="CA281" s="80">
        <f t="shared" si="265"/>
        <v>0</v>
      </c>
      <c r="CB281" s="80">
        <f t="shared" si="266"/>
        <v>0</v>
      </c>
      <c r="CC281" s="80">
        <f t="shared" si="267"/>
        <v>0</v>
      </c>
      <c r="CD281" s="80">
        <f t="shared" si="268"/>
        <v>0</v>
      </c>
    </row>
    <row r="282" spans="1:82" x14ac:dyDescent="0.2">
      <c r="A282" s="82" t="s">
        <v>470</v>
      </c>
      <c r="B282" s="83" t="s">
        <v>471</v>
      </c>
      <c r="C282" s="83">
        <v>4301135398</v>
      </c>
      <c r="D282" s="83">
        <v>4607111039187</v>
      </c>
      <c r="E282" s="84">
        <v>3</v>
      </c>
      <c r="F282" s="85">
        <v>1</v>
      </c>
      <c r="G282" s="84">
        <v>3</v>
      </c>
      <c r="H282" s="84">
        <v>3.1920000000000002</v>
      </c>
      <c r="I282" s="86">
        <v>126</v>
      </c>
      <c r="J282" s="86" t="s">
        <v>90</v>
      </c>
      <c r="K282" s="87" t="s">
        <v>89</v>
      </c>
      <c r="L282" s="87"/>
      <c r="M282" s="773">
        <v>180</v>
      </c>
      <c r="N282" s="773"/>
      <c r="O282" s="955" t="s">
        <v>472</v>
      </c>
      <c r="P282" s="775"/>
      <c r="Q282" s="775"/>
      <c r="R282" s="775"/>
      <c r="S282" s="775"/>
      <c r="T282" s="88" t="s">
        <v>42</v>
      </c>
      <c r="U282" s="65">
        <v>0</v>
      </c>
      <c r="V282" s="66">
        <f t="shared" si="249"/>
        <v>0</v>
      </c>
      <c r="W282" s="65">
        <v>0</v>
      </c>
      <c r="X282" s="66">
        <f t="shared" si="250"/>
        <v>0</v>
      </c>
      <c r="Y282" s="65">
        <v>0</v>
      </c>
      <c r="Z282" s="66">
        <f t="shared" si="251"/>
        <v>0</v>
      </c>
      <c r="AA282" s="65">
        <v>0</v>
      </c>
      <c r="AB282" s="66">
        <f t="shared" si="252"/>
        <v>0</v>
      </c>
      <c r="AC282" s="67" t="str">
        <f t="shared" ref="AC282:AC287" si="269">IF(IFERROR(U282*0.00936,0)+IFERROR(W282*0.00936,0)+IFERROR(Y282*0.00936,0)+IFERROR(AA282*0.00936,0)=0,"",IFERROR(U282*0.00936,0)+IFERROR(W282*0.00936,0)+IFERROR(Y282*0.00936,0)+IFERROR(AA282*0.00936,0))</f>
        <v/>
      </c>
      <c r="AD282" s="82" t="s">
        <v>57</v>
      </c>
      <c r="AE282" s="82" t="s">
        <v>57</v>
      </c>
      <c r="AF282" s="467" t="s">
        <v>473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466" t="s">
        <v>91</v>
      </c>
      <c r="BO282" s="80">
        <f t="shared" si="253"/>
        <v>0</v>
      </c>
      <c r="BP282" s="80">
        <f t="shared" si="254"/>
        <v>0</v>
      </c>
      <c r="BQ282" s="80">
        <f t="shared" si="255"/>
        <v>0</v>
      </c>
      <c r="BR282" s="80">
        <f t="shared" si="256"/>
        <v>0</v>
      </c>
      <c r="BS282" s="80">
        <f t="shared" si="257"/>
        <v>0</v>
      </c>
      <c r="BT282" s="80">
        <f t="shared" si="258"/>
        <v>0</v>
      </c>
      <c r="BU282" s="80">
        <f t="shared" si="259"/>
        <v>0</v>
      </c>
      <c r="BV282" s="80">
        <f t="shared" si="260"/>
        <v>0</v>
      </c>
      <c r="BW282" s="80">
        <f t="shared" si="261"/>
        <v>0</v>
      </c>
      <c r="BX282" s="80">
        <f t="shared" si="262"/>
        <v>0</v>
      </c>
      <c r="BY282" s="80">
        <f t="shared" si="263"/>
        <v>0</v>
      </c>
      <c r="BZ282" s="80">
        <f t="shared" si="264"/>
        <v>0</v>
      </c>
      <c r="CA282" s="80">
        <f t="shared" si="265"/>
        <v>0</v>
      </c>
      <c r="CB282" s="80">
        <f t="shared" si="266"/>
        <v>0</v>
      </c>
      <c r="CC282" s="80">
        <f t="shared" si="267"/>
        <v>0</v>
      </c>
      <c r="CD282" s="80">
        <f t="shared" si="268"/>
        <v>0</v>
      </c>
    </row>
    <row r="283" spans="1:82" x14ac:dyDescent="0.2">
      <c r="A283" s="82" t="s">
        <v>474</v>
      </c>
      <c r="B283" s="83" t="s">
        <v>475</v>
      </c>
      <c r="C283" s="83">
        <v>4301135156</v>
      </c>
      <c r="D283" s="83">
        <v>4607111037275</v>
      </c>
      <c r="E283" s="84">
        <v>3</v>
      </c>
      <c r="F283" s="85">
        <v>1</v>
      </c>
      <c r="G283" s="84">
        <v>3</v>
      </c>
      <c r="H283" s="84">
        <v>3.1920000000000002</v>
      </c>
      <c r="I283" s="86">
        <v>126</v>
      </c>
      <c r="J283" s="86" t="s">
        <v>90</v>
      </c>
      <c r="K283" s="87" t="s">
        <v>89</v>
      </c>
      <c r="L283" s="87"/>
      <c r="M283" s="773">
        <v>180</v>
      </c>
      <c r="N283" s="773"/>
      <c r="O283" s="956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P283" s="775"/>
      <c r="Q283" s="775"/>
      <c r="R283" s="775"/>
      <c r="S283" s="775"/>
      <c r="T283" s="88" t="s">
        <v>42</v>
      </c>
      <c r="U283" s="65">
        <v>0</v>
      </c>
      <c r="V283" s="66">
        <f t="shared" si="249"/>
        <v>0</v>
      </c>
      <c r="W283" s="65">
        <v>0</v>
      </c>
      <c r="X283" s="66">
        <f t="shared" si="250"/>
        <v>0</v>
      </c>
      <c r="Y283" s="65">
        <v>0</v>
      </c>
      <c r="Z283" s="66">
        <f t="shared" si="251"/>
        <v>0</v>
      </c>
      <c r="AA283" s="65">
        <v>0</v>
      </c>
      <c r="AB283" s="66">
        <f t="shared" si="252"/>
        <v>0</v>
      </c>
      <c r="AC283" s="67" t="str">
        <f t="shared" si="269"/>
        <v/>
      </c>
      <c r="AD283" s="82" t="s">
        <v>57</v>
      </c>
      <c r="AE283" s="82" t="s">
        <v>57</v>
      </c>
      <c r="AF283" s="469" t="s">
        <v>476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468" t="s">
        <v>91</v>
      </c>
      <c r="BO283" s="80">
        <f t="shared" si="253"/>
        <v>0</v>
      </c>
      <c r="BP283" s="80">
        <f t="shared" si="254"/>
        <v>0</v>
      </c>
      <c r="BQ283" s="80">
        <f t="shared" si="255"/>
        <v>0</v>
      </c>
      <c r="BR283" s="80">
        <f t="shared" si="256"/>
        <v>0</v>
      </c>
      <c r="BS283" s="80">
        <f t="shared" si="257"/>
        <v>0</v>
      </c>
      <c r="BT283" s="80">
        <f t="shared" si="258"/>
        <v>0</v>
      </c>
      <c r="BU283" s="80">
        <f t="shared" si="259"/>
        <v>0</v>
      </c>
      <c r="BV283" s="80">
        <f t="shared" si="260"/>
        <v>0</v>
      </c>
      <c r="BW283" s="80">
        <f t="shared" si="261"/>
        <v>0</v>
      </c>
      <c r="BX283" s="80">
        <f t="shared" si="262"/>
        <v>0</v>
      </c>
      <c r="BY283" s="80">
        <f t="shared" si="263"/>
        <v>0</v>
      </c>
      <c r="BZ283" s="80">
        <f t="shared" si="264"/>
        <v>0</v>
      </c>
      <c r="CA283" s="80">
        <f t="shared" si="265"/>
        <v>0</v>
      </c>
      <c r="CB283" s="80">
        <f t="shared" si="266"/>
        <v>0</v>
      </c>
      <c r="CC283" s="80">
        <f t="shared" si="267"/>
        <v>0</v>
      </c>
      <c r="CD283" s="80">
        <f t="shared" si="268"/>
        <v>0</v>
      </c>
    </row>
    <row r="284" spans="1:82" x14ac:dyDescent="0.2">
      <c r="A284" s="82" t="s">
        <v>477</v>
      </c>
      <c r="B284" s="83" t="s">
        <v>478</v>
      </c>
      <c r="C284" s="83">
        <v>4301135365</v>
      </c>
      <c r="D284" s="83">
        <v>4607111037923</v>
      </c>
      <c r="E284" s="84">
        <v>3.7</v>
      </c>
      <c r="F284" s="85">
        <v>1</v>
      </c>
      <c r="G284" s="84">
        <v>3.7</v>
      </c>
      <c r="H284" s="84">
        <v>3.8919999999999999</v>
      </c>
      <c r="I284" s="86">
        <v>126</v>
      </c>
      <c r="J284" s="86" t="s">
        <v>90</v>
      </c>
      <c r="K284" s="87" t="s">
        <v>89</v>
      </c>
      <c r="L284" s="87"/>
      <c r="M284" s="773">
        <v>180</v>
      </c>
      <c r="N284" s="773"/>
      <c r="O284" s="957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P284" s="775"/>
      <c r="Q284" s="775"/>
      <c r="R284" s="775"/>
      <c r="S284" s="775"/>
      <c r="T284" s="88" t="s">
        <v>42</v>
      </c>
      <c r="U284" s="65">
        <v>0</v>
      </c>
      <c r="V284" s="66">
        <f t="shared" si="249"/>
        <v>0</v>
      </c>
      <c r="W284" s="65">
        <v>0</v>
      </c>
      <c r="X284" s="66">
        <f t="shared" si="250"/>
        <v>0</v>
      </c>
      <c r="Y284" s="65">
        <v>0</v>
      </c>
      <c r="Z284" s="66">
        <f t="shared" si="251"/>
        <v>0</v>
      </c>
      <c r="AA284" s="65">
        <v>0</v>
      </c>
      <c r="AB284" s="66">
        <f t="shared" si="252"/>
        <v>0</v>
      </c>
      <c r="AC284" s="67" t="str">
        <f t="shared" si="269"/>
        <v/>
      </c>
      <c r="AD284" s="82" t="s">
        <v>57</v>
      </c>
      <c r="AE284" s="82" t="s">
        <v>57</v>
      </c>
      <c r="AF284" s="471" t="s">
        <v>479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470" t="s">
        <v>91</v>
      </c>
      <c r="BO284" s="80">
        <f t="shared" si="253"/>
        <v>0</v>
      </c>
      <c r="BP284" s="80">
        <f t="shared" si="254"/>
        <v>0</v>
      </c>
      <c r="BQ284" s="80">
        <f t="shared" si="255"/>
        <v>0</v>
      </c>
      <c r="BR284" s="80">
        <f t="shared" si="256"/>
        <v>0</v>
      </c>
      <c r="BS284" s="80">
        <f t="shared" si="257"/>
        <v>0</v>
      </c>
      <c r="BT284" s="80">
        <f t="shared" si="258"/>
        <v>0</v>
      </c>
      <c r="BU284" s="80">
        <f t="shared" si="259"/>
        <v>0</v>
      </c>
      <c r="BV284" s="80">
        <f t="shared" si="260"/>
        <v>0</v>
      </c>
      <c r="BW284" s="80">
        <f t="shared" si="261"/>
        <v>0</v>
      </c>
      <c r="BX284" s="80">
        <f t="shared" si="262"/>
        <v>0</v>
      </c>
      <c r="BY284" s="80">
        <f t="shared" si="263"/>
        <v>0</v>
      </c>
      <c r="BZ284" s="80">
        <f t="shared" si="264"/>
        <v>0</v>
      </c>
      <c r="CA284" s="80">
        <f t="shared" si="265"/>
        <v>0</v>
      </c>
      <c r="CB284" s="80">
        <f t="shared" si="266"/>
        <v>0</v>
      </c>
      <c r="CC284" s="80">
        <f t="shared" si="267"/>
        <v>0</v>
      </c>
      <c r="CD284" s="80">
        <f t="shared" si="268"/>
        <v>0</v>
      </c>
    </row>
    <row r="285" spans="1:82" x14ac:dyDescent="0.2">
      <c r="A285" s="82" t="s">
        <v>480</v>
      </c>
      <c r="B285" s="83" t="s">
        <v>481</v>
      </c>
      <c r="C285" s="83">
        <v>4301135227</v>
      </c>
      <c r="D285" s="83">
        <v>4607111037206</v>
      </c>
      <c r="E285" s="84">
        <v>3.7</v>
      </c>
      <c r="F285" s="85">
        <v>1</v>
      </c>
      <c r="G285" s="84">
        <v>3.7</v>
      </c>
      <c r="H285" s="84">
        <v>3.8919999999999999</v>
      </c>
      <c r="I285" s="86">
        <v>126</v>
      </c>
      <c r="J285" s="86" t="s">
        <v>90</v>
      </c>
      <c r="K285" s="87" t="s">
        <v>89</v>
      </c>
      <c r="L285" s="87"/>
      <c r="M285" s="773">
        <v>180</v>
      </c>
      <c r="N285" s="773"/>
      <c r="O285" s="958" t="str">
        <f>HYPERLINK("https://abi.ru/products/Замороженные/No Name/No Name ПГП/Снеки/P003780/","Жар-ладушки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5" s="775"/>
      <c r="Q285" s="775"/>
      <c r="R285" s="775"/>
      <c r="S285" s="775"/>
      <c r="T285" s="88" t="s">
        <v>42</v>
      </c>
      <c r="U285" s="65">
        <v>0</v>
      </c>
      <c r="V285" s="66">
        <f t="shared" si="249"/>
        <v>0</v>
      </c>
      <c r="W285" s="65">
        <v>0</v>
      </c>
      <c r="X285" s="66">
        <f t="shared" si="250"/>
        <v>0</v>
      </c>
      <c r="Y285" s="65">
        <v>0</v>
      </c>
      <c r="Z285" s="66">
        <f t="shared" si="251"/>
        <v>0</v>
      </c>
      <c r="AA285" s="65">
        <v>0</v>
      </c>
      <c r="AB285" s="66">
        <f t="shared" si="252"/>
        <v>0</v>
      </c>
      <c r="AC285" s="67" t="str">
        <f t="shared" si="269"/>
        <v/>
      </c>
      <c r="AD285" s="82" t="s">
        <v>57</v>
      </c>
      <c r="AE285" s="82" t="s">
        <v>57</v>
      </c>
      <c r="AF285" s="473" t="s">
        <v>482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472" t="s">
        <v>91</v>
      </c>
      <c r="BO285" s="80">
        <f t="shared" si="253"/>
        <v>0</v>
      </c>
      <c r="BP285" s="80">
        <f t="shared" si="254"/>
        <v>0</v>
      </c>
      <c r="BQ285" s="80">
        <f t="shared" si="255"/>
        <v>0</v>
      </c>
      <c r="BR285" s="80">
        <f t="shared" si="256"/>
        <v>0</v>
      </c>
      <c r="BS285" s="80">
        <f t="shared" si="257"/>
        <v>0</v>
      </c>
      <c r="BT285" s="80">
        <f t="shared" si="258"/>
        <v>0</v>
      </c>
      <c r="BU285" s="80">
        <f t="shared" si="259"/>
        <v>0</v>
      </c>
      <c r="BV285" s="80">
        <f t="shared" si="260"/>
        <v>0</v>
      </c>
      <c r="BW285" s="80">
        <f t="shared" si="261"/>
        <v>0</v>
      </c>
      <c r="BX285" s="80">
        <f t="shared" si="262"/>
        <v>0</v>
      </c>
      <c r="BY285" s="80">
        <f t="shared" si="263"/>
        <v>0</v>
      </c>
      <c r="BZ285" s="80">
        <f t="shared" si="264"/>
        <v>0</v>
      </c>
      <c r="CA285" s="80">
        <f t="shared" si="265"/>
        <v>0</v>
      </c>
      <c r="CB285" s="80">
        <f t="shared" si="266"/>
        <v>0</v>
      </c>
      <c r="CC285" s="80">
        <f t="shared" si="267"/>
        <v>0</v>
      </c>
      <c r="CD285" s="80">
        <f t="shared" si="268"/>
        <v>0</v>
      </c>
    </row>
    <row r="286" spans="1:82" x14ac:dyDescent="0.2">
      <c r="A286" s="82" t="s">
        <v>483</v>
      </c>
      <c r="B286" s="83" t="s">
        <v>484</v>
      </c>
      <c r="C286" s="83">
        <v>4301135085</v>
      </c>
      <c r="D286" s="83">
        <v>4607111037220</v>
      </c>
      <c r="E286" s="84">
        <v>3.7</v>
      </c>
      <c r="F286" s="85">
        <v>1</v>
      </c>
      <c r="G286" s="84">
        <v>3.7</v>
      </c>
      <c r="H286" s="84">
        <v>3.8919999999999999</v>
      </c>
      <c r="I286" s="86">
        <v>126</v>
      </c>
      <c r="J286" s="86" t="s">
        <v>90</v>
      </c>
      <c r="K286" s="87" t="s">
        <v>89</v>
      </c>
      <c r="L286" s="87"/>
      <c r="M286" s="773">
        <v>180</v>
      </c>
      <c r="N286" s="773"/>
      <c r="O286" s="959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P286" s="775"/>
      <c r="Q286" s="775"/>
      <c r="R286" s="775"/>
      <c r="S286" s="775"/>
      <c r="T286" s="88" t="s">
        <v>42</v>
      </c>
      <c r="U286" s="65">
        <v>0</v>
      </c>
      <c r="V286" s="66">
        <f t="shared" si="249"/>
        <v>0</v>
      </c>
      <c r="W286" s="65">
        <v>0</v>
      </c>
      <c r="X286" s="66">
        <f t="shared" si="250"/>
        <v>0</v>
      </c>
      <c r="Y286" s="65">
        <v>0</v>
      </c>
      <c r="Z286" s="66">
        <f t="shared" si="251"/>
        <v>0</v>
      </c>
      <c r="AA286" s="65">
        <v>0</v>
      </c>
      <c r="AB286" s="66">
        <f t="shared" si="252"/>
        <v>0</v>
      </c>
      <c r="AC286" s="67" t="str">
        <f t="shared" si="269"/>
        <v/>
      </c>
      <c r="AD286" s="82" t="s">
        <v>57</v>
      </c>
      <c r="AE286" s="82" t="s">
        <v>57</v>
      </c>
      <c r="AF286" s="475" t="s">
        <v>482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474" t="s">
        <v>91</v>
      </c>
      <c r="BO286" s="80">
        <f t="shared" si="253"/>
        <v>0</v>
      </c>
      <c r="BP286" s="80">
        <f t="shared" si="254"/>
        <v>0</v>
      </c>
      <c r="BQ286" s="80">
        <f t="shared" si="255"/>
        <v>0</v>
      </c>
      <c r="BR286" s="80">
        <f t="shared" si="256"/>
        <v>0</v>
      </c>
      <c r="BS286" s="80">
        <f t="shared" si="257"/>
        <v>0</v>
      </c>
      <c r="BT286" s="80">
        <f t="shared" si="258"/>
        <v>0</v>
      </c>
      <c r="BU286" s="80">
        <f t="shared" si="259"/>
        <v>0</v>
      </c>
      <c r="BV286" s="80">
        <f t="shared" si="260"/>
        <v>0</v>
      </c>
      <c r="BW286" s="80">
        <f t="shared" si="261"/>
        <v>0</v>
      </c>
      <c r="BX286" s="80">
        <f t="shared" si="262"/>
        <v>0</v>
      </c>
      <c r="BY286" s="80">
        <f t="shared" si="263"/>
        <v>0</v>
      </c>
      <c r="BZ286" s="80">
        <f t="shared" si="264"/>
        <v>0</v>
      </c>
      <c r="CA286" s="80">
        <f t="shared" si="265"/>
        <v>0</v>
      </c>
      <c r="CB286" s="80">
        <f t="shared" si="266"/>
        <v>0</v>
      </c>
      <c r="CC286" s="80">
        <f t="shared" si="267"/>
        <v>0</v>
      </c>
      <c r="CD286" s="80">
        <f t="shared" si="268"/>
        <v>0</v>
      </c>
    </row>
    <row r="287" spans="1:82" x14ac:dyDescent="0.2">
      <c r="A287" s="82" t="s">
        <v>485</v>
      </c>
      <c r="B287" s="83" t="s">
        <v>486</v>
      </c>
      <c r="C287" s="83">
        <v>4301135363</v>
      </c>
      <c r="D287" s="83">
        <v>4607111037244</v>
      </c>
      <c r="E287" s="84">
        <v>3.7</v>
      </c>
      <c r="F287" s="85">
        <v>1</v>
      </c>
      <c r="G287" s="84">
        <v>3.7</v>
      </c>
      <c r="H287" s="84">
        <v>3.8919999999999999</v>
      </c>
      <c r="I287" s="86">
        <v>126</v>
      </c>
      <c r="J287" s="86" t="s">
        <v>90</v>
      </c>
      <c r="K287" s="87" t="s">
        <v>89</v>
      </c>
      <c r="L287" s="87"/>
      <c r="M287" s="773">
        <v>180</v>
      </c>
      <c r="N287" s="773"/>
      <c r="O287" s="960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P287" s="775"/>
      <c r="Q287" s="775"/>
      <c r="R287" s="775"/>
      <c r="S287" s="775"/>
      <c r="T287" s="88" t="s">
        <v>42</v>
      </c>
      <c r="U287" s="65">
        <v>0</v>
      </c>
      <c r="V287" s="66">
        <f t="shared" si="249"/>
        <v>0</v>
      </c>
      <c r="W287" s="65">
        <v>0</v>
      </c>
      <c r="X287" s="66">
        <f t="shared" si="250"/>
        <v>0</v>
      </c>
      <c r="Y287" s="65">
        <v>0</v>
      </c>
      <c r="Z287" s="66">
        <f t="shared" si="251"/>
        <v>0</v>
      </c>
      <c r="AA287" s="65">
        <v>0</v>
      </c>
      <c r="AB287" s="66">
        <f t="shared" si="252"/>
        <v>0</v>
      </c>
      <c r="AC287" s="67" t="str">
        <f t="shared" si="269"/>
        <v/>
      </c>
      <c r="AD287" s="82" t="s">
        <v>57</v>
      </c>
      <c r="AE287" s="82" t="s">
        <v>57</v>
      </c>
      <c r="AF287" s="477" t="s">
        <v>487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476" t="s">
        <v>91</v>
      </c>
      <c r="BO287" s="80">
        <f t="shared" si="253"/>
        <v>0</v>
      </c>
      <c r="BP287" s="80">
        <f t="shared" si="254"/>
        <v>0</v>
      </c>
      <c r="BQ287" s="80">
        <f t="shared" si="255"/>
        <v>0</v>
      </c>
      <c r="BR287" s="80">
        <f t="shared" si="256"/>
        <v>0</v>
      </c>
      <c r="BS287" s="80">
        <f t="shared" si="257"/>
        <v>0</v>
      </c>
      <c r="BT287" s="80">
        <f t="shared" si="258"/>
        <v>0</v>
      </c>
      <c r="BU287" s="80">
        <f t="shared" si="259"/>
        <v>0</v>
      </c>
      <c r="BV287" s="80">
        <f t="shared" si="260"/>
        <v>0</v>
      </c>
      <c r="BW287" s="80">
        <f t="shared" si="261"/>
        <v>0</v>
      </c>
      <c r="BX287" s="80">
        <f t="shared" si="262"/>
        <v>0</v>
      </c>
      <c r="BY287" s="80">
        <f t="shared" si="263"/>
        <v>0</v>
      </c>
      <c r="BZ287" s="80">
        <f t="shared" si="264"/>
        <v>0</v>
      </c>
      <c r="CA287" s="80">
        <f t="shared" si="265"/>
        <v>0</v>
      </c>
      <c r="CB287" s="80">
        <f t="shared" si="266"/>
        <v>0</v>
      </c>
      <c r="CC287" s="80">
        <f t="shared" si="267"/>
        <v>0</v>
      </c>
      <c r="CD287" s="80">
        <f t="shared" si="268"/>
        <v>0</v>
      </c>
    </row>
    <row r="288" spans="1:82" x14ac:dyDescent="0.2">
      <c r="A288" s="82" t="s">
        <v>488</v>
      </c>
      <c r="B288" s="83" t="s">
        <v>489</v>
      </c>
      <c r="C288" s="83">
        <v>4301135317</v>
      </c>
      <c r="D288" s="83">
        <v>4607111039057</v>
      </c>
      <c r="E288" s="84">
        <v>1.8</v>
      </c>
      <c r="F288" s="85">
        <v>1</v>
      </c>
      <c r="G288" s="84">
        <v>1.8</v>
      </c>
      <c r="H288" s="84">
        <v>1.9</v>
      </c>
      <c r="I288" s="86">
        <v>234</v>
      </c>
      <c r="J288" s="86" t="s">
        <v>190</v>
      </c>
      <c r="K288" s="87" t="s">
        <v>89</v>
      </c>
      <c r="L288" s="87"/>
      <c r="M288" s="773">
        <v>180</v>
      </c>
      <c r="N288" s="773"/>
      <c r="O288" s="961" t="s">
        <v>490</v>
      </c>
      <c r="P288" s="775"/>
      <c r="Q288" s="775"/>
      <c r="R288" s="775"/>
      <c r="S288" s="775"/>
      <c r="T288" s="88" t="s">
        <v>42</v>
      </c>
      <c r="U288" s="65">
        <v>0</v>
      </c>
      <c r="V288" s="66">
        <f t="shared" si="249"/>
        <v>0</v>
      </c>
      <c r="W288" s="65">
        <v>0</v>
      </c>
      <c r="X288" s="66">
        <f t="shared" si="250"/>
        <v>0</v>
      </c>
      <c r="Y288" s="65">
        <v>0</v>
      </c>
      <c r="Z288" s="66">
        <f t="shared" si="251"/>
        <v>0</v>
      </c>
      <c r="AA288" s="65">
        <v>0</v>
      </c>
      <c r="AB288" s="66">
        <f t="shared" si="252"/>
        <v>0</v>
      </c>
      <c r="AC288" s="67" t="str">
        <f>IF(IFERROR(U288*0.00502,0)+IFERROR(W288*0.00502,0)+IFERROR(Y288*0.00502,0)+IFERROR(AA288*0.00502,0)=0,"",IFERROR(U288*0.00502,0)+IFERROR(W288*0.00502,0)+IFERROR(Y288*0.00502,0)+IFERROR(AA288*0.00502,0))</f>
        <v/>
      </c>
      <c r="AD288" s="82" t="s">
        <v>57</v>
      </c>
      <c r="AE288" s="82" t="s">
        <v>57</v>
      </c>
      <c r="AF288" s="479" t="s">
        <v>368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478" t="s">
        <v>91</v>
      </c>
      <c r="BO288" s="80">
        <f t="shared" si="253"/>
        <v>0</v>
      </c>
      <c r="BP288" s="80">
        <f t="shared" si="254"/>
        <v>0</v>
      </c>
      <c r="BQ288" s="80">
        <f t="shared" si="255"/>
        <v>0</v>
      </c>
      <c r="BR288" s="80">
        <f t="shared" si="256"/>
        <v>0</v>
      </c>
      <c r="BS288" s="80">
        <f t="shared" si="257"/>
        <v>0</v>
      </c>
      <c r="BT288" s="80">
        <f t="shared" si="258"/>
        <v>0</v>
      </c>
      <c r="BU288" s="80">
        <f t="shared" si="259"/>
        <v>0</v>
      </c>
      <c r="BV288" s="80">
        <f t="shared" si="260"/>
        <v>0</v>
      </c>
      <c r="BW288" s="80">
        <f t="shared" si="261"/>
        <v>0</v>
      </c>
      <c r="BX288" s="80">
        <f t="shared" si="262"/>
        <v>0</v>
      </c>
      <c r="BY288" s="80">
        <f t="shared" si="263"/>
        <v>0</v>
      </c>
      <c r="BZ288" s="80">
        <f t="shared" si="264"/>
        <v>0</v>
      </c>
      <c r="CA288" s="80">
        <f t="shared" si="265"/>
        <v>0</v>
      </c>
      <c r="CB288" s="80">
        <f t="shared" si="266"/>
        <v>0</v>
      </c>
      <c r="CC288" s="80">
        <f t="shared" si="267"/>
        <v>0</v>
      </c>
      <c r="CD288" s="80">
        <f t="shared" si="268"/>
        <v>0</v>
      </c>
    </row>
    <row r="289" spans="1:82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1" t="s">
        <v>43</v>
      </c>
      <c r="P289" s="792"/>
      <c r="Q289" s="792"/>
      <c r="R289" s="792"/>
      <c r="S289" s="792"/>
      <c r="T289" s="39" t="s">
        <v>42</v>
      </c>
      <c r="U289" s="50">
        <f t="shared" ref="U289:AB289" si="270">IFERROR(SUM(U276:U288),0)</f>
        <v>0</v>
      </c>
      <c r="V289" s="50">
        <f t="shared" si="270"/>
        <v>0</v>
      </c>
      <c r="W289" s="50">
        <f t="shared" si="270"/>
        <v>0</v>
      </c>
      <c r="X289" s="50">
        <f t="shared" si="270"/>
        <v>0</v>
      </c>
      <c r="Y289" s="50">
        <f t="shared" si="270"/>
        <v>0</v>
      </c>
      <c r="Z289" s="50">
        <f t="shared" si="270"/>
        <v>0</v>
      </c>
      <c r="AA289" s="50">
        <f t="shared" si="270"/>
        <v>0</v>
      </c>
      <c r="AB289" s="50">
        <f t="shared" si="270"/>
        <v>0</v>
      </c>
      <c r="AC289" s="50">
        <f>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+IFERROR(IF(AC288="",0,AC288),0)</f>
        <v>0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1" t="s">
        <v>43</v>
      </c>
      <c r="P290" s="792"/>
      <c r="Q290" s="792"/>
      <c r="R290" s="792"/>
      <c r="S290" s="792"/>
      <c r="T290" s="39" t="s">
        <v>0</v>
      </c>
      <c r="U290" s="50">
        <f>IFERROR(U276*G276,0)+IFERROR(U277*G277,0)+IFERROR(U278*G278,0)+IFERROR(U279*G279,0)+IFERROR(U280*G280,0)+IFERROR(U281*G281,0)+IFERROR(U282*G282,0)+IFERROR(U283*G283,0)+IFERROR(U284*G284,0)+IFERROR(U285*G285,0)+IFERROR(U286*G286,0)+IFERROR(U287*G287,0)+IFERROR(U288*G288,0)</f>
        <v>0</v>
      </c>
      <c r="V290" s="50">
        <f>IFERROR(V276*G276,0)+IFERROR(V277*G277,0)+IFERROR(V278*G278,0)+IFERROR(V279*G279,0)+IFERROR(V280*G280,0)+IFERROR(V281*G281,0)+IFERROR(V282*G282,0)+IFERROR(V283*G283,0)+IFERROR(V284*G284,0)+IFERROR(V285*G285,0)+IFERROR(V286*G286,0)+IFERROR(V287*G287,0)+IFERROR(V288*G288,0)</f>
        <v>0</v>
      </c>
      <c r="W290" s="50">
        <f>IFERROR(W276*G276,0)+IFERROR(W277*G277,0)+IFERROR(W278*G278,0)+IFERROR(W279*G279,0)+IFERROR(W280*G280,0)+IFERROR(W281*G281,0)+IFERROR(W282*G282,0)+IFERROR(W283*G283,0)+IFERROR(W284*G284,0)+IFERROR(W285*G285,0)+IFERROR(W286*G286,0)+IFERROR(W287*G287,0)+IFERROR(W288*G288,0)</f>
        <v>0</v>
      </c>
      <c r="X290" s="50">
        <f>IFERROR(X276*G276,0)+IFERROR(X277*G277,0)+IFERROR(X278*G278,0)+IFERROR(X279*G279,0)+IFERROR(X280*G280,0)+IFERROR(X281*G281,0)+IFERROR(X282*G282,0)+IFERROR(X283*G283,0)+IFERROR(X284*G284,0)+IFERROR(X285*G285,0)+IFERROR(X286*G286,0)+IFERROR(X287*G287,0)+IFERROR(X288*G288,0)</f>
        <v>0</v>
      </c>
      <c r="Y290" s="50">
        <f>IFERROR(Y276*G276,0)+IFERROR(Y277*G277,0)+IFERROR(Y278*G278,0)+IFERROR(Y279*G279,0)+IFERROR(Y280*G280,0)+IFERROR(Y281*G281,0)+IFERROR(Y282*G282,0)+IFERROR(Y283*G283,0)+IFERROR(Y284*G284,0)+IFERROR(Y285*G285,0)+IFERROR(Y286*G286,0)+IFERROR(Y287*G287,0)+IFERROR(Y288*G288,0)</f>
        <v>0</v>
      </c>
      <c r="Z290" s="50">
        <f>IFERROR(Z276*G276,0)+IFERROR(Z277*G277,0)+IFERROR(Z278*G278,0)+IFERROR(Z279*G279,0)+IFERROR(Z280*G280,0)+IFERROR(Z281*G281,0)+IFERROR(Z282*G282,0)+IFERROR(Z283*G283,0)+IFERROR(Z284*G284,0)+IFERROR(Z285*G285,0)+IFERROR(Z286*G286,0)+IFERROR(Z287*G287,0)+IFERROR(Z288*G288,0)</f>
        <v>0</v>
      </c>
      <c r="AA290" s="50">
        <f>IFERROR(AA276*G276,0)+IFERROR(AA277*G277,0)+IFERROR(AA278*G278,0)+IFERROR(AA279*G279,0)+IFERROR(AA280*G280,0)+IFERROR(AA281*G281,0)+IFERROR(AA282*G282,0)+IFERROR(AA283*G283,0)+IFERROR(AA284*G284,0)+IFERROR(AA285*G285,0)+IFERROR(AA286*G286,0)+IFERROR(AA287*G287,0)+IFERROR(AA288*G288,0)</f>
        <v>0</v>
      </c>
      <c r="AB290" s="50">
        <f>IFERROR(AB276*G276,0)+IFERROR(AB277*G277,0)+IFERROR(AB278*G278,0)+IFERROR(AB279*G279,0)+IFERROR(AB280*G280,0)+IFERROR(AB281*G281,0)+IFERROR(AB282*G282,0)+IFERROR(AB283*G283,0)+IFERROR(AB284*G284,0)+IFERROR(AB285*G285,0)+IFERROR(AB286*G286,0)+IFERROR(AB287*G287,0)+IFERROR(AB288*G288,0)</f>
        <v>0</v>
      </c>
      <c r="AC290" s="50" t="s">
        <v>57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ht="15" x14ac:dyDescent="0.25">
      <c r="A291" s="770" t="s">
        <v>423</v>
      </c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1"/>
      <c r="P291" s="771"/>
      <c r="Q291" s="771"/>
      <c r="R291" s="771"/>
      <c r="S291" s="771"/>
      <c r="T291" s="771"/>
      <c r="U291" s="771"/>
      <c r="V291" s="771"/>
      <c r="W291" s="771"/>
      <c r="X291" s="768"/>
      <c r="Y291" s="768"/>
      <c r="Z291" s="768"/>
      <c r="AA291" s="764"/>
      <c r="AB291" s="764"/>
      <c r="AC291" s="764"/>
      <c r="AD291" s="764"/>
      <c r="AE291" s="765"/>
      <c r="AF291" s="772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2">
      <c r="A292" s="82" t="s">
        <v>491</v>
      </c>
      <c r="B292" s="83" t="s">
        <v>492</v>
      </c>
      <c r="C292" s="83">
        <v>4301071010</v>
      </c>
      <c r="D292" s="83">
        <v>4607111037701</v>
      </c>
      <c r="E292" s="84">
        <v>5</v>
      </c>
      <c r="F292" s="85">
        <v>1</v>
      </c>
      <c r="G292" s="84">
        <v>5</v>
      </c>
      <c r="H292" s="84">
        <v>5.2</v>
      </c>
      <c r="I292" s="86">
        <v>144</v>
      </c>
      <c r="J292" s="86" t="s">
        <v>115</v>
      </c>
      <c r="K292" s="87" t="s">
        <v>89</v>
      </c>
      <c r="L292" s="87"/>
      <c r="M292" s="773">
        <v>180</v>
      </c>
      <c r="N292" s="773"/>
      <c r="O292" s="9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292" s="775"/>
      <c r="Q292" s="775"/>
      <c r="R292" s="775"/>
      <c r="S292" s="775"/>
      <c r="T292" s="88" t="s">
        <v>42</v>
      </c>
      <c r="U292" s="65">
        <v>0</v>
      </c>
      <c r="V292" s="66">
        <f>IFERROR(IF(U292="","",U292),"")</f>
        <v>0</v>
      </c>
      <c r="W292" s="65">
        <v>0</v>
      </c>
      <c r="X292" s="66">
        <f>IFERROR(IF(W292="","",W292),"")</f>
        <v>0</v>
      </c>
      <c r="Y292" s="65">
        <v>0</v>
      </c>
      <c r="Z292" s="66">
        <f>IFERROR(IF(Y292="","",Y292),"")</f>
        <v>0</v>
      </c>
      <c r="AA292" s="65">
        <v>0</v>
      </c>
      <c r="AB292" s="66">
        <f>IFERROR(IF(AA292="","",AA292),"")</f>
        <v>0</v>
      </c>
      <c r="AC292" s="67" t="str">
        <f>IF(IFERROR(U292*0.00866,0)+IFERROR(W292*0.00866,0)+IFERROR(Y292*0.00866,0)+IFERROR(AA292*0.00866,0)=0,"",IFERROR(U292*0.00866,0)+IFERROR(W292*0.00866,0)+IFERROR(Y292*0.00866,0)+IFERROR(AA292*0.00866,0))</f>
        <v/>
      </c>
      <c r="AD292" s="82" t="s">
        <v>57</v>
      </c>
      <c r="AE292" s="82" t="s">
        <v>57</v>
      </c>
      <c r="AF292" s="481" t="s">
        <v>493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480" t="s">
        <v>91</v>
      </c>
      <c r="BO292" s="80">
        <f>IFERROR(U292*H292,0)</f>
        <v>0</v>
      </c>
      <c r="BP292" s="80">
        <f>IFERROR(V292*H292,0)</f>
        <v>0</v>
      </c>
      <c r="BQ292" s="80">
        <f>IFERROR(U292/I292,0)</f>
        <v>0</v>
      </c>
      <c r="BR292" s="80">
        <f>IFERROR(V292/I292,0)</f>
        <v>0</v>
      </c>
      <c r="BS292" s="80">
        <f>IFERROR(W292*H292,0)</f>
        <v>0</v>
      </c>
      <c r="BT292" s="80">
        <f>IFERROR(X292*H292,0)</f>
        <v>0</v>
      </c>
      <c r="BU292" s="80">
        <f>IFERROR(W292/I292,0)</f>
        <v>0</v>
      </c>
      <c r="BV292" s="80">
        <f>IFERROR(X292/I292,0)</f>
        <v>0</v>
      </c>
      <c r="BW292" s="80">
        <f>IFERROR(Y292*H292,0)</f>
        <v>0</v>
      </c>
      <c r="BX292" s="80">
        <f>IFERROR(Z292*H292,0)</f>
        <v>0</v>
      </c>
      <c r="BY292" s="80">
        <f>IFERROR(Y292/I292,0)</f>
        <v>0</v>
      </c>
      <c r="BZ292" s="80">
        <f>IFERROR(Z292/I292,0)</f>
        <v>0</v>
      </c>
      <c r="CA292" s="80">
        <f>IFERROR(AA292*H292,0)</f>
        <v>0</v>
      </c>
      <c r="CB292" s="80">
        <f>IFERROR(AB292*H292,0)</f>
        <v>0</v>
      </c>
      <c r="CC292" s="80">
        <f>IFERROR(AA292/I292,0)</f>
        <v>0</v>
      </c>
      <c r="CD292" s="80">
        <f>IFERROR(AB292/I292,0)</f>
        <v>0</v>
      </c>
    </row>
    <row r="293" spans="1:82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1" t="s">
        <v>43</v>
      </c>
      <c r="P293" s="792"/>
      <c r="Q293" s="792"/>
      <c r="R293" s="792"/>
      <c r="S293" s="792"/>
      <c r="T293" s="39" t="s">
        <v>42</v>
      </c>
      <c r="U293" s="50">
        <f t="shared" ref="U293:AB293" si="271">IFERROR(SUM(U292:U292),0)</f>
        <v>0</v>
      </c>
      <c r="V293" s="50">
        <f t="shared" si="271"/>
        <v>0</v>
      </c>
      <c r="W293" s="50">
        <f t="shared" si="271"/>
        <v>0</v>
      </c>
      <c r="X293" s="50">
        <f t="shared" si="271"/>
        <v>0</v>
      </c>
      <c r="Y293" s="50">
        <f t="shared" si="271"/>
        <v>0</v>
      </c>
      <c r="Z293" s="50">
        <f t="shared" si="271"/>
        <v>0</v>
      </c>
      <c r="AA293" s="50">
        <f t="shared" si="271"/>
        <v>0</v>
      </c>
      <c r="AB293" s="50">
        <f t="shared" si="271"/>
        <v>0</v>
      </c>
      <c r="AC293" s="50">
        <f>IFERROR(IF(AC292="",0,AC292),0)</f>
        <v>0</v>
      </c>
      <c r="AD293" s="3"/>
      <c r="AE293" s="72"/>
      <c r="AF293" s="3"/>
      <c r="AG293" s="3"/>
      <c r="AH293" s="3"/>
      <c r="AI293" s="3"/>
      <c r="AJ293" s="3"/>
      <c r="AK293" s="3"/>
      <c r="AL293" s="62"/>
      <c r="AM293" s="62"/>
      <c r="AN293" s="62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1" t="s">
        <v>43</v>
      </c>
      <c r="P294" s="792"/>
      <c r="Q294" s="792"/>
      <c r="R294" s="792"/>
      <c r="S294" s="792"/>
      <c r="T294" s="39" t="s">
        <v>0</v>
      </c>
      <c r="U294" s="50">
        <f>IFERROR(U292*G292,0)</f>
        <v>0</v>
      </c>
      <c r="V294" s="50">
        <f>IFERROR(V292*G292,0)</f>
        <v>0</v>
      </c>
      <c r="W294" s="50">
        <f>IFERROR(W292*G292,0)</f>
        <v>0</v>
      </c>
      <c r="X294" s="50">
        <f>IFERROR(X292*G292,0)</f>
        <v>0</v>
      </c>
      <c r="Y294" s="50">
        <f>IFERROR(Y292*G292,0)</f>
        <v>0</v>
      </c>
      <c r="Z294" s="50">
        <f>IFERROR(Z292*G292,0)</f>
        <v>0</v>
      </c>
      <c r="AA294" s="50">
        <f>IFERROR(AA292*G292,0)</f>
        <v>0</v>
      </c>
      <c r="AB294" s="50">
        <f>IFERROR(AB292*G292,0)</f>
        <v>0</v>
      </c>
      <c r="AC294" s="50" t="s">
        <v>57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5" x14ac:dyDescent="0.25">
      <c r="A295" s="767" t="s">
        <v>494</v>
      </c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8"/>
      <c r="P295" s="768"/>
      <c r="Q295" s="768"/>
      <c r="R295" s="768"/>
      <c r="S295" s="768"/>
      <c r="T295" s="768"/>
      <c r="U295" s="768"/>
      <c r="V295" s="768"/>
      <c r="W295" s="768"/>
      <c r="X295" s="768"/>
      <c r="Y295" s="768"/>
      <c r="Z295" s="768"/>
      <c r="AA295" s="764"/>
      <c r="AB295" s="764"/>
      <c r="AC295" s="764"/>
      <c r="AD295" s="764"/>
      <c r="AE295" s="765"/>
      <c r="AF295" s="769"/>
      <c r="AG295" s="2"/>
      <c r="AH295" s="2"/>
      <c r="AI295" s="2"/>
      <c r="AJ295" s="2"/>
      <c r="AK295" s="61"/>
      <c r="AL295" s="61"/>
      <c r="AM295" s="61"/>
      <c r="AN295" s="2"/>
      <c r="AO295" s="2"/>
      <c r="AP295" s="2"/>
      <c r="AQ295" s="2"/>
      <c r="AR295" s="2"/>
    </row>
    <row r="296" spans="1:82" ht="15" x14ac:dyDescent="0.25">
      <c r="A296" s="770" t="s">
        <v>111</v>
      </c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1"/>
      <c r="P296" s="771"/>
      <c r="Q296" s="771"/>
      <c r="R296" s="771"/>
      <c r="S296" s="771"/>
      <c r="T296" s="771"/>
      <c r="U296" s="771"/>
      <c r="V296" s="771"/>
      <c r="W296" s="771"/>
      <c r="X296" s="768"/>
      <c r="Y296" s="768"/>
      <c r="Z296" s="768"/>
      <c r="AA296" s="764"/>
      <c r="AB296" s="764"/>
      <c r="AC296" s="764"/>
      <c r="AD296" s="764"/>
      <c r="AE296" s="765"/>
      <c r="AF296" s="772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2">
      <c r="A297" s="82" t="s">
        <v>495</v>
      </c>
      <c r="B297" s="83" t="s">
        <v>496</v>
      </c>
      <c r="C297" s="83">
        <v>4301071062</v>
      </c>
      <c r="D297" s="83">
        <v>4607111036384</v>
      </c>
      <c r="E297" s="84">
        <v>5</v>
      </c>
      <c r="F297" s="85">
        <v>1</v>
      </c>
      <c r="G297" s="84">
        <v>5</v>
      </c>
      <c r="H297" s="84">
        <v>5.2106000000000003</v>
      </c>
      <c r="I297" s="86">
        <v>144</v>
      </c>
      <c r="J297" s="86" t="s">
        <v>115</v>
      </c>
      <c r="K297" s="87" t="s">
        <v>89</v>
      </c>
      <c r="L297" s="87"/>
      <c r="M297" s="773">
        <v>180</v>
      </c>
      <c r="N297" s="773"/>
      <c r="O297" s="963" t="s">
        <v>497</v>
      </c>
      <c r="P297" s="775"/>
      <c r="Q297" s="775"/>
      <c r="R297" s="775"/>
      <c r="S297" s="775"/>
      <c r="T297" s="88" t="s">
        <v>42</v>
      </c>
      <c r="U297" s="65">
        <v>0</v>
      </c>
      <c r="V297" s="66">
        <f t="shared" ref="V297:V302" si="272">IFERROR(IF(U297="","",U297),"")</f>
        <v>0</v>
      </c>
      <c r="W297" s="65">
        <v>0</v>
      </c>
      <c r="X297" s="66">
        <f t="shared" ref="X297:X302" si="273">IFERROR(IF(W297="","",W297),"")</f>
        <v>0</v>
      </c>
      <c r="Y297" s="65">
        <v>0</v>
      </c>
      <c r="Z297" s="66">
        <f t="shared" ref="Z297:Z302" si="274">IFERROR(IF(Y297="","",Y297),"")</f>
        <v>0</v>
      </c>
      <c r="AA297" s="65">
        <v>0</v>
      </c>
      <c r="AB297" s="66">
        <f t="shared" ref="AB297:AB302" si="275">IFERROR(IF(AA297="","",AA297),"")</f>
        <v>0</v>
      </c>
      <c r="AC297" s="67" t="str">
        <f>IF(IFERROR(U297*0.00866,0)+IFERROR(W297*0.00866,0)+IFERROR(Y297*0.00866,0)+IFERROR(AA297*0.00866,0)=0,"",IFERROR(U297*0.00866,0)+IFERROR(W297*0.00866,0)+IFERROR(Y297*0.00866,0)+IFERROR(AA297*0.00866,0))</f>
        <v/>
      </c>
      <c r="AD297" s="82" t="s">
        <v>57</v>
      </c>
      <c r="AE297" s="82" t="s">
        <v>57</v>
      </c>
      <c r="AF297" s="483" t="s">
        <v>498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482" t="s">
        <v>68</v>
      </c>
      <c r="BO297" s="80">
        <f t="shared" ref="BO297:BO302" si="276">IFERROR(U297*H297,0)</f>
        <v>0</v>
      </c>
      <c r="BP297" s="80">
        <f t="shared" ref="BP297:BP302" si="277">IFERROR(V297*H297,0)</f>
        <v>0</v>
      </c>
      <c r="BQ297" s="80">
        <f t="shared" ref="BQ297:BQ302" si="278">IFERROR(U297/I297,0)</f>
        <v>0</v>
      </c>
      <c r="BR297" s="80">
        <f t="shared" ref="BR297:BR302" si="279">IFERROR(V297/I297,0)</f>
        <v>0</v>
      </c>
      <c r="BS297" s="80">
        <f t="shared" ref="BS297:BS302" si="280">IFERROR(W297*H297,0)</f>
        <v>0</v>
      </c>
      <c r="BT297" s="80">
        <f t="shared" ref="BT297:BT302" si="281">IFERROR(X297*H297,0)</f>
        <v>0</v>
      </c>
      <c r="BU297" s="80">
        <f t="shared" ref="BU297:BU302" si="282">IFERROR(W297/I297,0)</f>
        <v>0</v>
      </c>
      <c r="BV297" s="80">
        <f t="shared" ref="BV297:BV302" si="283">IFERROR(X297/I297,0)</f>
        <v>0</v>
      </c>
      <c r="BW297" s="80">
        <f t="shared" ref="BW297:BW302" si="284">IFERROR(Y297*H297,0)</f>
        <v>0</v>
      </c>
      <c r="BX297" s="80">
        <f t="shared" ref="BX297:BX302" si="285">IFERROR(Z297*H297,0)</f>
        <v>0</v>
      </c>
      <c r="BY297" s="80">
        <f t="shared" ref="BY297:BY302" si="286">IFERROR(Y297/I297,0)</f>
        <v>0</v>
      </c>
      <c r="BZ297" s="80">
        <f t="shared" ref="BZ297:BZ302" si="287">IFERROR(Z297/I297,0)</f>
        <v>0</v>
      </c>
      <c r="CA297" s="80">
        <f t="shared" ref="CA297:CA302" si="288">IFERROR(AA297*H297,0)</f>
        <v>0</v>
      </c>
      <c r="CB297" s="80">
        <f t="shared" ref="CB297:CB302" si="289">IFERROR(AB297*H297,0)</f>
        <v>0</v>
      </c>
      <c r="CC297" s="80">
        <f t="shared" ref="CC297:CC302" si="290">IFERROR(AA297/I297,0)</f>
        <v>0</v>
      </c>
      <c r="CD297" s="80">
        <f t="shared" ref="CD297:CD302" si="291">IFERROR(AB297/I297,0)</f>
        <v>0</v>
      </c>
    </row>
    <row r="298" spans="1:82" x14ac:dyDescent="0.2">
      <c r="A298" s="82" t="s">
        <v>495</v>
      </c>
      <c r="B298" s="83" t="s">
        <v>499</v>
      </c>
      <c r="C298" s="83">
        <v>4301071026</v>
      </c>
      <c r="D298" s="83">
        <v>4607111036384</v>
      </c>
      <c r="E298" s="84">
        <v>1</v>
      </c>
      <c r="F298" s="85">
        <v>5</v>
      </c>
      <c r="G298" s="84">
        <v>5</v>
      </c>
      <c r="H298" s="84">
        <v>5.2530000000000001</v>
      </c>
      <c r="I298" s="86">
        <v>144</v>
      </c>
      <c r="J298" s="86" t="s">
        <v>115</v>
      </c>
      <c r="K298" s="87" t="s">
        <v>89</v>
      </c>
      <c r="L298" s="87"/>
      <c r="M298" s="773">
        <v>180</v>
      </c>
      <c r="N298" s="773"/>
      <c r="O298" s="964" t="s">
        <v>500</v>
      </c>
      <c r="P298" s="775"/>
      <c r="Q298" s="775"/>
      <c r="R298" s="775"/>
      <c r="S298" s="775"/>
      <c r="T298" s="88" t="s">
        <v>42</v>
      </c>
      <c r="U298" s="65">
        <v>0</v>
      </c>
      <c r="V298" s="66">
        <f t="shared" si="272"/>
        <v>0</v>
      </c>
      <c r="W298" s="65">
        <v>0</v>
      </c>
      <c r="X298" s="66">
        <f t="shared" si="273"/>
        <v>0</v>
      </c>
      <c r="Y298" s="65">
        <v>0</v>
      </c>
      <c r="Z298" s="66">
        <f t="shared" si="274"/>
        <v>0</v>
      </c>
      <c r="AA298" s="65">
        <v>0</v>
      </c>
      <c r="AB298" s="66">
        <f t="shared" si="275"/>
        <v>0</v>
      </c>
      <c r="AC298" s="67" t="str">
        <f>IF(IFERROR(U298*0.00866,0)+IFERROR(W298*0.00866,0)+IFERROR(Y298*0.00866,0)+IFERROR(AA298*0.00866,0)=0,"",IFERROR(U298*0.00866,0)+IFERROR(W298*0.00866,0)+IFERROR(Y298*0.00866,0)+IFERROR(AA298*0.00866,0))</f>
        <v/>
      </c>
      <c r="AD298" s="82" t="s">
        <v>57</v>
      </c>
      <c r="AE298" s="82" t="s">
        <v>57</v>
      </c>
      <c r="AF298" s="485" t="s">
        <v>501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484" t="s">
        <v>68</v>
      </c>
      <c r="BO298" s="80">
        <f t="shared" si="276"/>
        <v>0</v>
      </c>
      <c r="BP298" s="80">
        <f t="shared" si="277"/>
        <v>0</v>
      </c>
      <c r="BQ298" s="80">
        <f t="shared" si="278"/>
        <v>0</v>
      </c>
      <c r="BR298" s="80">
        <f t="shared" si="279"/>
        <v>0</v>
      </c>
      <c r="BS298" s="80">
        <f t="shared" si="280"/>
        <v>0</v>
      </c>
      <c r="BT298" s="80">
        <f t="shared" si="281"/>
        <v>0</v>
      </c>
      <c r="BU298" s="80">
        <f t="shared" si="282"/>
        <v>0</v>
      </c>
      <c r="BV298" s="80">
        <f t="shared" si="283"/>
        <v>0</v>
      </c>
      <c r="BW298" s="80">
        <f t="shared" si="284"/>
        <v>0</v>
      </c>
      <c r="BX298" s="80">
        <f t="shared" si="285"/>
        <v>0</v>
      </c>
      <c r="BY298" s="80">
        <f t="shared" si="286"/>
        <v>0</v>
      </c>
      <c r="BZ298" s="80">
        <f t="shared" si="287"/>
        <v>0</v>
      </c>
      <c r="CA298" s="80">
        <f t="shared" si="288"/>
        <v>0</v>
      </c>
      <c r="CB298" s="80">
        <f t="shared" si="289"/>
        <v>0</v>
      </c>
      <c r="CC298" s="80">
        <f t="shared" si="290"/>
        <v>0</v>
      </c>
      <c r="CD298" s="80">
        <f t="shared" si="291"/>
        <v>0</v>
      </c>
    </row>
    <row r="299" spans="1:82" x14ac:dyDescent="0.2">
      <c r="A299" s="82" t="s">
        <v>502</v>
      </c>
      <c r="B299" s="83" t="s">
        <v>503</v>
      </c>
      <c r="C299" s="83">
        <v>4301070956</v>
      </c>
      <c r="D299" s="83">
        <v>4640242180250</v>
      </c>
      <c r="E299" s="84">
        <v>5</v>
      </c>
      <c r="F299" s="85">
        <v>1</v>
      </c>
      <c r="G299" s="84">
        <v>5</v>
      </c>
      <c r="H299" s="84">
        <v>5.2131999999999996</v>
      </c>
      <c r="I299" s="86">
        <v>144</v>
      </c>
      <c r="J299" s="86" t="s">
        <v>115</v>
      </c>
      <c r="K299" s="87" t="s">
        <v>89</v>
      </c>
      <c r="L299" s="87"/>
      <c r="M299" s="773">
        <v>180</v>
      </c>
      <c r="N299" s="773"/>
      <c r="O299" s="965" t="s">
        <v>504</v>
      </c>
      <c r="P299" s="775"/>
      <c r="Q299" s="775"/>
      <c r="R299" s="775"/>
      <c r="S299" s="775"/>
      <c r="T299" s="88" t="s">
        <v>42</v>
      </c>
      <c r="U299" s="65">
        <v>0</v>
      </c>
      <c r="V299" s="66">
        <f t="shared" si="272"/>
        <v>0</v>
      </c>
      <c r="W299" s="65">
        <v>0</v>
      </c>
      <c r="X299" s="66">
        <f t="shared" si="273"/>
        <v>0</v>
      </c>
      <c r="Y299" s="65">
        <v>0</v>
      </c>
      <c r="Z299" s="66">
        <f t="shared" si="274"/>
        <v>0</v>
      </c>
      <c r="AA299" s="65">
        <v>0</v>
      </c>
      <c r="AB299" s="66">
        <f t="shared" si="275"/>
        <v>0</v>
      </c>
      <c r="AC299" s="67" t="str">
        <f>IF(IFERROR(U299*0.00866,0)+IFERROR(W299*0.00866,0)+IFERROR(Y299*0.00866,0)+IFERROR(AA299*0.00866,0)=0,"",IFERROR(U299*0.00866,0)+IFERROR(W299*0.00866,0)+IFERROR(Y299*0.00866,0)+IFERROR(AA299*0.00866,0))</f>
        <v/>
      </c>
      <c r="AD299" s="82" t="s">
        <v>57</v>
      </c>
      <c r="AE299" s="82" t="s">
        <v>57</v>
      </c>
      <c r="AF299" s="487" t="s">
        <v>505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486" t="s">
        <v>68</v>
      </c>
      <c r="BO299" s="80">
        <f t="shared" si="276"/>
        <v>0</v>
      </c>
      <c r="BP299" s="80">
        <f t="shared" si="277"/>
        <v>0</v>
      </c>
      <c r="BQ299" s="80">
        <f t="shared" si="278"/>
        <v>0</v>
      </c>
      <c r="BR299" s="80">
        <f t="shared" si="279"/>
        <v>0</v>
      </c>
      <c r="BS299" s="80">
        <f t="shared" si="280"/>
        <v>0</v>
      </c>
      <c r="BT299" s="80">
        <f t="shared" si="281"/>
        <v>0</v>
      </c>
      <c r="BU299" s="80">
        <f t="shared" si="282"/>
        <v>0</v>
      </c>
      <c r="BV299" s="80">
        <f t="shared" si="283"/>
        <v>0</v>
      </c>
      <c r="BW299" s="80">
        <f t="shared" si="284"/>
        <v>0</v>
      </c>
      <c r="BX299" s="80">
        <f t="shared" si="285"/>
        <v>0</v>
      </c>
      <c r="BY299" s="80">
        <f t="shared" si="286"/>
        <v>0</v>
      </c>
      <c r="BZ299" s="80">
        <f t="shared" si="287"/>
        <v>0</v>
      </c>
      <c r="CA299" s="80">
        <f t="shared" si="288"/>
        <v>0</v>
      </c>
      <c r="CB299" s="80">
        <f t="shared" si="289"/>
        <v>0</v>
      </c>
      <c r="CC299" s="80">
        <f t="shared" si="290"/>
        <v>0</v>
      </c>
      <c r="CD299" s="80">
        <f t="shared" si="291"/>
        <v>0</v>
      </c>
    </row>
    <row r="300" spans="1:82" x14ac:dyDescent="0.2">
      <c r="A300" s="82" t="s">
        <v>506</v>
      </c>
      <c r="B300" s="83" t="s">
        <v>507</v>
      </c>
      <c r="C300" s="83">
        <v>4301071050</v>
      </c>
      <c r="D300" s="83">
        <v>4607111036216</v>
      </c>
      <c r="E300" s="84">
        <v>5</v>
      </c>
      <c r="F300" s="85">
        <v>1</v>
      </c>
      <c r="G300" s="84">
        <v>5</v>
      </c>
      <c r="H300" s="84">
        <v>5.2131999999999996</v>
      </c>
      <c r="I300" s="86">
        <v>144</v>
      </c>
      <c r="J300" s="86" t="s">
        <v>115</v>
      </c>
      <c r="K300" s="87" t="s">
        <v>89</v>
      </c>
      <c r="L300" s="87"/>
      <c r="M300" s="773">
        <v>180</v>
      </c>
      <c r="N300" s="773"/>
      <c r="O300" s="966" t="s">
        <v>508</v>
      </c>
      <c r="P300" s="775"/>
      <c r="Q300" s="775"/>
      <c r="R300" s="775"/>
      <c r="S300" s="775"/>
      <c r="T300" s="88" t="s">
        <v>42</v>
      </c>
      <c r="U300" s="65">
        <v>0</v>
      </c>
      <c r="V300" s="66">
        <f t="shared" si="272"/>
        <v>0</v>
      </c>
      <c r="W300" s="65">
        <v>0</v>
      </c>
      <c r="X300" s="66">
        <f t="shared" si="273"/>
        <v>0</v>
      </c>
      <c r="Y300" s="65">
        <v>0</v>
      </c>
      <c r="Z300" s="66">
        <f t="shared" si="274"/>
        <v>0</v>
      </c>
      <c r="AA300" s="65">
        <v>0</v>
      </c>
      <c r="AB300" s="66">
        <f t="shared" si="275"/>
        <v>0</v>
      </c>
      <c r="AC300" s="67" t="str">
        <f>IF(IFERROR(U300*0.00866,0)+IFERROR(W300*0.00866,0)+IFERROR(Y300*0.00866,0)+IFERROR(AA300*0.00866,0)=0,"",IFERROR(U300*0.00866,0)+IFERROR(W300*0.00866,0)+IFERROR(Y300*0.00866,0)+IFERROR(AA300*0.00866,0))</f>
        <v/>
      </c>
      <c r="AD300" s="82" t="s">
        <v>57</v>
      </c>
      <c r="AE300" s="82" t="s">
        <v>57</v>
      </c>
      <c r="AF300" s="489" t="s">
        <v>509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488" t="s">
        <v>68</v>
      </c>
      <c r="BO300" s="80">
        <f t="shared" si="276"/>
        <v>0</v>
      </c>
      <c r="BP300" s="80">
        <f t="shared" si="277"/>
        <v>0</v>
      </c>
      <c r="BQ300" s="80">
        <f t="shared" si="278"/>
        <v>0</v>
      </c>
      <c r="BR300" s="80">
        <f t="shared" si="279"/>
        <v>0</v>
      </c>
      <c r="BS300" s="80">
        <f t="shared" si="280"/>
        <v>0</v>
      </c>
      <c r="BT300" s="80">
        <f t="shared" si="281"/>
        <v>0</v>
      </c>
      <c r="BU300" s="80">
        <f t="shared" si="282"/>
        <v>0</v>
      </c>
      <c r="BV300" s="80">
        <f t="shared" si="283"/>
        <v>0</v>
      </c>
      <c r="BW300" s="80">
        <f t="shared" si="284"/>
        <v>0</v>
      </c>
      <c r="BX300" s="80">
        <f t="shared" si="285"/>
        <v>0</v>
      </c>
      <c r="BY300" s="80">
        <f t="shared" si="286"/>
        <v>0</v>
      </c>
      <c r="BZ300" s="80">
        <f t="shared" si="287"/>
        <v>0</v>
      </c>
      <c r="CA300" s="80">
        <f t="shared" si="288"/>
        <v>0</v>
      </c>
      <c r="CB300" s="80">
        <f t="shared" si="289"/>
        <v>0</v>
      </c>
      <c r="CC300" s="80">
        <f t="shared" si="290"/>
        <v>0</v>
      </c>
      <c r="CD300" s="80">
        <f t="shared" si="291"/>
        <v>0</v>
      </c>
    </row>
    <row r="301" spans="1:82" x14ac:dyDescent="0.2">
      <c r="A301" s="82" t="s">
        <v>506</v>
      </c>
      <c r="B301" s="83" t="s">
        <v>510</v>
      </c>
      <c r="C301" s="83">
        <v>4301071028</v>
      </c>
      <c r="D301" s="83">
        <v>4607111036216</v>
      </c>
      <c r="E301" s="84">
        <v>1</v>
      </c>
      <c r="F301" s="85">
        <v>5</v>
      </c>
      <c r="G301" s="84">
        <v>5</v>
      </c>
      <c r="H301" s="84">
        <v>5.266</v>
      </c>
      <c r="I301" s="86">
        <v>144</v>
      </c>
      <c r="J301" s="86" t="s">
        <v>115</v>
      </c>
      <c r="K301" s="87" t="s">
        <v>89</v>
      </c>
      <c r="L301" s="87"/>
      <c r="M301" s="773">
        <v>180</v>
      </c>
      <c r="N301" s="773"/>
      <c r="O301" s="9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301" s="775"/>
      <c r="Q301" s="775"/>
      <c r="R301" s="775"/>
      <c r="S301" s="775"/>
      <c r="T301" s="88" t="s">
        <v>42</v>
      </c>
      <c r="U301" s="65">
        <v>0</v>
      </c>
      <c r="V301" s="66">
        <f t="shared" si="272"/>
        <v>0</v>
      </c>
      <c r="W301" s="65">
        <v>0</v>
      </c>
      <c r="X301" s="66">
        <f t="shared" si="273"/>
        <v>0</v>
      </c>
      <c r="Y301" s="65">
        <v>0</v>
      </c>
      <c r="Z301" s="66">
        <f t="shared" si="274"/>
        <v>0</v>
      </c>
      <c r="AA301" s="65">
        <v>0</v>
      </c>
      <c r="AB301" s="66">
        <f t="shared" si="275"/>
        <v>0</v>
      </c>
      <c r="AC301" s="67" t="str">
        <f>IF(IFERROR(U301*0.00866,0)+IFERROR(W301*0.00866,0)+IFERROR(Y301*0.00866,0)+IFERROR(AA301*0.00866,0)=0,"",IFERROR(U301*0.00866,0)+IFERROR(W301*0.00866,0)+IFERROR(Y301*0.00866,0)+IFERROR(AA301*0.00866,0))</f>
        <v/>
      </c>
      <c r="AD301" s="82" t="s">
        <v>57</v>
      </c>
      <c r="AE301" s="82" t="s">
        <v>57</v>
      </c>
      <c r="AF301" s="491" t="s">
        <v>509</v>
      </c>
      <c r="AG301" s="2"/>
      <c r="AH301" s="2"/>
      <c r="AI301" s="2"/>
      <c r="AJ301" s="2"/>
      <c r="AK301" s="2"/>
      <c r="AL301" s="61"/>
      <c r="AM301" s="61"/>
      <c r="AN301" s="61"/>
      <c r="AO301" s="2"/>
      <c r="AP301" s="2"/>
      <c r="AQ301" s="2"/>
      <c r="AR301" s="2"/>
      <c r="AS301" s="2"/>
      <c r="AT301" s="2"/>
      <c r="AU301" s="20"/>
      <c r="AV301" s="20"/>
      <c r="AW301" s="21"/>
      <c r="BB301" s="490" t="s">
        <v>68</v>
      </c>
      <c r="BO301" s="80">
        <f t="shared" si="276"/>
        <v>0</v>
      </c>
      <c r="BP301" s="80">
        <f t="shared" si="277"/>
        <v>0</v>
      </c>
      <c r="BQ301" s="80">
        <f t="shared" si="278"/>
        <v>0</v>
      </c>
      <c r="BR301" s="80">
        <f t="shared" si="279"/>
        <v>0</v>
      </c>
      <c r="BS301" s="80">
        <f t="shared" si="280"/>
        <v>0</v>
      </c>
      <c r="BT301" s="80">
        <f t="shared" si="281"/>
        <v>0</v>
      </c>
      <c r="BU301" s="80">
        <f t="shared" si="282"/>
        <v>0</v>
      </c>
      <c r="BV301" s="80">
        <f t="shared" si="283"/>
        <v>0</v>
      </c>
      <c r="BW301" s="80">
        <f t="shared" si="284"/>
        <v>0</v>
      </c>
      <c r="BX301" s="80">
        <f t="shared" si="285"/>
        <v>0</v>
      </c>
      <c r="BY301" s="80">
        <f t="shared" si="286"/>
        <v>0</v>
      </c>
      <c r="BZ301" s="80">
        <f t="shared" si="287"/>
        <v>0</v>
      </c>
      <c r="CA301" s="80">
        <f t="shared" si="288"/>
        <v>0</v>
      </c>
      <c r="CB301" s="80">
        <f t="shared" si="289"/>
        <v>0</v>
      </c>
      <c r="CC301" s="80">
        <f t="shared" si="290"/>
        <v>0</v>
      </c>
      <c r="CD301" s="80">
        <f t="shared" si="291"/>
        <v>0</v>
      </c>
    </row>
    <row r="302" spans="1:82" x14ac:dyDescent="0.2">
      <c r="A302" s="82" t="s">
        <v>511</v>
      </c>
      <c r="B302" s="83" t="s">
        <v>512</v>
      </c>
      <c r="C302" s="83">
        <v>4301071027</v>
      </c>
      <c r="D302" s="83">
        <v>4607111036278</v>
      </c>
      <c r="E302" s="84">
        <v>1</v>
      </c>
      <c r="F302" s="85">
        <v>5</v>
      </c>
      <c r="G302" s="84">
        <v>5</v>
      </c>
      <c r="H302" s="84">
        <v>5.2830000000000004</v>
      </c>
      <c r="I302" s="86">
        <v>84</v>
      </c>
      <c r="J302" s="86" t="s">
        <v>115</v>
      </c>
      <c r="K302" s="87" t="s">
        <v>89</v>
      </c>
      <c r="L302" s="87"/>
      <c r="M302" s="773">
        <v>180</v>
      </c>
      <c r="N302" s="773"/>
      <c r="O302" s="968" t="s">
        <v>513</v>
      </c>
      <c r="P302" s="775"/>
      <c r="Q302" s="775"/>
      <c r="R302" s="775"/>
      <c r="S302" s="775"/>
      <c r="T302" s="88" t="s">
        <v>42</v>
      </c>
      <c r="U302" s="65">
        <v>0</v>
      </c>
      <c r="V302" s="66">
        <f t="shared" si="272"/>
        <v>0</v>
      </c>
      <c r="W302" s="65">
        <v>0</v>
      </c>
      <c r="X302" s="66">
        <f t="shared" si="273"/>
        <v>0</v>
      </c>
      <c r="Y302" s="65">
        <v>0</v>
      </c>
      <c r="Z302" s="66">
        <f t="shared" si="274"/>
        <v>0</v>
      </c>
      <c r="AA302" s="65">
        <v>0</v>
      </c>
      <c r="AB302" s="66">
        <f t="shared" si="275"/>
        <v>0</v>
      </c>
      <c r="AC302" s="67" t="str">
        <f>IF(IFERROR(U302*0.0155,0)+IFERROR(W302*0.0155,0)+IFERROR(Y302*0.0155,0)+IFERROR(AA302*0.0155,0)=0,"",IFERROR(U302*0.0155,0)+IFERROR(W302*0.0155,0)+IFERROR(Y302*0.0155,0)+IFERROR(AA302*0.0155,0))</f>
        <v/>
      </c>
      <c r="AD302" s="82" t="s">
        <v>57</v>
      </c>
      <c r="AE302" s="82" t="s">
        <v>57</v>
      </c>
      <c r="AF302" s="493" t="s">
        <v>514</v>
      </c>
      <c r="AG302" s="2"/>
      <c r="AH302" s="2"/>
      <c r="AI302" s="2"/>
      <c r="AJ302" s="2"/>
      <c r="AK302" s="2"/>
      <c r="AL302" s="61"/>
      <c r="AM302" s="61"/>
      <c r="AN302" s="61"/>
      <c r="AO302" s="2"/>
      <c r="AP302" s="2"/>
      <c r="AQ302" s="2"/>
      <c r="AR302" s="2"/>
      <c r="AS302" s="2"/>
      <c r="AT302" s="2"/>
      <c r="AU302" s="20"/>
      <c r="AV302" s="20"/>
      <c r="AW302" s="21"/>
      <c r="BB302" s="492" t="s">
        <v>68</v>
      </c>
      <c r="BO302" s="80">
        <f t="shared" si="276"/>
        <v>0</v>
      </c>
      <c r="BP302" s="80">
        <f t="shared" si="277"/>
        <v>0</v>
      </c>
      <c r="BQ302" s="80">
        <f t="shared" si="278"/>
        <v>0</v>
      </c>
      <c r="BR302" s="80">
        <f t="shared" si="279"/>
        <v>0</v>
      </c>
      <c r="BS302" s="80">
        <f t="shared" si="280"/>
        <v>0</v>
      </c>
      <c r="BT302" s="80">
        <f t="shared" si="281"/>
        <v>0</v>
      </c>
      <c r="BU302" s="80">
        <f t="shared" si="282"/>
        <v>0</v>
      </c>
      <c r="BV302" s="80">
        <f t="shared" si="283"/>
        <v>0</v>
      </c>
      <c r="BW302" s="80">
        <f t="shared" si="284"/>
        <v>0</v>
      </c>
      <c r="BX302" s="80">
        <f t="shared" si="285"/>
        <v>0</v>
      </c>
      <c r="BY302" s="80">
        <f t="shared" si="286"/>
        <v>0</v>
      </c>
      <c r="BZ302" s="80">
        <f t="shared" si="287"/>
        <v>0</v>
      </c>
      <c r="CA302" s="80">
        <f t="shared" si="288"/>
        <v>0</v>
      </c>
      <c r="CB302" s="80">
        <f t="shared" si="289"/>
        <v>0</v>
      </c>
      <c r="CC302" s="80">
        <f t="shared" si="290"/>
        <v>0</v>
      </c>
      <c r="CD302" s="80">
        <f t="shared" si="291"/>
        <v>0</v>
      </c>
    </row>
    <row r="303" spans="1:82" x14ac:dyDescent="0.2">
      <c r="A303" s="793"/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1" t="s">
        <v>43</v>
      </c>
      <c r="P303" s="792"/>
      <c r="Q303" s="792"/>
      <c r="R303" s="792"/>
      <c r="S303" s="792"/>
      <c r="T303" s="39" t="s">
        <v>42</v>
      </c>
      <c r="U303" s="50">
        <f t="shared" ref="U303:AB303" si="292">IFERROR(SUM(U297:U302),0)</f>
        <v>0</v>
      </c>
      <c r="V303" s="50">
        <f t="shared" si="292"/>
        <v>0</v>
      </c>
      <c r="W303" s="50">
        <f t="shared" si="292"/>
        <v>0</v>
      </c>
      <c r="X303" s="50">
        <f t="shared" si="292"/>
        <v>0</v>
      </c>
      <c r="Y303" s="50">
        <f t="shared" si="292"/>
        <v>0</v>
      </c>
      <c r="Z303" s="50">
        <f t="shared" si="292"/>
        <v>0</v>
      </c>
      <c r="AA303" s="50">
        <f t="shared" si="292"/>
        <v>0</v>
      </c>
      <c r="AB303" s="50">
        <f t="shared" si="292"/>
        <v>0</v>
      </c>
      <c r="AC303" s="50">
        <f>IFERROR(IF(AC297="",0,AC297),0)+IFERROR(IF(AC298="",0,AC298),0)+IFERROR(IF(AC299="",0,AC299),0)+IFERROR(IF(AC300="",0,AC300),0)+IFERROR(IF(AC301="",0,AC301),0)+IFERROR(IF(AC302="",0,AC302),0)</f>
        <v>0</v>
      </c>
      <c r="AD303" s="3"/>
      <c r="AE303" s="72"/>
      <c r="AF303" s="3"/>
      <c r="AG303" s="3"/>
      <c r="AH303" s="3"/>
      <c r="AI303" s="3"/>
      <c r="AJ303" s="3"/>
      <c r="AK303" s="3"/>
      <c r="AL303" s="62"/>
      <c r="AM303" s="62"/>
      <c r="AN303" s="62"/>
      <c r="AO303" s="3"/>
      <c r="AP303" s="3"/>
      <c r="AQ303" s="2"/>
      <c r="AR303" s="2"/>
      <c r="AS303" s="2"/>
      <c r="AT303" s="2"/>
      <c r="AU303" s="20"/>
      <c r="AV303" s="20"/>
      <c r="AW303" s="21"/>
    </row>
    <row r="304" spans="1:82" x14ac:dyDescent="0.2">
      <c r="A304" s="793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1" t="s">
        <v>43</v>
      </c>
      <c r="P304" s="792"/>
      <c r="Q304" s="792"/>
      <c r="R304" s="792"/>
      <c r="S304" s="792"/>
      <c r="T304" s="39" t="s">
        <v>0</v>
      </c>
      <c r="U304" s="50">
        <f>IFERROR(U297*G297,0)+IFERROR(U298*G298,0)+IFERROR(U299*G299,0)+IFERROR(U300*G300,0)+IFERROR(U301*G301,0)+IFERROR(U302*G302,0)</f>
        <v>0</v>
      </c>
      <c r="V304" s="50">
        <f>IFERROR(V297*G297,0)+IFERROR(V298*G298,0)+IFERROR(V299*G299,0)+IFERROR(V300*G300,0)+IFERROR(V301*G301,0)+IFERROR(V302*G302,0)</f>
        <v>0</v>
      </c>
      <c r="W304" s="50">
        <f>IFERROR(W297*G297,0)+IFERROR(W298*G298,0)+IFERROR(W299*G299,0)+IFERROR(W300*G300,0)+IFERROR(W301*G301,0)+IFERROR(W302*G302,0)</f>
        <v>0</v>
      </c>
      <c r="X304" s="50">
        <f>IFERROR(X297*G297,0)+IFERROR(X298*G298,0)+IFERROR(X299*G299,0)+IFERROR(X300*G300,0)+IFERROR(X301*G301,0)+IFERROR(X302*G302,0)</f>
        <v>0</v>
      </c>
      <c r="Y304" s="50">
        <f>IFERROR(Y297*G297,0)+IFERROR(Y298*G298,0)+IFERROR(Y299*G299,0)+IFERROR(Y300*G300,0)+IFERROR(Y301*G301,0)+IFERROR(Y302*G302,0)</f>
        <v>0</v>
      </c>
      <c r="Z304" s="50">
        <f>IFERROR(Z297*G297,0)+IFERROR(Z298*G298,0)+IFERROR(Z299*G299,0)+IFERROR(Z300*G300,0)+IFERROR(Z301*G301,0)+IFERROR(Z302*G302,0)</f>
        <v>0</v>
      </c>
      <c r="AA304" s="50">
        <f>IFERROR(AA297*G297,0)+IFERROR(AA298*G298,0)+IFERROR(AA299*G299,0)+IFERROR(AA300*G300,0)+IFERROR(AA301*G301,0)+IFERROR(AA302*G302,0)</f>
        <v>0</v>
      </c>
      <c r="AB304" s="50">
        <f>IFERROR(AB297*G297,0)+IFERROR(AB298*G298,0)+IFERROR(AB299*G299,0)+IFERROR(AB300*G300,0)+IFERROR(AB301*G301,0)+IFERROR(AB302*G302,0)</f>
        <v>0</v>
      </c>
      <c r="AC304" s="50" t="s">
        <v>57</v>
      </c>
      <c r="AD304" s="3"/>
      <c r="AE304" s="72"/>
      <c r="AF304" s="3"/>
      <c r="AG304" s="3"/>
      <c r="AH304" s="3"/>
      <c r="AI304" s="3"/>
      <c r="AJ304" s="3"/>
      <c r="AK304" s="3"/>
      <c r="AL304" s="62"/>
      <c r="AM304" s="62"/>
      <c r="AN304" s="62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t="15" x14ac:dyDescent="0.25">
      <c r="A305" s="770" t="s">
        <v>515</v>
      </c>
      <c r="B305" s="771"/>
      <c r="C305" s="771"/>
      <c r="D305" s="771"/>
      <c r="E305" s="771"/>
      <c r="F305" s="771"/>
      <c r="G305" s="771"/>
      <c r="H305" s="771"/>
      <c r="I305" s="771"/>
      <c r="J305" s="771"/>
      <c r="K305" s="771"/>
      <c r="L305" s="771"/>
      <c r="M305" s="771"/>
      <c r="N305" s="771"/>
      <c r="O305" s="771"/>
      <c r="P305" s="771"/>
      <c r="Q305" s="771"/>
      <c r="R305" s="771"/>
      <c r="S305" s="771"/>
      <c r="T305" s="771"/>
      <c r="U305" s="771"/>
      <c r="V305" s="771"/>
      <c r="W305" s="771"/>
      <c r="X305" s="768"/>
      <c r="Y305" s="768"/>
      <c r="Z305" s="768"/>
      <c r="AA305" s="764"/>
      <c r="AB305" s="764"/>
      <c r="AC305" s="764"/>
      <c r="AD305" s="764"/>
      <c r="AE305" s="765"/>
      <c r="AF305" s="772"/>
      <c r="AG305" s="2"/>
      <c r="AH305" s="2"/>
      <c r="AI305" s="2"/>
      <c r="AJ305" s="2"/>
      <c r="AK305" s="61"/>
      <c r="AL305" s="61"/>
      <c r="AM305" s="61"/>
      <c r="AN305" s="2"/>
      <c r="AO305" s="2"/>
      <c r="AP305" s="2"/>
      <c r="AQ305" s="2"/>
      <c r="AR305" s="2"/>
    </row>
    <row r="306" spans="1:82" x14ac:dyDescent="0.2">
      <c r="A306" s="82" t="s">
        <v>516</v>
      </c>
      <c r="B306" s="83" t="s">
        <v>517</v>
      </c>
      <c r="C306" s="83">
        <v>4301080153</v>
      </c>
      <c r="D306" s="83">
        <v>4607111036827</v>
      </c>
      <c r="E306" s="84">
        <v>1</v>
      </c>
      <c r="F306" s="85">
        <v>5</v>
      </c>
      <c r="G306" s="84">
        <v>5</v>
      </c>
      <c r="H306" s="84">
        <v>5.2</v>
      </c>
      <c r="I306" s="86">
        <v>144</v>
      </c>
      <c r="J306" s="86" t="s">
        <v>115</v>
      </c>
      <c r="K306" s="87" t="s">
        <v>89</v>
      </c>
      <c r="L306" s="87"/>
      <c r="M306" s="773">
        <v>90</v>
      </c>
      <c r="N306" s="773"/>
      <c r="O306" s="9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306" s="775"/>
      <c r="Q306" s="775"/>
      <c r="R306" s="775"/>
      <c r="S306" s="775"/>
      <c r="T306" s="88" t="s">
        <v>42</v>
      </c>
      <c r="U306" s="65">
        <v>0</v>
      </c>
      <c r="V306" s="66">
        <f>IFERROR(IF(U306="","",U306),"")</f>
        <v>0</v>
      </c>
      <c r="W306" s="65">
        <v>0</v>
      </c>
      <c r="X306" s="66">
        <f>IFERROR(IF(W306="","",W306),"")</f>
        <v>0</v>
      </c>
      <c r="Y306" s="65">
        <v>0</v>
      </c>
      <c r="Z306" s="66">
        <f>IFERROR(IF(Y306="","",Y306),"")</f>
        <v>0</v>
      </c>
      <c r="AA306" s="65">
        <v>0</v>
      </c>
      <c r="AB306" s="66">
        <f>IFERROR(IF(AA306="","",AA306),"")</f>
        <v>0</v>
      </c>
      <c r="AC306" s="67" t="str">
        <f>IF(IFERROR(U306*0.00866,0)+IFERROR(W306*0.00866,0)+IFERROR(Y306*0.00866,0)+IFERROR(AA306*0.00866,0)=0,"",IFERROR(U306*0.00866,0)+IFERROR(W306*0.00866,0)+IFERROR(Y306*0.00866,0)+IFERROR(AA306*0.00866,0))</f>
        <v/>
      </c>
      <c r="AD306" s="82" t="s">
        <v>57</v>
      </c>
      <c r="AE306" s="82" t="s">
        <v>57</v>
      </c>
      <c r="AF306" s="495" t="s">
        <v>518</v>
      </c>
      <c r="AG306" s="2"/>
      <c r="AH306" s="2"/>
      <c r="AI306" s="2"/>
      <c r="AJ306" s="2"/>
      <c r="AK306" s="2"/>
      <c r="AL306" s="61"/>
      <c r="AM306" s="61"/>
      <c r="AN306" s="61"/>
      <c r="AO306" s="2"/>
      <c r="AP306" s="2"/>
      <c r="AQ306" s="2"/>
      <c r="AR306" s="2"/>
      <c r="AS306" s="2"/>
      <c r="AT306" s="2"/>
      <c r="AU306" s="20"/>
      <c r="AV306" s="20"/>
      <c r="AW306" s="21"/>
      <c r="BB306" s="494" t="s">
        <v>68</v>
      </c>
      <c r="BO306" s="80">
        <f>IFERROR(U306*H306,0)</f>
        <v>0</v>
      </c>
      <c r="BP306" s="80">
        <f>IFERROR(V306*H306,0)</f>
        <v>0</v>
      </c>
      <c r="BQ306" s="80">
        <f>IFERROR(U306/I306,0)</f>
        <v>0</v>
      </c>
      <c r="BR306" s="80">
        <f>IFERROR(V306/I306,0)</f>
        <v>0</v>
      </c>
      <c r="BS306" s="80">
        <f>IFERROR(W306*H306,0)</f>
        <v>0</v>
      </c>
      <c r="BT306" s="80">
        <f>IFERROR(X306*H306,0)</f>
        <v>0</v>
      </c>
      <c r="BU306" s="80">
        <f>IFERROR(W306/I306,0)</f>
        <v>0</v>
      </c>
      <c r="BV306" s="80">
        <f>IFERROR(X306/I306,0)</f>
        <v>0</v>
      </c>
      <c r="BW306" s="80">
        <f>IFERROR(Y306*H306,0)</f>
        <v>0</v>
      </c>
      <c r="BX306" s="80">
        <f>IFERROR(Z306*H306,0)</f>
        <v>0</v>
      </c>
      <c r="BY306" s="80">
        <f>IFERROR(Y306/I306,0)</f>
        <v>0</v>
      </c>
      <c r="BZ306" s="80">
        <f>IFERROR(Z306/I306,0)</f>
        <v>0</v>
      </c>
      <c r="CA306" s="80">
        <f>IFERROR(AA306*H306,0)</f>
        <v>0</v>
      </c>
      <c r="CB306" s="80">
        <f>IFERROR(AB306*H306,0)</f>
        <v>0</v>
      </c>
      <c r="CC306" s="80">
        <f>IFERROR(AA306/I306,0)</f>
        <v>0</v>
      </c>
      <c r="CD306" s="80">
        <f>IFERROR(AB306/I306,0)</f>
        <v>0</v>
      </c>
    </row>
    <row r="307" spans="1:82" x14ac:dyDescent="0.2">
      <c r="A307" s="793"/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1" t="s">
        <v>43</v>
      </c>
      <c r="P307" s="792"/>
      <c r="Q307" s="792"/>
      <c r="R307" s="792"/>
      <c r="S307" s="792"/>
      <c r="T307" s="39" t="s">
        <v>42</v>
      </c>
      <c r="U307" s="50">
        <f t="shared" ref="U307:AB307" si="293">IFERROR(SUM(U306:U306),0)</f>
        <v>0</v>
      </c>
      <c r="V307" s="50">
        <f t="shared" si="293"/>
        <v>0</v>
      </c>
      <c r="W307" s="50">
        <f t="shared" si="293"/>
        <v>0</v>
      </c>
      <c r="X307" s="50">
        <f t="shared" si="293"/>
        <v>0</v>
      </c>
      <c r="Y307" s="50">
        <f t="shared" si="293"/>
        <v>0</v>
      </c>
      <c r="Z307" s="50">
        <f t="shared" si="293"/>
        <v>0</v>
      </c>
      <c r="AA307" s="50">
        <f t="shared" si="293"/>
        <v>0</v>
      </c>
      <c r="AB307" s="50">
        <f t="shared" si="293"/>
        <v>0</v>
      </c>
      <c r="AC307" s="50">
        <f>IFERROR(IF(AC306="",0,AC306),0)</f>
        <v>0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x14ac:dyDescent="0.2">
      <c r="A308" s="793"/>
      <c r="B308" s="793"/>
      <c r="C308" s="793"/>
      <c r="D308" s="793"/>
      <c r="E308" s="793"/>
      <c r="F308" s="793"/>
      <c r="G308" s="793"/>
      <c r="H308" s="793"/>
      <c r="I308" s="793"/>
      <c r="J308" s="793"/>
      <c r="K308" s="793"/>
      <c r="L308" s="793"/>
      <c r="M308" s="793"/>
      <c r="N308" s="793"/>
      <c r="O308" s="791" t="s">
        <v>43</v>
      </c>
      <c r="P308" s="792"/>
      <c r="Q308" s="792"/>
      <c r="R308" s="792"/>
      <c r="S308" s="792"/>
      <c r="T308" s="39" t="s">
        <v>0</v>
      </c>
      <c r="U308" s="50">
        <f>IFERROR(U306*G306,0)</f>
        <v>0</v>
      </c>
      <c r="V308" s="50">
        <f>IFERROR(V306*G306,0)</f>
        <v>0</v>
      </c>
      <c r="W308" s="50">
        <f>IFERROR(W306*G306,0)</f>
        <v>0</v>
      </c>
      <c r="X308" s="50">
        <f>IFERROR(X306*G306,0)</f>
        <v>0</v>
      </c>
      <c r="Y308" s="50">
        <f>IFERROR(Y306*G306,0)</f>
        <v>0</v>
      </c>
      <c r="Z308" s="50">
        <f>IFERROR(Z306*G306,0)</f>
        <v>0</v>
      </c>
      <c r="AA308" s="50">
        <f>IFERROR(AA306*G306,0)</f>
        <v>0</v>
      </c>
      <c r="AB308" s="50">
        <f>IFERROR(AB306*G306,0)</f>
        <v>0</v>
      </c>
      <c r="AC308" s="50" t="s">
        <v>57</v>
      </c>
      <c r="AD308" s="3"/>
      <c r="AE308" s="72"/>
      <c r="AF308" s="3"/>
      <c r="AG308" s="3"/>
      <c r="AH308" s="3"/>
      <c r="AI308" s="3"/>
      <c r="AJ308" s="3"/>
      <c r="AK308" s="3"/>
      <c r="AL308" s="62"/>
      <c r="AM308" s="62"/>
      <c r="AN308" s="62"/>
      <c r="AO308" s="3"/>
      <c r="AP308" s="3"/>
      <c r="AQ308" s="2"/>
      <c r="AR308" s="2"/>
      <c r="AS308" s="2"/>
      <c r="AT308" s="2"/>
      <c r="AU308" s="20"/>
      <c r="AV308" s="20"/>
      <c r="AW308" s="21"/>
    </row>
    <row r="309" spans="1:82" ht="27.75" customHeight="1" x14ac:dyDescent="0.2">
      <c r="A309" s="761" t="s">
        <v>519</v>
      </c>
      <c r="B309" s="762"/>
      <c r="C309" s="762"/>
      <c r="D309" s="762"/>
      <c r="E309" s="762"/>
      <c r="F309" s="762"/>
      <c r="G309" s="762"/>
      <c r="H309" s="762"/>
      <c r="I309" s="762"/>
      <c r="J309" s="762"/>
      <c r="K309" s="762"/>
      <c r="L309" s="762"/>
      <c r="M309" s="762"/>
      <c r="N309" s="762"/>
      <c r="O309" s="762"/>
      <c r="P309" s="762"/>
      <c r="Q309" s="762"/>
      <c r="R309" s="762"/>
      <c r="S309" s="762"/>
      <c r="T309" s="762"/>
      <c r="U309" s="762"/>
      <c r="V309" s="762"/>
      <c r="W309" s="763"/>
      <c r="X309" s="763"/>
      <c r="Y309" s="763"/>
      <c r="Z309" s="763"/>
      <c r="AA309" s="764"/>
      <c r="AB309" s="764"/>
      <c r="AC309" s="764"/>
      <c r="AD309" s="764"/>
      <c r="AE309" s="765"/>
      <c r="AF309" s="7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t="15" x14ac:dyDescent="0.25">
      <c r="A310" s="767" t="s">
        <v>520</v>
      </c>
      <c r="B310" s="768"/>
      <c r="C310" s="768"/>
      <c r="D310" s="768"/>
      <c r="E310" s="768"/>
      <c r="F310" s="768"/>
      <c r="G310" s="768"/>
      <c r="H310" s="768"/>
      <c r="I310" s="768"/>
      <c r="J310" s="768"/>
      <c r="K310" s="768"/>
      <c r="L310" s="768"/>
      <c r="M310" s="768"/>
      <c r="N310" s="768"/>
      <c r="O310" s="768"/>
      <c r="P310" s="768"/>
      <c r="Q310" s="768"/>
      <c r="R310" s="768"/>
      <c r="S310" s="768"/>
      <c r="T310" s="768"/>
      <c r="U310" s="768"/>
      <c r="V310" s="768"/>
      <c r="W310" s="768"/>
      <c r="X310" s="768"/>
      <c r="Y310" s="768"/>
      <c r="Z310" s="768"/>
      <c r="AA310" s="764"/>
      <c r="AB310" s="764"/>
      <c r="AC310" s="764"/>
      <c r="AD310" s="764"/>
      <c r="AE310" s="765"/>
      <c r="AF310" s="769"/>
      <c r="AG310" s="2"/>
      <c r="AH310" s="2"/>
      <c r="AI310" s="2"/>
      <c r="AJ310" s="2"/>
      <c r="AK310" s="61"/>
      <c r="AL310" s="61"/>
      <c r="AM310" s="61"/>
      <c r="AN310" s="2"/>
      <c r="AO310" s="2"/>
      <c r="AP310" s="2"/>
      <c r="AQ310" s="2"/>
      <c r="AR310" s="2"/>
    </row>
    <row r="311" spans="1:82" ht="15" x14ac:dyDescent="0.25">
      <c r="A311" s="770" t="s">
        <v>86</v>
      </c>
      <c r="B311" s="771"/>
      <c r="C311" s="771"/>
      <c r="D311" s="771"/>
      <c r="E311" s="771"/>
      <c r="F311" s="771"/>
      <c r="G311" s="771"/>
      <c r="H311" s="771"/>
      <c r="I311" s="771"/>
      <c r="J311" s="771"/>
      <c r="K311" s="771"/>
      <c r="L311" s="771"/>
      <c r="M311" s="771"/>
      <c r="N311" s="771"/>
      <c r="O311" s="771"/>
      <c r="P311" s="771"/>
      <c r="Q311" s="771"/>
      <c r="R311" s="771"/>
      <c r="S311" s="771"/>
      <c r="T311" s="771"/>
      <c r="U311" s="771"/>
      <c r="V311" s="771"/>
      <c r="W311" s="771"/>
      <c r="X311" s="768"/>
      <c r="Y311" s="768"/>
      <c r="Z311" s="768"/>
      <c r="AA311" s="764"/>
      <c r="AB311" s="764"/>
      <c r="AC311" s="764"/>
      <c r="AD311" s="764"/>
      <c r="AE311" s="765"/>
      <c r="AF311" s="772"/>
      <c r="AG311" s="2"/>
      <c r="AH311" s="2"/>
      <c r="AI311" s="2"/>
      <c r="AJ311" s="2"/>
      <c r="AK311" s="61"/>
      <c r="AL311" s="61"/>
      <c r="AM311" s="61"/>
      <c r="AN311" s="2"/>
      <c r="AO311" s="2"/>
      <c r="AP311" s="2"/>
      <c r="AQ311" s="2"/>
      <c r="AR311" s="2"/>
    </row>
    <row r="312" spans="1:82" x14ac:dyDescent="0.2">
      <c r="A312" s="82" t="s">
        <v>521</v>
      </c>
      <c r="B312" s="83" t="s">
        <v>522</v>
      </c>
      <c r="C312" s="83">
        <v>4301132098</v>
      </c>
      <c r="D312" s="83">
        <v>4607111035721</v>
      </c>
      <c r="E312" s="84">
        <v>0.25</v>
      </c>
      <c r="F312" s="85">
        <v>6</v>
      </c>
      <c r="G312" s="84">
        <v>1.5</v>
      </c>
      <c r="H312" s="84">
        <v>1.764</v>
      </c>
      <c r="I312" s="86">
        <v>140</v>
      </c>
      <c r="J312" s="86" t="s">
        <v>90</v>
      </c>
      <c r="K312" s="87" t="s">
        <v>89</v>
      </c>
      <c r="L312" s="87"/>
      <c r="M312" s="773">
        <v>365</v>
      </c>
      <c r="N312" s="773"/>
      <c r="O312" s="970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2" s="775"/>
      <c r="Q312" s="775"/>
      <c r="R312" s="775"/>
      <c r="S312" s="775"/>
      <c r="T312" s="88" t="s">
        <v>42</v>
      </c>
      <c r="U312" s="65">
        <v>0</v>
      </c>
      <c r="V312" s="66">
        <f t="shared" ref="V312:V324" si="294">IFERROR(IF(U312="","",U312),"")</f>
        <v>0</v>
      </c>
      <c r="W312" s="65">
        <v>0</v>
      </c>
      <c r="X312" s="66">
        <f t="shared" ref="X312:X324" si="295">IFERROR(IF(W312="","",W312),"")</f>
        <v>0</v>
      </c>
      <c r="Y312" s="65">
        <v>0</v>
      </c>
      <c r="Z312" s="66">
        <f t="shared" ref="Z312:Z324" si="296">IFERROR(IF(Y312="","",Y312),"")</f>
        <v>0</v>
      </c>
      <c r="AA312" s="65">
        <v>0</v>
      </c>
      <c r="AB312" s="66">
        <f t="shared" ref="AB312:AB324" si="297">IFERROR(IF(AA312="","",AA312),"")</f>
        <v>0</v>
      </c>
      <c r="AC312" s="67" t="str">
        <f>IF(IFERROR(U312*0.00941,0)+IFERROR(W312*0.00941,0)+IFERROR(Y312*0.00941,0)+IFERROR(AA312*0.00941,0)=0,"",IFERROR(U312*0.00941,0)+IFERROR(W312*0.00941,0)+IFERROR(Y312*0.00941,0)+IFERROR(AA312*0.00941,0))</f>
        <v/>
      </c>
      <c r="AD312" s="82" t="s">
        <v>57</v>
      </c>
      <c r="AE312" s="82" t="s">
        <v>57</v>
      </c>
      <c r="AF312" s="497" t="s">
        <v>523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91</v>
      </c>
      <c r="BO312" s="80">
        <f t="shared" ref="BO312:BO324" si="298">IFERROR(U312*H312,0)</f>
        <v>0</v>
      </c>
      <c r="BP312" s="80">
        <f t="shared" ref="BP312:BP324" si="299">IFERROR(V312*H312,0)</f>
        <v>0</v>
      </c>
      <c r="BQ312" s="80">
        <f t="shared" ref="BQ312:BQ324" si="300">IFERROR(U312/I312,0)</f>
        <v>0</v>
      </c>
      <c r="BR312" s="80">
        <f t="shared" ref="BR312:BR324" si="301">IFERROR(V312/I312,0)</f>
        <v>0</v>
      </c>
      <c r="BS312" s="80">
        <f t="shared" ref="BS312:BS324" si="302">IFERROR(W312*H312,0)</f>
        <v>0</v>
      </c>
      <c r="BT312" s="80">
        <f t="shared" ref="BT312:BT324" si="303">IFERROR(X312*H312,0)</f>
        <v>0</v>
      </c>
      <c r="BU312" s="80">
        <f t="shared" ref="BU312:BU324" si="304">IFERROR(W312/I312,0)</f>
        <v>0</v>
      </c>
      <c r="BV312" s="80">
        <f t="shared" ref="BV312:BV324" si="305">IFERROR(X312/I312,0)</f>
        <v>0</v>
      </c>
      <c r="BW312" s="80">
        <f t="shared" ref="BW312:BW324" si="306">IFERROR(Y312*H312,0)</f>
        <v>0</v>
      </c>
      <c r="BX312" s="80">
        <f t="shared" ref="BX312:BX324" si="307">IFERROR(Z312*H312,0)</f>
        <v>0</v>
      </c>
      <c r="BY312" s="80">
        <f t="shared" ref="BY312:BY324" si="308">IFERROR(Y312/I312,0)</f>
        <v>0</v>
      </c>
      <c r="BZ312" s="80">
        <f t="shared" ref="BZ312:BZ324" si="309">IFERROR(Z312/I312,0)</f>
        <v>0</v>
      </c>
      <c r="CA312" s="80">
        <f t="shared" ref="CA312:CA324" si="310">IFERROR(AA312*H312,0)</f>
        <v>0</v>
      </c>
      <c r="CB312" s="80">
        <f t="shared" ref="CB312:CB324" si="311">IFERROR(AB312*H312,0)</f>
        <v>0</v>
      </c>
      <c r="CC312" s="80">
        <f t="shared" ref="CC312:CC324" si="312">IFERROR(AA312/I312,0)</f>
        <v>0</v>
      </c>
      <c r="CD312" s="80">
        <f t="shared" ref="CD312:CD324" si="313">IFERROR(AB312/I312,0)</f>
        <v>0</v>
      </c>
    </row>
    <row r="313" spans="1:82" x14ac:dyDescent="0.2">
      <c r="A313" s="82" t="s">
        <v>521</v>
      </c>
      <c r="B313" s="83" t="s">
        <v>522</v>
      </c>
      <c r="C313" s="83">
        <v>4301132132</v>
      </c>
      <c r="D313" s="83">
        <v>4607111035721</v>
      </c>
      <c r="E313" s="84">
        <v>0.25</v>
      </c>
      <c r="F313" s="85">
        <v>6</v>
      </c>
      <c r="G313" s="84">
        <v>1.5</v>
      </c>
      <c r="H313" s="84">
        <v>1.764</v>
      </c>
      <c r="I313" s="86">
        <v>140</v>
      </c>
      <c r="J313" s="86" t="s">
        <v>90</v>
      </c>
      <c r="K313" s="87" t="s">
        <v>89</v>
      </c>
      <c r="L313" s="87"/>
      <c r="M313" s="773">
        <v>365</v>
      </c>
      <c r="N313" s="773"/>
      <c r="O313" s="971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3" s="775"/>
      <c r="Q313" s="775"/>
      <c r="R313" s="775"/>
      <c r="S313" s="775"/>
      <c r="T313" s="88" t="s">
        <v>42</v>
      </c>
      <c r="U313" s="65">
        <v>0</v>
      </c>
      <c r="V313" s="66">
        <f t="shared" si="294"/>
        <v>0</v>
      </c>
      <c r="W313" s="65">
        <v>0</v>
      </c>
      <c r="X313" s="66">
        <f t="shared" si="295"/>
        <v>0</v>
      </c>
      <c r="Y313" s="65">
        <v>0</v>
      </c>
      <c r="Z313" s="66">
        <f t="shared" si="296"/>
        <v>0</v>
      </c>
      <c r="AA313" s="65">
        <v>0</v>
      </c>
      <c r="AB313" s="66">
        <f t="shared" si="297"/>
        <v>0</v>
      </c>
      <c r="AC313" s="67" t="str">
        <f>IF(IFERROR(U313*0.00941,0)+IFERROR(W313*0.00941,0)+IFERROR(Y313*0.00941,0)+IFERROR(AA313*0.00941,0)=0,"",IFERROR(U313*0.00941,0)+IFERROR(W313*0.00941,0)+IFERROR(Y313*0.00941,0)+IFERROR(AA313*0.00941,0))</f>
        <v/>
      </c>
      <c r="AD313" s="82" t="s">
        <v>57</v>
      </c>
      <c r="AE313" s="82" t="s">
        <v>57</v>
      </c>
      <c r="AF313" s="499" t="s">
        <v>523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91</v>
      </c>
      <c r="BO313" s="80">
        <f t="shared" si="298"/>
        <v>0</v>
      </c>
      <c r="BP313" s="80">
        <f t="shared" si="299"/>
        <v>0</v>
      </c>
      <c r="BQ313" s="80">
        <f t="shared" si="300"/>
        <v>0</v>
      </c>
      <c r="BR313" s="80">
        <f t="shared" si="301"/>
        <v>0</v>
      </c>
      <c r="BS313" s="80">
        <f t="shared" si="302"/>
        <v>0</v>
      </c>
      <c r="BT313" s="80">
        <f t="shared" si="303"/>
        <v>0</v>
      </c>
      <c r="BU313" s="80">
        <f t="shared" si="304"/>
        <v>0</v>
      </c>
      <c r="BV313" s="80">
        <f t="shared" si="305"/>
        <v>0</v>
      </c>
      <c r="BW313" s="80">
        <f t="shared" si="306"/>
        <v>0</v>
      </c>
      <c r="BX313" s="80">
        <f t="shared" si="307"/>
        <v>0</v>
      </c>
      <c r="BY313" s="80">
        <f t="shared" si="308"/>
        <v>0</v>
      </c>
      <c r="BZ313" s="80">
        <f t="shared" si="309"/>
        <v>0</v>
      </c>
      <c r="CA313" s="80">
        <f t="shared" si="310"/>
        <v>0</v>
      </c>
      <c r="CB313" s="80">
        <f t="shared" si="311"/>
        <v>0</v>
      </c>
      <c r="CC313" s="80">
        <f t="shared" si="312"/>
        <v>0</v>
      </c>
      <c r="CD313" s="80">
        <f t="shared" si="313"/>
        <v>0</v>
      </c>
    </row>
    <row r="314" spans="1:82" x14ac:dyDescent="0.2">
      <c r="A314" s="82" t="s">
        <v>524</v>
      </c>
      <c r="B314" s="83" t="s">
        <v>525</v>
      </c>
      <c r="C314" s="83">
        <v>4301132097</v>
      </c>
      <c r="D314" s="83">
        <v>4607111035721</v>
      </c>
      <c r="E314" s="84">
        <v>0.25</v>
      </c>
      <c r="F314" s="85">
        <v>12</v>
      </c>
      <c r="G314" s="84">
        <v>3</v>
      </c>
      <c r="H314" s="84">
        <v>3.3879999999999999</v>
      </c>
      <c r="I314" s="86">
        <v>70</v>
      </c>
      <c r="J314" s="86" t="s">
        <v>90</v>
      </c>
      <c r="K314" s="87" t="s">
        <v>89</v>
      </c>
      <c r="L314" s="87"/>
      <c r="M314" s="773">
        <v>365</v>
      </c>
      <c r="N314" s="773"/>
      <c r="O314" s="9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4" s="775"/>
      <c r="Q314" s="775"/>
      <c r="R314" s="775"/>
      <c r="S314" s="775"/>
      <c r="T314" s="88" t="s">
        <v>42</v>
      </c>
      <c r="U314" s="65">
        <v>0</v>
      </c>
      <c r="V314" s="66">
        <f t="shared" si="294"/>
        <v>0</v>
      </c>
      <c r="W314" s="65">
        <v>0</v>
      </c>
      <c r="X314" s="66">
        <f t="shared" si="295"/>
        <v>0</v>
      </c>
      <c r="Y314" s="65">
        <v>0</v>
      </c>
      <c r="Z314" s="66">
        <f t="shared" si="296"/>
        <v>0</v>
      </c>
      <c r="AA314" s="65">
        <v>0</v>
      </c>
      <c r="AB314" s="66">
        <f t="shared" si="297"/>
        <v>0</v>
      </c>
      <c r="AC314" s="67" t="str">
        <f>IF(IFERROR(U314*0.01788,0)+IFERROR(W314*0.01788,0)+IFERROR(Y314*0.01788,0)+IFERROR(AA314*0.01788,0)=0,"",IFERROR(U314*0.01788,0)+IFERROR(W314*0.01788,0)+IFERROR(Y314*0.01788,0)+IFERROR(AA314*0.01788,0))</f>
        <v/>
      </c>
      <c r="AD314" s="82" t="s">
        <v>57</v>
      </c>
      <c r="AE314" s="82" t="s">
        <v>57</v>
      </c>
      <c r="AF314" s="501" t="s">
        <v>523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91</v>
      </c>
      <c r="BO314" s="80">
        <f t="shared" si="298"/>
        <v>0</v>
      </c>
      <c r="BP314" s="80">
        <f t="shared" si="299"/>
        <v>0</v>
      </c>
      <c r="BQ314" s="80">
        <f t="shared" si="300"/>
        <v>0</v>
      </c>
      <c r="BR314" s="80">
        <f t="shared" si="301"/>
        <v>0</v>
      </c>
      <c r="BS314" s="80">
        <f t="shared" si="302"/>
        <v>0</v>
      </c>
      <c r="BT314" s="80">
        <f t="shared" si="303"/>
        <v>0</v>
      </c>
      <c r="BU314" s="80">
        <f t="shared" si="304"/>
        <v>0</v>
      </c>
      <c r="BV314" s="80">
        <f t="shared" si="305"/>
        <v>0</v>
      </c>
      <c r="BW314" s="80">
        <f t="shared" si="306"/>
        <v>0</v>
      </c>
      <c r="BX314" s="80">
        <f t="shared" si="307"/>
        <v>0</v>
      </c>
      <c r="BY314" s="80">
        <f t="shared" si="308"/>
        <v>0</v>
      </c>
      <c r="BZ314" s="80">
        <f t="shared" si="309"/>
        <v>0</v>
      </c>
      <c r="CA314" s="80">
        <f t="shared" si="310"/>
        <v>0</v>
      </c>
      <c r="CB314" s="80">
        <f t="shared" si="311"/>
        <v>0</v>
      </c>
      <c r="CC314" s="80">
        <f t="shared" si="312"/>
        <v>0</v>
      </c>
      <c r="CD314" s="80">
        <f t="shared" si="313"/>
        <v>0</v>
      </c>
    </row>
    <row r="315" spans="1:82" x14ac:dyDescent="0.2">
      <c r="A315" s="82" t="s">
        <v>524</v>
      </c>
      <c r="B315" s="83" t="s">
        <v>525</v>
      </c>
      <c r="C315" s="83">
        <v>4301132131</v>
      </c>
      <c r="D315" s="83">
        <v>4607111035721</v>
      </c>
      <c r="E315" s="84">
        <v>0.25</v>
      </c>
      <c r="F315" s="85">
        <v>12</v>
      </c>
      <c r="G315" s="84">
        <v>3</v>
      </c>
      <c r="H315" s="84">
        <v>3.3879999999999999</v>
      </c>
      <c r="I315" s="86">
        <v>70</v>
      </c>
      <c r="J315" s="86" t="s">
        <v>90</v>
      </c>
      <c r="K315" s="87" t="s">
        <v>89</v>
      </c>
      <c r="L315" s="87"/>
      <c r="M315" s="773">
        <v>365</v>
      </c>
      <c r="N315" s="773"/>
      <c r="O315" s="97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5" s="775"/>
      <c r="Q315" s="775"/>
      <c r="R315" s="775"/>
      <c r="S315" s="775"/>
      <c r="T315" s="88" t="s">
        <v>42</v>
      </c>
      <c r="U315" s="65">
        <v>0</v>
      </c>
      <c r="V315" s="66">
        <f t="shared" si="294"/>
        <v>0</v>
      </c>
      <c r="W315" s="65">
        <v>0</v>
      </c>
      <c r="X315" s="66">
        <f t="shared" si="295"/>
        <v>0</v>
      </c>
      <c r="Y315" s="65">
        <v>0</v>
      </c>
      <c r="Z315" s="66">
        <f t="shared" si="296"/>
        <v>0</v>
      </c>
      <c r="AA315" s="65">
        <v>0</v>
      </c>
      <c r="AB315" s="66">
        <f t="shared" si="297"/>
        <v>0</v>
      </c>
      <c r="AC315" s="67" t="str">
        <f>IF(IFERROR(U315*0.01788,0)+IFERROR(W315*0.01788,0)+IFERROR(Y315*0.01788,0)+IFERROR(AA315*0.01788,0)=0,"",IFERROR(U315*0.01788,0)+IFERROR(W315*0.01788,0)+IFERROR(Y315*0.01788,0)+IFERROR(AA315*0.01788,0))</f>
        <v/>
      </c>
      <c r="AD315" s="82" t="s">
        <v>57</v>
      </c>
      <c r="AE315" s="82" t="s">
        <v>57</v>
      </c>
      <c r="AF315" s="503" t="s">
        <v>523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91</v>
      </c>
      <c r="BO315" s="80">
        <f t="shared" si="298"/>
        <v>0</v>
      </c>
      <c r="BP315" s="80">
        <f t="shared" si="299"/>
        <v>0</v>
      </c>
      <c r="BQ315" s="80">
        <f t="shared" si="300"/>
        <v>0</v>
      </c>
      <c r="BR315" s="80">
        <f t="shared" si="301"/>
        <v>0</v>
      </c>
      <c r="BS315" s="80">
        <f t="shared" si="302"/>
        <v>0</v>
      </c>
      <c r="BT315" s="80">
        <f t="shared" si="303"/>
        <v>0</v>
      </c>
      <c r="BU315" s="80">
        <f t="shared" si="304"/>
        <v>0</v>
      </c>
      <c r="BV315" s="80">
        <f t="shared" si="305"/>
        <v>0</v>
      </c>
      <c r="BW315" s="80">
        <f t="shared" si="306"/>
        <v>0</v>
      </c>
      <c r="BX315" s="80">
        <f t="shared" si="307"/>
        <v>0</v>
      </c>
      <c r="BY315" s="80">
        <f t="shared" si="308"/>
        <v>0</v>
      </c>
      <c r="BZ315" s="80">
        <f t="shared" si="309"/>
        <v>0</v>
      </c>
      <c r="CA315" s="80">
        <f t="shared" si="310"/>
        <v>0</v>
      </c>
      <c r="CB315" s="80">
        <f t="shared" si="311"/>
        <v>0</v>
      </c>
      <c r="CC315" s="80">
        <f t="shared" si="312"/>
        <v>0</v>
      </c>
      <c r="CD315" s="80">
        <f t="shared" si="313"/>
        <v>0</v>
      </c>
    </row>
    <row r="316" spans="1:82" x14ac:dyDescent="0.2">
      <c r="A316" s="82" t="s">
        <v>526</v>
      </c>
      <c r="B316" s="83" t="s">
        <v>527</v>
      </c>
      <c r="C316" s="83">
        <v>4301132100</v>
      </c>
      <c r="D316" s="83">
        <v>4607111035691</v>
      </c>
      <c r="E316" s="84">
        <v>0.25</v>
      </c>
      <c r="F316" s="85">
        <v>12</v>
      </c>
      <c r="G316" s="84">
        <v>3</v>
      </c>
      <c r="H316" s="84">
        <v>3.3879999999999999</v>
      </c>
      <c r="I316" s="86">
        <v>70</v>
      </c>
      <c r="J316" s="86" t="s">
        <v>90</v>
      </c>
      <c r="K316" s="87" t="s">
        <v>89</v>
      </c>
      <c r="L316" s="87"/>
      <c r="M316" s="773">
        <v>365</v>
      </c>
      <c r="N316" s="773"/>
      <c r="O316" s="97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6" s="775"/>
      <c r="Q316" s="775"/>
      <c r="R316" s="775"/>
      <c r="S316" s="775"/>
      <c r="T316" s="88" t="s">
        <v>42</v>
      </c>
      <c r="U316" s="65">
        <v>0</v>
      </c>
      <c r="V316" s="66">
        <f t="shared" si="294"/>
        <v>0</v>
      </c>
      <c r="W316" s="65">
        <v>0</v>
      </c>
      <c r="X316" s="66">
        <f t="shared" si="295"/>
        <v>0</v>
      </c>
      <c r="Y316" s="65">
        <v>0</v>
      </c>
      <c r="Z316" s="66">
        <f t="shared" si="296"/>
        <v>0</v>
      </c>
      <c r="AA316" s="65">
        <v>0</v>
      </c>
      <c r="AB316" s="66">
        <f t="shared" si="297"/>
        <v>0</v>
      </c>
      <c r="AC316" s="67" t="str">
        <f>IF(IFERROR(U316*0.01788,0)+IFERROR(W316*0.01788,0)+IFERROR(Y316*0.01788,0)+IFERROR(AA316*0.01788,0)=0,"",IFERROR(U316*0.01788,0)+IFERROR(W316*0.01788,0)+IFERROR(Y316*0.01788,0)+IFERROR(AA316*0.01788,0))</f>
        <v/>
      </c>
      <c r="AD316" s="82" t="s">
        <v>57</v>
      </c>
      <c r="AE316" s="82" t="s">
        <v>57</v>
      </c>
      <c r="AF316" s="505" t="s">
        <v>528</v>
      </c>
      <c r="AG316" s="2"/>
      <c r="AH316" s="2"/>
      <c r="AI316" s="2"/>
      <c r="AJ316" s="2"/>
      <c r="AK316" s="2"/>
      <c r="AL316" s="61"/>
      <c r="AM316" s="61"/>
      <c r="AN316" s="61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91</v>
      </c>
      <c r="BO316" s="80">
        <f t="shared" si="298"/>
        <v>0</v>
      </c>
      <c r="BP316" s="80">
        <f t="shared" si="299"/>
        <v>0</v>
      </c>
      <c r="BQ316" s="80">
        <f t="shared" si="300"/>
        <v>0</v>
      </c>
      <c r="BR316" s="80">
        <f t="shared" si="301"/>
        <v>0</v>
      </c>
      <c r="BS316" s="80">
        <f t="shared" si="302"/>
        <v>0</v>
      </c>
      <c r="BT316" s="80">
        <f t="shared" si="303"/>
        <v>0</v>
      </c>
      <c r="BU316" s="80">
        <f t="shared" si="304"/>
        <v>0</v>
      </c>
      <c r="BV316" s="80">
        <f t="shared" si="305"/>
        <v>0</v>
      </c>
      <c r="BW316" s="80">
        <f t="shared" si="306"/>
        <v>0</v>
      </c>
      <c r="BX316" s="80">
        <f t="shared" si="307"/>
        <v>0</v>
      </c>
      <c r="BY316" s="80">
        <f t="shared" si="308"/>
        <v>0</v>
      </c>
      <c r="BZ316" s="80">
        <f t="shared" si="309"/>
        <v>0</v>
      </c>
      <c r="CA316" s="80">
        <f t="shared" si="310"/>
        <v>0</v>
      </c>
      <c r="CB316" s="80">
        <f t="shared" si="311"/>
        <v>0</v>
      </c>
      <c r="CC316" s="80">
        <f t="shared" si="312"/>
        <v>0</v>
      </c>
      <c r="CD316" s="80">
        <f t="shared" si="313"/>
        <v>0</v>
      </c>
    </row>
    <row r="317" spans="1:82" x14ac:dyDescent="0.2">
      <c r="A317" s="82" t="s">
        <v>526</v>
      </c>
      <c r="B317" s="83" t="s">
        <v>527</v>
      </c>
      <c r="C317" s="83">
        <v>4301132133</v>
      </c>
      <c r="D317" s="83">
        <v>4607111035691</v>
      </c>
      <c r="E317" s="84">
        <v>0.25</v>
      </c>
      <c r="F317" s="85">
        <v>12</v>
      </c>
      <c r="G317" s="84">
        <v>3</v>
      </c>
      <c r="H317" s="84">
        <v>3.3879999999999999</v>
      </c>
      <c r="I317" s="86">
        <v>70</v>
      </c>
      <c r="J317" s="86" t="s">
        <v>90</v>
      </c>
      <c r="K317" s="87" t="s">
        <v>89</v>
      </c>
      <c r="L317" s="87"/>
      <c r="M317" s="773">
        <v>365</v>
      </c>
      <c r="N317" s="773"/>
      <c r="O317" s="9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7" s="775"/>
      <c r="Q317" s="775"/>
      <c r="R317" s="775"/>
      <c r="S317" s="775"/>
      <c r="T317" s="88" t="s">
        <v>42</v>
      </c>
      <c r="U317" s="65">
        <v>0</v>
      </c>
      <c r="V317" s="66">
        <f t="shared" si="294"/>
        <v>0</v>
      </c>
      <c r="W317" s="65">
        <v>0</v>
      </c>
      <c r="X317" s="66">
        <f t="shared" si="295"/>
        <v>0</v>
      </c>
      <c r="Y317" s="65">
        <v>0</v>
      </c>
      <c r="Z317" s="66">
        <f t="shared" si="296"/>
        <v>0</v>
      </c>
      <c r="AA317" s="65">
        <v>0</v>
      </c>
      <c r="AB317" s="66">
        <f t="shared" si="297"/>
        <v>0</v>
      </c>
      <c r="AC317" s="67" t="str">
        <f>IF(IFERROR(U317*0.01788,0)+IFERROR(W317*0.01788,0)+IFERROR(Y317*0.01788,0)+IFERROR(AA317*0.01788,0)=0,"",IFERROR(U317*0.01788,0)+IFERROR(W317*0.01788,0)+IFERROR(Y317*0.01788,0)+IFERROR(AA317*0.01788,0))</f>
        <v/>
      </c>
      <c r="AD317" s="82" t="s">
        <v>57</v>
      </c>
      <c r="AE317" s="82" t="s">
        <v>57</v>
      </c>
      <c r="AF317" s="507" t="s">
        <v>528</v>
      </c>
      <c r="AG317" s="2"/>
      <c r="AH317" s="2"/>
      <c r="AI317" s="2"/>
      <c r="AJ317" s="2"/>
      <c r="AK317" s="2"/>
      <c r="AL317" s="61"/>
      <c r="AM317" s="61"/>
      <c r="AN317" s="61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91</v>
      </c>
      <c r="BO317" s="80">
        <f t="shared" si="298"/>
        <v>0</v>
      </c>
      <c r="BP317" s="80">
        <f t="shared" si="299"/>
        <v>0</v>
      </c>
      <c r="BQ317" s="80">
        <f t="shared" si="300"/>
        <v>0</v>
      </c>
      <c r="BR317" s="80">
        <f t="shared" si="301"/>
        <v>0</v>
      </c>
      <c r="BS317" s="80">
        <f t="shared" si="302"/>
        <v>0</v>
      </c>
      <c r="BT317" s="80">
        <f t="shared" si="303"/>
        <v>0</v>
      </c>
      <c r="BU317" s="80">
        <f t="shared" si="304"/>
        <v>0</v>
      </c>
      <c r="BV317" s="80">
        <f t="shared" si="305"/>
        <v>0</v>
      </c>
      <c r="BW317" s="80">
        <f t="shared" si="306"/>
        <v>0</v>
      </c>
      <c r="BX317" s="80">
        <f t="shared" si="307"/>
        <v>0</v>
      </c>
      <c r="BY317" s="80">
        <f t="shared" si="308"/>
        <v>0</v>
      </c>
      <c r="BZ317" s="80">
        <f t="shared" si="309"/>
        <v>0</v>
      </c>
      <c r="CA317" s="80">
        <f t="shared" si="310"/>
        <v>0</v>
      </c>
      <c r="CB317" s="80">
        <f t="shared" si="311"/>
        <v>0</v>
      </c>
      <c r="CC317" s="80">
        <f t="shared" si="312"/>
        <v>0</v>
      </c>
      <c r="CD317" s="80">
        <f t="shared" si="313"/>
        <v>0</v>
      </c>
    </row>
    <row r="318" spans="1:82" x14ac:dyDescent="0.2">
      <c r="A318" s="82" t="s">
        <v>529</v>
      </c>
      <c r="B318" s="83" t="s">
        <v>530</v>
      </c>
      <c r="C318" s="83">
        <v>4301132101</v>
      </c>
      <c r="D318" s="83">
        <v>4607111035691</v>
      </c>
      <c r="E318" s="84">
        <v>0.25</v>
      </c>
      <c r="F318" s="85">
        <v>6</v>
      </c>
      <c r="G318" s="84">
        <v>1.5</v>
      </c>
      <c r="H318" s="84">
        <v>1.764</v>
      </c>
      <c r="I318" s="86">
        <v>140</v>
      </c>
      <c r="J318" s="86" t="s">
        <v>90</v>
      </c>
      <c r="K318" s="87" t="s">
        <v>89</v>
      </c>
      <c r="L318" s="87"/>
      <c r="M318" s="773">
        <v>365</v>
      </c>
      <c r="N318" s="773"/>
      <c r="O318" s="976" t="str">
        <f>HYPERLINK("https://abi.ru/products/Замороженные/Вязанка/Наггетсы/Наггетсы/P004156/","Наггетсы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8" s="775"/>
      <c r="Q318" s="775"/>
      <c r="R318" s="775"/>
      <c r="S318" s="775"/>
      <c r="T318" s="88" t="s">
        <v>42</v>
      </c>
      <c r="U318" s="65">
        <v>0</v>
      </c>
      <c r="V318" s="66">
        <f t="shared" si="294"/>
        <v>0</v>
      </c>
      <c r="W318" s="65">
        <v>0</v>
      </c>
      <c r="X318" s="66">
        <f t="shared" si="295"/>
        <v>0</v>
      </c>
      <c r="Y318" s="65">
        <v>0</v>
      </c>
      <c r="Z318" s="66">
        <f t="shared" si="296"/>
        <v>0</v>
      </c>
      <c r="AA318" s="65">
        <v>0</v>
      </c>
      <c r="AB318" s="66">
        <f t="shared" si="297"/>
        <v>0</v>
      </c>
      <c r="AC318" s="67" t="str">
        <f>IF(IFERROR(U318*0.00941,0)+IFERROR(W318*0.00941,0)+IFERROR(Y318*0.00941,0)+IFERROR(AA318*0.00941,0)=0,"",IFERROR(U318*0.00941,0)+IFERROR(W318*0.00941,0)+IFERROR(Y318*0.00941,0)+IFERROR(AA318*0.00941,0))</f>
        <v/>
      </c>
      <c r="AD318" s="82" t="s">
        <v>57</v>
      </c>
      <c r="AE318" s="82" t="s">
        <v>57</v>
      </c>
      <c r="AF318" s="509" t="s">
        <v>528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91</v>
      </c>
      <c r="BO318" s="80">
        <f t="shared" si="298"/>
        <v>0</v>
      </c>
      <c r="BP318" s="80">
        <f t="shared" si="299"/>
        <v>0</v>
      </c>
      <c r="BQ318" s="80">
        <f t="shared" si="300"/>
        <v>0</v>
      </c>
      <c r="BR318" s="80">
        <f t="shared" si="301"/>
        <v>0</v>
      </c>
      <c r="BS318" s="80">
        <f t="shared" si="302"/>
        <v>0</v>
      </c>
      <c r="BT318" s="80">
        <f t="shared" si="303"/>
        <v>0</v>
      </c>
      <c r="BU318" s="80">
        <f t="shared" si="304"/>
        <v>0</v>
      </c>
      <c r="BV318" s="80">
        <f t="shared" si="305"/>
        <v>0</v>
      </c>
      <c r="BW318" s="80">
        <f t="shared" si="306"/>
        <v>0</v>
      </c>
      <c r="BX318" s="80">
        <f t="shared" si="307"/>
        <v>0</v>
      </c>
      <c r="BY318" s="80">
        <f t="shared" si="308"/>
        <v>0</v>
      </c>
      <c r="BZ318" s="80">
        <f t="shared" si="309"/>
        <v>0</v>
      </c>
      <c r="CA318" s="80">
        <f t="shared" si="310"/>
        <v>0</v>
      </c>
      <c r="CB318" s="80">
        <f t="shared" si="311"/>
        <v>0</v>
      </c>
      <c r="CC318" s="80">
        <f t="shared" si="312"/>
        <v>0</v>
      </c>
      <c r="CD318" s="80">
        <f t="shared" si="313"/>
        <v>0</v>
      </c>
    </row>
    <row r="319" spans="1:82" x14ac:dyDescent="0.2">
      <c r="A319" s="82" t="s">
        <v>531</v>
      </c>
      <c r="B319" s="83" t="s">
        <v>532</v>
      </c>
      <c r="C319" s="83">
        <v>4301132102</v>
      </c>
      <c r="D319" s="83">
        <v>4607111035691</v>
      </c>
      <c r="E319" s="84">
        <v>0.25</v>
      </c>
      <c r="F319" s="85">
        <v>6</v>
      </c>
      <c r="G319" s="84">
        <v>1.5</v>
      </c>
      <c r="H319" s="84">
        <v>1.764</v>
      </c>
      <c r="I319" s="86">
        <v>140</v>
      </c>
      <c r="J319" s="86" t="s">
        <v>90</v>
      </c>
      <c r="K319" s="87" t="s">
        <v>89</v>
      </c>
      <c r="L319" s="87"/>
      <c r="M319" s="773">
        <v>365</v>
      </c>
      <c r="N319" s="773"/>
      <c r="O319" s="977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9" s="775"/>
      <c r="Q319" s="775"/>
      <c r="R319" s="775"/>
      <c r="S319" s="775"/>
      <c r="T319" s="88" t="s">
        <v>42</v>
      </c>
      <c r="U319" s="65">
        <v>0</v>
      </c>
      <c r="V319" s="66">
        <f t="shared" si="294"/>
        <v>0</v>
      </c>
      <c r="W319" s="65">
        <v>0</v>
      </c>
      <c r="X319" s="66">
        <f t="shared" si="295"/>
        <v>0</v>
      </c>
      <c r="Y319" s="65">
        <v>0</v>
      </c>
      <c r="Z319" s="66">
        <f t="shared" si="296"/>
        <v>0</v>
      </c>
      <c r="AA319" s="65">
        <v>0</v>
      </c>
      <c r="AB319" s="66">
        <f t="shared" si="297"/>
        <v>0</v>
      </c>
      <c r="AC319" s="67" t="str">
        <f>IF(IFERROR(U319*0.00941,0)+IFERROR(W319*0.00941,0)+IFERROR(Y319*0.00941,0)+IFERROR(AA319*0.00941,0)=0,"",IFERROR(U319*0.00941,0)+IFERROR(W319*0.00941,0)+IFERROR(Y319*0.00941,0)+IFERROR(AA319*0.00941,0))</f>
        <v/>
      </c>
      <c r="AD319" s="82" t="s">
        <v>57</v>
      </c>
      <c r="AE319" s="82" t="s">
        <v>57</v>
      </c>
      <c r="AF319" s="511" t="s">
        <v>528</v>
      </c>
      <c r="AG319" s="2"/>
      <c r="AH319" s="2"/>
      <c r="AI319" s="2"/>
      <c r="AJ319" s="2"/>
      <c r="AK319" s="2"/>
      <c r="AL319" s="61"/>
      <c r="AM319" s="61"/>
      <c r="AN319" s="61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91</v>
      </c>
      <c r="BO319" s="80">
        <f t="shared" si="298"/>
        <v>0</v>
      </c>
      <c r="BP319" s="80">
        <f t="shared" si="299"/>
        <v>0</v>
      </c>
      <c r="BQ319" s="80">
        <f t="shared" si="300"/>
        <v>0</v>
      </c>
      <c r="BR319" s="80">
        <f t="shared" si="301"/>
        <v>0</v>
      </c>
      <c r="BS319" s="80">
        <f t="shared" si="302"/>
        <v>0</v>
      </c>
      <c r="BT319" s="80">
        <f t="shared" si="303"/>
        <v>0</v>
      </c>
      <c r="BU319" s="80">
        <f t="shared" si="304"/>
        <v>0</v>
      </c>
      <c r="BV319" s="80">
        <f t="shared" si="305"/>
        <v>0</v>
      </c>
      <c r="BW319" s="80">
        <f t="shared" si="306"/>
        <v>0</v>
      </c>
      <c r="BX319" s="80">
        <f t="shared" si="307"/>
        <v>0</v>
      </c>
      <c r="BY319" s="80">
        <f t="shared" si="308"/>
        <v>0</v>
      </c>
      <c r="BZ319" s="80">
        <f t="shared" si="309"/>
        <v>0</v>
      </c>
      <c r="CA319" s="80">
        <f t="shared" si="310"/>
        <v>0</v>
      </c>
      <c r="CB319" s="80">
        <f t="shared" si="311"/>
        <v>0</v>
      </c>
      <c r="CC319" s="80">
        <f t="shared" si="312"/>
        <v>0</v>
      </c>
      <c r="CD319" s="80">
        <f t="shared" si="313"/>
        <v>0</v>
      </c>
    </row>
    <row r="320" spans="1:82" x14ac:dyDescent="0.2">
      <c r="A320" s="82" t="s">
        <v>531</v>
      </c>
      <c r="B320" s="83" t="s">
        <v>532</v>
      </c>
      <c r="C320" s="83">
        <v>4301132136</v>
      </c>
      <c r="D320" s="83">
        <v>4607111035691</v>
      </c>
      <c r="E320" s="84">
        <v>0.25</v>
      </c>
      <c r="F320" s="85">
        <v>6</v>
      </c>
      <c r="G320" s="84">
        <v>1.5</v>
      </c>
      <c r="H320" s="84">
        <v>1.764</v>
      </c>
      <c r="I320" s="86">
        <v>140</v>
      </c>
      <c r="J320" s="86" t="s">
        <v>90</v>
      </c>
      <c r="K320" s="87" t="s">
        <v>89</v>
      </c>
      <c r="L320" s="87"/>
      <c r="M320" s="773">
        <v>365</v>
      </c>
      <c r="N320" s="773"/>
      <c r="O320" s="978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20" s="775"/>
      <c r="Q320" s="775"/>
      <c r="R320" s="775"/>
      <c r="S320" s="775"/>
      <c r="T320" s="88" t="s">
        <v>42</v>
      </c>
      <c r="U320" s="65">
        <v>0</v>
      </c>
      <c r="V320" s="66">
        <f t="shared" si="294"/>
        <v>0</v>
      </c>
      <c r="W320" s="65">
        <v>0</v>
      </c>
      <c r="X320" s="66">
        <f t="shared" si="295"/>
        <v>0</v>
      </c>
      <c r="Y320" s="65">
        <v>0</v>
      </c>
      <c r="Z320" s="66">
        <f t="shared" si="296"/>
        <v>0</v>
      </c>
      <c r="AA320" s="65">
        <v>0</v>
      </c>
      <c r="AB320" s="66">
        <f t="shared" si="297"/>
        <v>0</v>
      </c>
      <c r="AC320" s="67" t="str">
        <f>IF(IFERROR(U320*0.00941,0)+IFERROR(W320*0.00941,0)+IFERROR(Y320*0.00941,0)+IFERROR(AA320*0.00941,0)=0,"",IFERROR(U320*0.00941,0)+IFERROR(W320*0.00941,0)+IFERROR(Y320*0.00941,0)+IFERROR(AA320*0.00941,0))</f>
        <v/>
      </c>
      <c r="AD320" s="82" t="s">
        <v>57</v>
      </c>
      <c r="AE320" s="82" t="s">
        <v>57</v>
      </c>
      <c r="AF320" s="513" t="s">
        <v>528</v>
      </c>
      <c r="AG320" s="2"/>
      <c r="AH320" s="2"/>
      <c r="AI320" s="2"/>
      <c r="AJ320" s="2"/>
      <c r="AK320" s="2"/>
      <c r="AL320" s="61"/>
      <c r="AM320" s="61"/>
      <c r="AN320" s="61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91</v>
      </c>
      <c r="BO320" s="80">
        <f t="shared" si="298"/>
        <v>0</v>
      </c>
      <c r="BP320" s="80">
        <f t="shared" si="299"/>
        <v>0</v>
      </c>
      <c r="BQ320" s="80">
        <f t="shared" si="300"/>
        <v>0</v>
      </c>
      <c r="BR320" s="80">
        <f t="shared" si="301"/>
        <v>0</v>
      </c>
      <c r="BS320" s="80">
        <f t="shared" si="302"/>
        <v>0</v>
      </c>
      <c r="BT320" s="80">
        <f t="shared" si="303"/>
        <v>0</v>
      </c>
      <c r="BU320" s="80">
        <f t="shared" si="304"/>
        <v>0</v>
      </c>
      <c r="BV320" s="80">
        <f t="shared" si="305"/>
        <v>0</v>
      </c>
      <c r="BW320" s="80">
        <f t="shared" si="306"/>
        <v>0</v>
      </c>
      <c r="BX320" s="80">
        <f t="shared" si="307"/>
        <v>0</v>
      </c>
      <c r="BY320" s="80">
        <f t="shared" si="308"/>
        <v>0</v>
      </c>
      <c r="BZ320" s="80">
        <f t="shared" si="309"/>
        <v>0</v>
      </c>
      <c r="CA320" s="80">
        <f t="shared" si="310"/>
        <v>0</v>
      </c>
      <c r="CB320" s="80">
        <f t="shared" si="311"/>
        <v>0</v>
      </c>
      <c r="CC320" s="80">
        <f t="shared" si="312"/>
        <v>0</v>
      </c>
      <c r="CD320" s="80">
        <f t="shared" si="313"/>
        <v>0</v>
      </c>
    </row>
    <row r="321" spans="1:82" x14ac:dyDescent="0.2">
      <c r="A321" s="82" t="s">
        <v>533</v>
      </c>
      <c r="B321" s="83" t="s">
        <v>534</v>
      </c>
      <c r="C321" s="83">
        <v>4301132079</v>
      </c>
      <c r="D321" s="83">
        <v>4607111038487</v>
      </c>
      <c r="E321" s="84">
        <v>0.25</v>
      </c>
      <c r="F321" s="85">
        <v>12</v>
      </c>
      <c r="G321" s="84">
        <v>3</v>
      </c>
      <c r="H321" s="84">
        <v>3.7360000000000002</v>
      </c>
      <c r="I321" s="86">
        <v>70</v>
      </c>
      <c r="J321" s="86" t="s">
        <v>90</v>
      </c>
      <c r="K321" s="87" t="s">
        <v>89</v>
      </c>
      <c r="L321" s="87"/>
      <c r="M321" s="773">
        <v>180</v>
      </c>
      <c r="N321" s="773"/>
      <c r="O321" s="9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1" s="775"/>
      <c r="Q321" s="775"/>
      <c r="R321" s="775"/>
      <c r="S321" s="775"/>
      <c r="T321" s="88" t="s">
        <v>42</v>
      </c>
      <c r="U321" s="65">
        <v>0</v>
      </c>
      <c r="V321" s="66">
        <f t="shared" si="294"/>
        <v>0</v>
      </c>
      <c r="W321" s="65">
        <v>0</v>
      </c>
      <c r="X321" s="66">
        <f t="shared" si="295"/>
        <v>0</v>
      </c>
      <c r="Y321" s="65">
        <v>0</v>
      </c>
      <c r="Z321" s="66">
        <f t="shared" si="296"/>
        <v>0</v>
      </c>
      <c r="AA321" s="65">
        <v>0</v>
      </c>
      <c r="AB321" s="66">
        <f t="shared" si="297"/>
        <v>0</v>
      </c>
      <c r="AC321" s="67" t="str">
        <f>IF(IFERROR(U321*0.01788,0)+IFERROR(W321*0.01788,0)+IFERROR(Y321*0.01788,0)+IFERROR(AA321*0.01788,0)=0,"",IFERROR(U321*0.01788,0)+IFERROR(W321*0.01788,0)+IFERROR(Y321*0.01788,0)+IFERROR(AA321*0.01788,0))</f>
        <v/>
      </c>
      <c r="AD321" s="82" t="s">
        <v>57</v>
      </c>
      <c r="AE321" s="82" t="s">
        <v>57</v>
      </c>
      <c r="AF321" s="515" t="s">
        <v>535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91</v>
      </c>
      <c r="BO321" s="80">
        <f t="shared" si="298"/>
        <v>0</v>
      </c>
      <c r="BP321" s="80">
        <f t="shared" si="299"/>
        <v>0</v>
      </c>
      <c r="BQ321" s="80">
        <f t="shared" si="300"/>
        <v>0</v>
      </c>
      <c r="BR321" s="80">
        <f t="shared" si="301"/>
        <v>0</v>
      </c>
      <c r="BS321" s="80">
        <f t="shared" si="302"/>
        <v>0</v>
      </c>
      <c r="BT321" s="80">
        <f t="shared" si="303"/>
        <v>0</v>
      </c>
      <c r="BU321" s="80">
        <f t="shared" si="304"/>
        <v>0</v>
      </c>
      <c r="BV321" s="80">
        <f t="shared" si="305"/>
        <v>0</v>
      </c>
      <c r="BW321" s="80">
        <f t="shared" si="306"/>
        <v>0</v>
      </c>
      <c r="BX321" s="80">
        <f t="shared" si="307"/>
        <v>0</v>
      </c>
      <c r="BY321" s="80">
        <f t="shared" si="308"/>
        <v>0</v>
      </c>
      <c r="BZ321" s="80">
        <f t="shared" si="309"/>
        <v>0</v>
      </c>
      <c r="CA321" s="80">
        <f t="shared" si="310"/>
        <v>0</v>
      </c>
      <c r="CB321" s="80">
        <f t="shared" si="311"/>
        <v>0</v>
      </c>
      <c r="CC321" s="80">
        <f t="shared" si="312"/>
        <v>0</v>
      </c>
      <c r="CD321" s="80">
        <f t="shared" si="313"/>
        <v>0</v>
      </c>
    </row>
    <row r="322" spans="1:82" x14ac:dyDescent="0.2">
      <c r="A322" s="82" t="s">
        <v>533</v>
      </c>
      <c r="B322" s="83" t="s">
        <v>534</v>
      </c>
      <c r="C322" s="83">
        <v>4301132116</v>
      </c>
      <c r="D322" s="83">
        <v>4607111038487</v>
      </c>
      <c r="E322" s="84">
        <v>0.25</v>
      </c>
      <c r="F322" s="85">
        <v>12</v>
      </c>
      <c r="G322" s="84">
        <v>3</v>
      </c>
      <c r="H322" s="84">
        <v>3.7360000000000002</v>
      </c>
      <c r="I322" s="86">
        <v>70</v>
      </c>
      <c r="J322" s="86" t="s">
        <v>90</v>
      </c>
      <c r="K322" s="87" t="s">
        <v>89</v>
      </c>
      <c r="L322" s="87"/>
      <c r="M322" s="773">
        <v>180</v>
      </c>
      <c r="N322" s="773"/>
      <c r="O322" s="9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2" s="775"/>
      <c r="Q322" s="775"/>
      <c r="R322" s="775"/>
      <c r="S322" s="775"/>
      <c r="T322" s="88" t="s">
        <v>42</v>
      </c>
      <c r="U322" s="65">
        <v>0</v>
      </c>
      <c r="V322" s="66">
        <f t="shared" si="294"/>
        <v>0</v>
      </c>
      <c r="W322" s="65">
        <v>0</v>
      </c>
      <c r="X322" s="66">
        <f t="shared" si="295"/>
        <v>0</v>
      </c>
      <c r="Y322" s="65">
        <v>0</v>
      </c>
      <c r="Z322" s="66">
        <f t="shared" si="296"/>
        <v>0</v>
      </c>
      <c r="AA322" s="65">
        <v>0</v>
      </c>
      <c r="AB322" s="66">
        <f t="shared" si="297"/>
        <v>0</v>
      </c>
      <c r="AC322" s="67" t="str">
        <f>IF(IFERROR(U322*0.01788,0)+IFERROR(W322*0.01788,0)+IFERROR(Y322*0.01788,0)+IFERROR(AA322*0.01788,0)=0,"",IFERROR(U322*0.01788,0)+IFERROR(W322*0.01788,0)+IFERROR(Y322*0.01788,0)+IFERROR(AA322*0.01788,0))</f>
        <v/>
      </c>
      <c r="AD322" s="82" t="s">
        <v>57</v>
      </c>
      <c r="AE322" s="82" t="s">
        <v>57</v>
      </c>
      <c r="AF322" s="517" t="s">
        <v>535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91</v>
      </c>
      <c r="BO322" s="80">
        <f t="shared" si="298"/>
        <v>0</v>
      </c>
      <c r="BP322" s="80">
        <f t="shared" si="299"/>
        <v>0</v>
      </c>
      <c r="BQ322" s="80">
        <f t="shared" si="300"/>
        <v>0</v>
      </c>
      <c r="BR322" s="80">
        <f t="shared" si="301"/>
        <v>0</v>
      </c>
      <c r="BS322" s="80">
        <f t="shared" si="302"/>
        <v>0</v>
      </c>
      <c r="BT322" s="80">
        <f t="shared" si="303"/>
        <v>0</v>
      </c>
      <c r="BU322" s="80">
        <f t="shared" si="304"/>
        <v>0</v>
      </c>
      <c r="BV322" s="80">
        <f t="shared" si="305"/>
        <v>0</v>
      </c>
      <c r="BW322" s="80">
        <f t="shared" si="306"/>
        <v>0</v>
      </c>
      <c r="BX322" s="80">
        <f t="shared" si="307"/>
        <v>0</v>
      </c>
      <c r="BY322" s="80">
        <f t="shared" si="308"/>
        <v>0</v>
      </c>
      <c r="BZ322" s="80">
        <f t="shared" si="309"/>
        <v>0</v>
      </c>
      <c r="CA322" s="80">
        <f t="shared" si="310"/>
        <v>0</v>
      </c>
      <c r="CB322" s="80">
        <f t="shared" si="311"/>
        <v>0</v>
      </c>
      <c r="CC322" s="80">
        <f t="shared" si="312"/>
        <v>0</v>
      </c>
      <c r="CD322" s="80">
        <f t="shared" si="313"/>
        <v>0</v>
      </c>
    </row>
    <row r="323" spans="1:82" x14ac:dyDescent="0.2">
      <c r="A323" s="82" t="s">
        <v>536</v>
      </c>
      <c r="B323" s="83" t="s">
        <v>537</v>
      </c>
      <c r="C323" s="83">
        <v>4301132096</v>
      </c>
      <c r="D323" s="83">
        <v>4607111038487</v>
      </c>
      <c r="E323" s="84">
        <v>0.25</v>
      </c>
      <c r="F323" s="85">
        <v>6</v>
      </c>
      <c r="G323" s="84">
        <v>1.5</v>
      </c>
      <c r="H323" s="84">
        <v>1.9379999999999999</v>
      </c>
      <c r="I323" s="86">
        <v>140</v>
      </c>
      <c r="J323" s="86" t="s">
        <v>90</v>
      </c>
      <c r="K323" s="87" t="s">
        <v>89</v>
      </c>
      <c r="L323" s="87"/>
      <c r="M323" s="773">
        <v>180</v>
      </c>
      <c r="N323" s="773"/>
      <c r="O323" s="981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3" s="775"/>
      <c r="Q323" s="775"/>
      <c r="R323" s="775"/>
      <c r="S323" s="775"/>
      <c r="T323" s="88" t="s">
        <v>42</v>
      </c>
      <c r="U323" s="65">
        <v>0</v>
      </c>
      <c r="V323" s="66">
        <f t="shared" si="294"/>
        <v>0</v>
      </c>
      <c r="W323" s="65">
        <v>0</v>
      </c>
      <c r="X323" s="66">
        <f t="shared" si="295"/>
        <v>0</v>
      </c>
      <c r="Y323" s="65">
        <v>0</v>
      </c>
      <c r="Z323" s="66">
        <f t="shared" si="296"/>
        <v>0</v>
      </c>
      <c r="AA323" s="65">
        <v>0</v>
      </c>
      <c r="AB323" s="66">
        <f t="shared" si="297"/>
        <v>0</v>
      </c>
      <c r="AC323" s="67" t="str">
        <f>IF(IFERROR(U323*0.00941,0)+IFERROR(W323*0.00941,0)+IFERROR(Y323*0.00941,0)+IFERROR(AA323*0.00941,0)=0,"",IFERROR(U323*0.00941,0)+IFERROR(W323*0.00941,0)+IFERROR(Y323*0.00941,0)+IFERROR(AA323*0.00941,0))</f>
        <v/>
      </c>
      <c r="AD323" s="82" t="s">
        <v>57</v>
      </c>
      <c r="AE323" s="82" t="s">
        <v>57</v>
      </c>
      <c r="AF323" s="519" t="s">
        <v>535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91</v>
      </c>
      <c r="BO323" s="80">
        <f t="shared" si="298"/>
        <v>0</v>
      </c>
      <c r="BP323" s="80">
        <f t="shared" si="299"/>
        <v>0</v>
      </c>
      <c r="BQ323" s="80">
        <f t="shared" si="300"/>
        <v>0</v>
      </c>
      <c r="BR323" s="80">
        <f t="shared" si="301"/>
        <v>0</v>
      </c>
      <c r="BS323" s="80">
        <f t="shared" si="302"/>
        <v>0</v>
      </c>
      <c r="BT323" s="80">
        <f t="shared" si="303"/>
        <v>0</v>
      </c>
      <c r="BU323" s="80">
        <f t="shared" si="304"/>
        <v>0</v>
      </c>
      <c r="BV323" s="80">
        <f t="shared" si="305"/>
        <v>0</v>
      </c>
      <c r="BW323" s="80">
        <f t="shared" si="306"/>
        <v>0</v>
      </c>
      <c r="BX323" s="80">
        <f t="shared" si="307"/>
        <v>0</v>
      </c>
      <c r="BY323" s="80">
        <f t="shared" si="308"/>
        <v>0</v>
      </c>
      <c r="BZ323" s="80">
        <f t="shared" si="309"/>
        <v>0</v>
      </c>
      <c r="CA323" s="80">
        <f t="shared" si="310"/>
        <v>0</v>
      </c>
      <c r="CB323" s="80">
        <f t="shared" si="311"/>
        <v>0</v>
      </c>
      <c r="CC323" s="80">
        <f t="shared" si="312"/>
        <v>0</v>
      </c>
      <c r="CD323" s="80">
        <f t="shared" si="313"/>
        <v>0</v>
      </c>
    </row>
    <row r="324" spans="1:82" x14ac:dyDescent="0.2">
      <c r="A324" s="82" t="s">
        <v>536</v>
      </c>
      <c r="B324" s="83" t="s">
        <v>537</v>
      </c>
      <c r="C324" s="83">
        <v>4301132117</v>
      </c>
      <c r="D324" s="83">
        <v>4607111038487</v>
      </c>
      <c r="E324" s="84">
        <v>0.25</v>
      </c>
      <c r="F324" s="85">
        <v>6</v>
      </c>
      <c r="G324" s="84">
        <v>1.5</v>
      </c>
      <c r="H324" s="84">
        <v>1.9379999999999999</v>
      </c>
      <c r="I324" s="86">
        <v>140</v>
      </c>
      <c r="J324" s="86" t="s">
        <v>90</v>
      </c>
      <c r="K324" s="87" t="s">
        <v>89</v>
      </c>
      <c r="L324" s="87"/>
      <c r="M324" s="773">
        <v>180</v>
      </c>
      <c r="N324" s="773"/>
      <c r="O324" s="982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4" s="775"/>
      <c r="Q324" s="775"/>
      <c r="R324" s="775"/>
      <c r="S324" s="775"/>
      <c r="T324" s="88" t="s">
        <v>42</v>
      </c>
      <c r="U324" s="65">
        <v>0</v>
      </c>
      <c r="V324" s="66">
        <f t="shared" si="294"/>
        <v>0</v>
      </c>
      <c r="W324" s="65">
        <v>0</v>
      </c>
      <c r="X324" s="66">
        <f t="shared" si="295"/>
        <v>0</v>
      </c>
      <c r="Y324" s="65">
        <v>0</v>
      </c>
      <c r="Z324" s="66">
        <f t="shared" si="296"/>
        <v>0</v>
      </c>
      <c r="AA324" s="65">
        <v>0</v>
      </c>
      <c r="AB324" s="66">
        <f t="shared" si="297"/>
        <v>0</v>
      </c>
      <c r="AC324" s="67" t="str">
        <f>IF(IFERROR(U324*0.00941,0)+IFERROR(W324*0.00941,0)+IFERROR(Y324*0.00941,0)+IFERROR(AA324*0.00941,0)=0,"",IFERROR(U324*0.00941,0)+IFERROR(W324*0.00941,0)+IFERROR(Y324*0.00941,0)+IFERROR(AA324*0.00941,0))</f>
        <v/>
      </c>
      <c r="AD324" s="82" t="s">
        <v>57</v>
      </c>
      <c r="AE324" s="82" t="s">
        <v>57</v>
      </c>
      <c r="AF324" s="521" t="s">
        <v>535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520" t="s">
        <v>91</v>
      </c>
      <c r="BO324" s="80">
        <f t="shared" si="298"/>
        <v>0</v>
      </c>
      <c r="BP324" s="80">
        <f t="shared" si="299"/>
        <v>0</v>
      </c>
      <c r="BQ324" s="80">
        <f t="shared" si="300"/>
        <v>0</v>
      </c>
      <c r="BR324" s="80">
        <f t="shared" si="301"/>
        <v>0</v>
      </c>
      <c r="BS324" s="80">
        <f t="shared" si="302"/>
        <v>0</v>
      </c>
      <c r="BT324" s="80">
        <f t="shared" si="303"/>
        <v>0</v>
      </c>
      <c r="BU324" s="80">
        <f t="shared" si="304"/>
        <v>0</v>
      </c>
      <c r="BV324" s="80">
        <f t="shared" si="305"/>
        <v>0</v>
      </c>
      <c r="BW324" s="80">
        <f t="shared" si="306"/>
        <v>0</v>
      </c>
      <c r="BX324" s="80">
        <f t="shared" si="307"/>
        <v>0</v>
      </c>
      <c r="BY324" s="80">
        <f t="shared" si="308"/>
        <v>0</v>
      </c>
      <c r="BZ324" s="80">
        <f t="shared" si="309"/>
        <v>0</v>
      </c>
      <c r="CA324" s="80">
        <f t="shared" si="310"/>
        <v>0</v>
      </c>
      <c r="CB324" s="80">
        <f t="shared" si="311"/>
        <v>0</v>
      </c>
      <c r="CC324" s="80">
        <f t="shared" si="312"/>
        <v>0</v>
      </c>
      <c r="CD324" s="80">
        <f t="shared" si="313"/>
        <v>0</v>
      </c>
    </row>
    <row r="325" spans="1:82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1" t="s">
        <v>43</v>
      </c>
      <c r="P325" s="792"/>
      <c r="Q325" s="792"/>
      <c r="R325" s="792"/>
      <c r="S325" s="792"/>
      <c r="T325" s="39" t="s">
        <v>42</v>
      </c>
      <c r="U325" s="50">
        <f t="shared" ref="U325:AB325" si="314">IFERROR(SUM(U312:U324),0)</f>
        <v>0</v>
      </c>
      <c r="V325" s="50">
        <f t="shared" si="314"/>
        <v>0</v>
      </c>
      <c r="W325" s="50">
        <f t="shared" si="314"/>
        <v>0</v>
      </c>
      <c r="X325" s="50">
        <f t="shared" si="314"/>
        <v>0</v>
      </c>
      <c r="Y325" s="50">
        <f t="shared" si="314"/>
        <v>0</v>
      </c>
      <c r="Z325" s="50">
        <f t="shared" si="314"/>
        <v>0</v>
      </c>
      <c r="AA325" s="50">
        <f t="shared" si="314"/>
        <v>0</v>
      </c>
      <c r="AB325" s="50">
        <f t="shared" si="314"/>
        <v>0</v>
      </c>
      <c r="AC325" s="50">
        <f>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+IFERROR(IF(AC324="",0,AC324),0)</f>
        <v>0</v>
      </c>
      <c r="AD325" s="3"/>
      <c r="AE325" s="72"/>
      <c r="AF325" s="3"/>
      <c r="AG325" s="3"/>
      <c r="AH325" s="3"/>
      <c r="AI325" s="3"/>
      <c r="AJ325" s="3"/>
      <c r="AK325" s="3"/>
      <c r="AL325" s="62"/>
      <c r="AM325" s="62"/>
      <c r="AN325" s="62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x14ac:dyDescent="0.2">
      <c r="A326" s="793"/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1" t="s">
        <v>43</v>
      </c>
      <c r="P326" s="792"/>
      <c r="Q326" s="792"/>
      <c r="R326" s="792"/>
      <c r="S326" s="792"/>
      <c r="T326" s="39" t="s">
        <v>0</v>
      </c>
      <c r="U326" s="50">
        <f>IFERROR(U312*G312,0)+IFERROR(U313*G313,0)+IFERROR(U314*G314,0)+IFERROR(U315*G315,0)+IFERROR(U316*G316,0)+IFERROR(U317*G317,0)+IFERROR(U318*G318,0)+IFERROR(U319*G319,0)+IFERROR(U320*G320,0)+IFERROR(U321*G321,0)+IFERROR(U322*G322,0)+IFERROR(U323*G323,0)+IFERROR(U324*G324,0)</f>
        <v>0</v>
      </c>
      <c r="V326" s="50">
        <f>IFERROR(V312*G312,0)+IFERROR(V313*G313,0)+IFERROR(V314*G314,0)+IFERROR(V315*G315,0)+IFERROR(V316*G316,0)+IFERROR(V317*G317,0)+IFERROR(V318*G318,0)+IFERROR(V319*G319,0)+IFERROR(V320*G320,0)+IFERROR(V321*G321,0)+IFERROR(V322*G322,0)+IFERROR(V323*G323,0)+IFERROR(V324*G324,0)</f>
        <v>0</v>
      </c>
      <c r="W326" s="50">
        <f>IFERROR(W312*G312,0)+IFERROR(W313*G313,0)+IFERROR(W314*G314,0)+IFERROR(W315*G315,0)+IFERROR(W316*G316,0)+IFERROR(W317*G317,0)+IFERROR(W318*G318,0)+IFERROR(W319*G319,0)+IFERROR(W320*G320,0)+IFERROR(W321*G321,0)+IFERROR(W322*G322,0)+IFERROR(W323*G323,0)+IFERROR(W324*G324,0)</f>
        <v>0</v>
      </c>
      <c r="X326" s="50">
        <f>IFERROR(X312*G312,0)+IFERROR(X313*G313,0)+IFERROR(X314*G314,0)+IFERROR(X315*G315,0)+IFERROR(X316*G316,0)+IFERROR(X317*G317,0)+IFERROR(X318*G318,0)+IFERROR(X319*G319,0)+IFERROR(X320*G320,0)+IFERROR(X321*G321,0)+IFERROR(X322*G322,0)+IFERROR(X323*G323,0)+IFERROR(X324*G324,0)</f>
        <v>0</v>
      </c>
      <c r="Y326" s="50">
        <f>IFERROR(Y312*G312,0)+IFERROR(Y313*G313,0)+IFERROR(Y314*G314,0)+IFERROR(Y315*G315,0)+IFERROR(Y316*G316,0)+IFERROR(Y317*G317,0)+IFERROR(Y318*G318,0)+IFERROR(Y319*G319,0)+IFERROR(Y320*G320,0)+IFERROR(Y321*G321,0)+IFERROR(Y322*G322,0)+IFERROR(Y323*G323,0)+IFERROR(Y324*G324,0)</f>
        <v>0</v>
      </c>
      <c r="Z326" s="50">
        <f>IFERROR(Z312*G312,0)+IFERROR(Z313*G313,0)+IFERROR(Z314*G314,0)+IFERROR(Z315*G315,0)+IFERROR(Z316*G316,0)+IFERROR(Z317*G317,0)+IFERROR(Z318*G318,0)+IFERROR(Z319*G319,0)+IFERROR(Z320*G320,0)+IFERROR(Z321*G321,0)+IFERROR(Z322*G322,0)+IFERROR(Z323*G323,0)+IFERROR(Z324*G324,0)</f>
        <v>0</v>
      </c>
      <c r="AA326" s="50">
        <f>IFERROR(AA312*G312,0)+IFERROR(AA313*G313,0)+IFERROR(AA314*G314,0)+IFERROR(AA315*G315,0)+IFERROR(AA316*G316,0)+IFERROR(AA317*G317,0)+IFERROR(AA318*G318,0)+IFERROR(AA319*G319,0)+IFERROR(AA320*G320,0)+IFERROR(AA321*G321,0)+IFERROR(AA322*G322,0)+IFERROR(AA323*G323,0)+IFERROR(AA324*G324,0)</f>
        <v>0</v>
      </c>
      <c r="AB326" s="50">
        <f>IFERROR(AB312*G312,0)+IFERROR(AB313*G313,0)+IFERROR(AB314*G314,0)+IFERROR(AB315*G315,0)+IFERROR(AB316*G316,0)+IFERROR(AB317*G317,0)+IFERROR(AB318*G318,0)+IFERROR(AB319*G319,0)+IFERROR(AB320*G320,0)+IFERROR(AB321*G321,0)+IFERROR(AB322*G322,0)+IFERROR(AB323*G323,0)+IFERROR(AB324*G324,0)</f>
        <v>0</v>
      </c>
      <c r="AC326" s="50" t="s">
        <v>57</v>
      </c>
      <c r="AD326" s="3"/>
      <c r="AE326" s="72"/>
      <c r="AF326" s="3"/>
      <c r="AG326" s="3"/>
      <c r="AH326" s="3"/>
      <c r="AI326" s="3"/>
      <c r="AJ326" s="3"/>
      <c r="AK326" s="3"/>
      <c r="AL326" s="62"/>
      <c r="AM326" s="62"/>
      <c r="AN326" s="62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t="15" x14ac:dyDescent="0.25">
      <c r="A327" s="767" t="s">
        <v>538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64"/>
      <c r="AB327" s="764"/>
      <c r="AC327" s="764"/>
      <c r="AD327" s="764"/>
      <c r="AE327" s="765"/>
      <c r="AF327" s="769"/>
      <c r="AG327" s="2"/>
      <c r="AH327" s="2"/>
      <c r="AI327" s="2"/>
      <c r="AJ327" s="2"/>
      <c r="AK327" s="61"/>
      <c r="AL327" s="61"/>
      <c r="AM327" s="61"/>
      <c r="AN327" s="2"/>
      <c r="AO327" s="2"/>
      <c r="AP327" s="2"/>
      <c r="AQ327" s="2"/>
      <c r="AR327" s="2"/>
    </row>
    <row r="328" spans="1:82" ht="15" x14ac:dyDescent="0.25">
      <c r="A328" s="770" t="s">
        <v>538</v>
      </c>
      <c r="B328" s="771"/>
      <c r="C328" s="771"/>
      <c r="D328" s="771"/>
      <c r="E328" s="771"/>
      <c r="F328" s="771"/>
      <c r="G328" s="771"/>
      <c r="H328" s="771"/>
      <c r="I328" s="771"/>
      <c r="J328" s="771"/>
      <c r="K328" s="771"/>
      <c r="L328" s="771"/>
      <c r="M328" s="771"/>
      <c r="N328" s="771"/>
      <c r="O328" s="771"/>
      <c r="P328" s="771"/>
      <c r="Q328" s="771"/>
      <c r="R328" s="771"/>
      <c r="S328" s="771"/>
      <c r="T328" s="771"/>
      <c r="U328" s="771"/>
      <c r="V328" s="771"/>
      <c r="W328" s="771"/>
      <c r="X328" s="768"/>
      <c r="Y328" s="768"/>
      <c r="Z328" s="768"/>
      <c r="AA328" s="764"/>
      <c r="AB328" s="764"/>
      <c r="AC328" s="764"/>
      <c r="AD328" s="764"/>
      <c r="AE328" s="765"/>
      <c r="AF328" s="772"/>
      <c r="AG328" s="2"/>
      <c r="AH328" s="2"/>
      <c r="AI328" s="2"/>
      <c r="AJ328" s="2"/>
      <c r="AK328" s="61"/>
      <c r="AL328" s="61"/>
      <c r="AM328" s="61"/>
      <c r="AN328" s="2"/>
      <c r="AO328" s="2"/>
      <c r="AP328" s="2"/>
      <c r="AQ328" s="2"/>
      <c r="AR328" s="2"/>
    </row>
    <row r="329" spans="1:82" ht="22.5" x14ac:dyDescent="0.2">
      <c r="A329" s="82" t="s">
        <v>539</v>
      </c>
      <c r="B329" s="83" t="s">
        <v>540</v>
      </c>
      <c r="C329" s="83">
        <v>4301133002</v>
      </c>
      <c r="D329" s="83">
        <v>4607111035783</v>
      </c>
      <c r="E329" s="84">
        <v>0.2</v>
      </c>
      <c r="F329" s="85">
        <v>8</v>
      </c>
      <c r="G329" s="84">
        <v>1.6</v>
      </c>
      <c r="H329" s="84">
        <v>2.12</v>
      </c>
      <c r="I329" s="86">
        <v>72</v>
      </c>
      <c r="J329" s="86" t="s">
        <v>430</v>
      </c>
      <c r="K329" s="87" t="s">
        <v>89</v>
      </c>
      <c r="L329" s="87"/>
      <c r="M329" s="773">
        <v>180</v>
      </c>
      <c r="N329" s="773"/>
      <c r="O329" s="9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329" s="775"/>
      <c r="Q329" s="775"/>
      <c r="R329" s="775"/>
      <c r="S329" s="775"/>
      <c r="T329" s="88" t="s">
        <v>42</v>
      </c>
      <c r="U329" s="65">
        <v>0</v>
      </c>
      <c r="V329" s="66">
        <f>IFERROR(IF(U329="","",U329),"")</f>
        <v>0</v>
      </c>
      <c r="W329" s="65">
        <v>0</v>
      </c>
      <c r="X329" s="66">
        <f>IFERROR(IF(W329="","",W329),"")</f>
        <v>0</v>
      </c>
      <c r="Y329" s="65">
        <v>0</v>
      </c>
      <c r="Z329" s="66">
        <f>IFERROR(IF(Y329="","",Y329),"")</f>
        <v>0</v>
      </c>
      <c r="AA329" s="65">
        <v>0</v>
      </c>
      <c r="AB329" s="66">
        <f>IFERROR(IF(AA329="","",AA329),"")</f>
        <v>0</v>
      </c>
      <c r="AC329" s="67" t="str">
        <f>IF(IFERROR(U329*0.01157,0)+IFERROR(W329*0.01157,0)+IFERROR(Y329*0.01157,0)+IFERROR(AA329*0.01157,0)=0,"",IFERROR(U329*0.01157,0)+IFERROR(W329*0.01157,0)+IFERROR(Y329*0.01157,0)+IFERROR(AA329*0.01157,0))</f>
        <v/>
      </c>
      <c r="AD329" s="82" t="s">
        <v>57</v>
      </c>
      <c r="AE329" s="82" t="s">
        <v>57</v>
      </c>
      <c r="AF329" s="523" t="s">
        <v>541</v>
      </c>
      <c r="AG329" s="2"/>
      <c r="AH329" s="2"/>
      <c r="AI329" s="2"/>
      <c r="AJ329" s="2"/>
      <c r="AK329" s="2"/>
      <c r="AL329" s="61"/>
      <c r="AM329" s="61"/>
      <c r="AN329" s="61"/>
      <c r="AO329" s="2"/>
      <c r="AP329" s="2"/>
      <c r="AQ329" s="2"/>
      <c r="AR329" s="2"/>
      <c r="AS329" s="2"/>
      <c r="AT329" s="2"/>
      <c r="AU329" s="20"/>
      <c r="AV329" s="20"/>
      <c r="AW329" s="21"/>
      <c r="BB329" s="522" t="s">
        <v>91</v>
      </c>
      <c r="BO329" s="80">
        <f>IFERROR(U329*H329,0)</f>
        <v>0</v>
      </c>
      <c r="BP329" s="80">
        <f>IFERROR(V329*H329,0)</f>
        <v>0</v>
      </c>
      <c r="BQ329" s="80">
        <f>IFERROR(U329/I329,0)</f>
        <v>0</v>
      </c>
      <c r="BR329" s="80">
        <f>IFERROR(V329/I329,0)</f>
        <v>0</v>
      </c>
      <c r="BS329" s="80">
        <f>IFERROR(W329*H329,0)</f>
        <v>0</v>
      </c>
      <c r="BT329" s="80">
        <f>IFERROR(X329*H329,0)</f>
        <v>0</v>
      </c>
      <c r="BU329" s="80">
        <f>IFERROR(W329/I329,0)</f>
        <v>0</v>
      </c>
      <c r="BV329" s="80">
        <f>IFERROR(X329/I329,0)</f>
        <v>0</v>
      </c>
      <c r="BW329" s="80">
        <f>IFERROR(Y329*H329,0)</f>
        <v>0</v>
      </c>
      <c r="BX329" s="80">
        <f>IFERROR(Z329*H329,0)</f>
        <v>0</v>
      </c>
      <c r="BY329" s="80">
        <f>IFERROR(Y329/I329,0)</f>
        <v>0</v>
      </c>
      <c r="BZ329" s="80">
        <f>IFERROR(Z329/I329,0)</f>
        <v>0</v>
      </c>
      <c r="CA329" s="80">
        <f>IFERROR(AA329*H329,0)</f>
        <v>0</v>
      </c>
      <c r="CB329" s="80">
        <f>IFERROR(AB329*H329,0)</f>
        <v>0</v>
      </c>
      <c r="CC329" s="80">
        <f>IFERROR(AA329/I329,0)</f>
        <v>0</v>
      </c>
      <c r="CD329" s="80">
        <f>IFERROR(AB329/I329,0)</f>
        <v>0</v>
      </c>
    </row>
    <row r="330" spans="1:82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1" t="s">
        <v>43</v>
      </c>
      <c r="P330" s="792"/>
      <c r="Q330" s="792"/>
      <c r="R330" s="792"/>
      <c r="S330" s="792"/>
      <c r="T330" s="39" t="s">
        <v>42</v>
      </c>
      <c r="U330" s="50">
        <f t="shared" ref="U330:AB330" si="315">IFERROR(SUM(U329:U329),0)</f>
        <v>0</v>
      </c>
      <c r="V330" s="50">
        <f t="shared" si="315"/>
        <v>0</v>
      </c>
      <c r="W330" s="50">
        <f t="shared" si="315"/>
        <v>0</v>
      </c>
      <c r="X330" s="50">
        <f t="shared" si="315"/>
        <v>0</v>
      </c>
      <c r="Y330" s="50">
        <f t="shared" si="315"/>
        <v>0</v>
      </c>
      <c r="Z330" s="50">
        <f t="shared" si="315"/>
        <v>0</v>
      </c>
      <c r="AA330" s="50">
        <f t="shared" si="315"/>
        <v>0</v>
      </c>
      <c r="AB330" s="50">
        <f t="shared" si="315"/>
        <v>0</v>
      </c>
      <c r="AC330" s="50">
        <f>IFERROR(IF(AC329="",0,AC329),0)</f>
        <v>0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x14ac:dyDescent="0.2">
      <c r="A331" s="793"/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1" t="s">
        <v>43</v>
      </c>
      <c r="P331" s="792"/>
      <c r="Q331" s="792"/>
      <c r="R331" s="792"/>
      <c r="S331" s="792"/>
      <c r="T331" s="39" t="s">
        <v>0</v>
      </c>
      <c r="U331" s="50">
        <f>IFERROR(U329*G329,0)</f>
        <v>0</v>
      </c>
      <c r="V331" s="50">
        <f>IFERROR(V329*G329,0)</f>
        <v>0</v>
      </c>
      <c r="W331" s="50">
        <f>IFERROR(W329*G329,0)</f>
        <v>0</v>
      </c>
      <c r="X331" s="50">
        <f>IFERROR(X329*G329,0)</f>
        <v>0</v>
      </c>
      <c r="Y331" s="50">
        <f>IFERROR(Y329*G329,0)</f>
        <v>0</v>
      </c>
      <c r="Z331" s="50">
        <f>IFERROR(Z329*G329,0)</f>
        <v>0</v>
      </c>
      <c r="AA331" s="50">
        <f>IFERROR(AA329*G329,0)</f>
        <v>0</v>
      </c>
      <c r="AB331" s="50">
        <f>IFERROR(AB329*G329,0)</f>
        <v>0</v>
      </c>
      <c r="AC331" s="50" t="s">
        <v>57</v>
      </c>
      <c r="AD331" s="3"/>
      <c r="AE331" s="72"/>
      <c r="AF331" s="3"/>
      <c r="AG331" s="3"/>
      <c r="AH331" s="3"/>
      <c r="AI331" s="3"/>
      <c r="AJ331" s="3"/>
      <c r="AK331" s="3"/>
      <c r="AL331" s="62"/>
      <c r="AM331" s="62"/>
      <c r="AN331" s="62"/>
      <c r="AO331" s="3"/>
      <c r="AP331" s="3"/>
      <c r="AQ331" s="2"/>
      <c r="AR331" s="2"/>
      <c r="AS331" s="2"/>
      <c r="AT331" s="2"/>
      <c r="AU331" s="20"/>
      <c r="AV331" s="20"/>
      <c r="AW331" s="21"/>
    </row>
    <row r="332" spans="1:82" ht="15" x14ac:dyDescent="0.25">
      <c r="A332" s="767" t="s">
        <v>542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64"/>
      <c r="AB332" s="764"/>
      <c r="AC332" s="764"/>
      <c r="AD332" s="764"/>
      <c r="AE332" s="765"/>
      <c r="AF332" s="769"/>
      <c r="AG332" s="2"/>
      <c r="AH332" s="2"/>
      <c r="AI332" s="2"/>
      <c r="AJ332" s="2"/>
      <c r="AK332" s="61"/>
      <c r="AL332" s="61"/>
      <c r="AM332" s="61"/>
      <c r="AN332" s="2"/>
      <c r="AO332" s="2"/>
      <c r="AP332" s="2"/>
      <c r="AQ332" s="2"/>
      <c r="AR332" s="2"/>
    </row>
    <row r="333" spans="1:82" ht="15" x14ac:dyDescent="0.25">
      <c r="A333" s="770" t="s">
        <v>543</v>
      </c>
      <c r="B333" s="771"/>
      <c r="C333" s="771"/>
      <c r="D333" s="771"/>
      <c r="E333" s="771"/>
      <c r="F333" s="771"/>
      <c r="G333" s="771"/>
      <c r="H333" s="771"/>
      <c r="I333" s="771"/>
      <c r="J333" s="771"/>
      <c r="K333" s="771"/>
      <c r="L333" s="771"/>
      <c r="M333" s="771"/>
      <c r="N333" s="771"/>
      <c r="O333" s="771"/>
      <c r="P333" s="771"/>
      <c r="Q333" s="771"/>
      <c r="R333" s="771"/>
      <c r="S333" s="771"/>
      <c r="T333" s="771"/>
      <c r="U333" s="771"/>
      <c r="V333" s="771"/>
      <c r="W333" s="771"/>
      <c r="X333" s="768"/>
      <c r="Y333" s="768"/>
      <c r="Z333" s="768"/>
      <c r="AA333" s="764"/>
      <c r="AB333" s="764"/>
      <c r="AC333" s="764"/>
      <c r="AD333" s="764"/>
      <c r="AE333" s="765"/>
      <c r="AF333" s="772"/>
      <c r="AG333" s="2"/>
      <c r="AH333" s="2"/>
      <c r="AI333" s="2"/>
      <c r="AJ333" s="2"/>
      <c r="AK333" s="61"/>
      <c r="AL333" s="61"/>
      <c r="AM333" s="61"/>
      <c r="AN333" s="2"/>
      <c r="AO333" s="2"/>
      <c r="AP333" s="2"/>
      <c r="AQ333" s="2"/>
      <c r="AR333" s="2"/>
    </row>
    <row r="334" spans="1:82" x14ac:dyDescent="0.2">
      <c r="A334" s="82" t="s">
        <v>544</v>
      </c>
      <c r="B334" s="83" t="s">
        <v>545</v>
      </c>
      <c r="C334" s="83">
        <v>4301051319</v>
      </c>
      <c r="D334" s="83">
        <v>4680115881204</v>
      </c>
      <c r="E334" s="84">
        <v>0.33</v>
      </c>
      <c r="F334" s="85">
        <v>6</v>
      </c>
      <c r="G334" s="84">
        <v>1.98</v>
      </c>
      <c r="H334" s="84">
        <v>2.246</v>
      </c>
      <c r="I334" s="86">
        <v>156</v>
      </c>
      <c r="J334" s="86" t="s">
        <v>115</v>
      </c>
      <c r="K334" s="87" t="s">
        <v>546</v>
      </c>
      <c r="L334" s="87"/>
      <c r="M334" s="773">
        <v>365</v>
      </c>
      <c r="N334" s="773"/>
      <c r="O334" s="9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34" s="775"/>
      <c r="Q334" s="775"/>
      <c r="R334" s="775"/>
      <c r="S334" s="775"/>
      <c r="T334" s="88" t="s">
        <v>42</v>
      </c>
      <c r="U334" s="65">
        <v>0</v>
      </c>
      <c r="V334" s="66">
        <f>IFERROR(IF(U334="","",U334),"")</f>
        <v>0</v>
      </c>
      <c r="W334" s="65">
        <v>0</v>
      </c>
      <c r="X334" s="66">
        <f>IFERROR(IF(W334="","",W334),"")</f>
        <v>0</v>
      </c>
      <c r="Y334" s="65">
        <v>0</v>
      </c>
      <c r="Z334" s="66">
        <f>IFERROR(IF(Y334="","",Y334),"")</f>
        <v>0</v>
      </c>
      <c r="AA334" s="65">
        <v>0</v>
      </c>
      <c r="AB334" s="66">
        <f>IFERROR(IF(AA334="","",AA334),"")</f>
        <v>0</v>
      </c>
      <c r="AC334" s="67" t="str">
        <f>IF(IFERROR(U334*0.00753,0)+IFERROR(W334*0.00753,0)+IFERROR(Y334*0.00753,0)+IFERROR(AA334*0.00753,0)=0,"",IFERROR(U334*0.00753,0)+IFERROR(W334*0.00753,0)+IFERROR(Y334*0.00753,0)+IFERROR(AA334*0.00753,0))</f>
        <v/>
      </c>
      <c r="AD334" s="82" t="s">
        <v>57</v>
      </c>
      <c r="AE334" s="82" t="s">
        <v>57</v>
      </c>
      <c r="AF334" s="525" t="s">
        <v>548</v>
      </c>
      <c r="AG334" s="2"/>
      <c r="AH334" s="2"/>
      <c r="AI334" s="2"/>
      <c r="AJ334" s="2"/>
      <c r="AK334" s="2"/>
      <c r="AL334" s="61"/>
      <c r="AM334" s="61"/>
      <c r="AN334" s="61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547</v>
      </c>
      <c r="BO334" s="80">
        <f>IFERROR(U334*H334,0)</f>
        <v>0</v>
      </c>
      <c r="BP334" s="80">
        <f>IFERROR(V334*H334,0)</f>
        <v>0</v>
      </c>
      <c r="BQ334" s="80">
        <f>IFERROR(U334/I334,0)</f>
        <v>0</v>
      </c>
      <c r="BR334" s="80">
        <f>IFERROR(V334/I334,0)</f>
        <v>0</v>
      </c>
      <c r="BS334" s="80">
        <f>IFERROR(W334*H334,0)</f>
        <v>0</v>
      </c>
      <c r="BT334" s="80">
        <f>IFERROR(X334*H334,0)</f>
        <v>0</v>
      </c>
      <c r="BU334" s="80">
        <f>IFERROR(W334/I334,0)</f>
        <v>0</v>
      </c>
      <c r="BV334" s="80">
        <f>IFERROR(X334/I334,0)</f>
        <v>0</v>
      </c>
      <c r="BW334" s="80">
        <f>IFERROR(Y334*H334,0)</f>
        <v>0</v>
      </c>
      <c r="BX334" s="80">
        <f>IFERROR(Z334*H334,0)</f>
        <v>0</v>
      </c>
      <c r="BY334" s="80">
        <f>IFERROR(Y334/I334,0)</f>
        <v>0</v>
      </c>
      <c r="BZ334" s="80">
        <f>IFERROR(Z334/I334,0)</f>
        <v>0</v>
      </c>
      <c r="CA334" s="80">
        <f>IFERROR(AA334*H334,0)</f>
        <v>0</v>
      </c>
      <c r="CB334" s="80">
        <f>IFERROR(AB334*H334,0)</f>
        <v>0</v>
      </c>
      <c r="CC334" s="80">
        <f>IFERROR(AA334/I334,0)</f>
        <v>0</v>
      </c>
      <c r="CD334" s="80">
        <f>IFERROR(AB334/I334,0)</f>
        <v>0</v>
      </c>
    </row>
    <row r="335" spans="1:82" x14ac:dyDescent="0.2">
      <c r="A335" s="793"/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1" t="s">
        <v>43</v>
      </c>
      <c r="P335" s="792"/>
      <c r="Q335" s="792"/>
      <c r="R335" s="792"/>
      <c r="S335" s="792"/>
      <c r="T335" s="39" t="s">
        <v>42</v>
      </c>
      <c r="U335" s="50">
        <f t="shared" ref="U335:AB335" si="316">IFERROR(SUM(U334:U334),0)</f>
        <v>0</v>
      </c>
      <c r="V335" s="50">
        <f t="shared" si="316"/>
        <v>0</v>
      </c>
      <c r="W335" s="50">
        <f t="shared" si="316"/>
        <v>0</v>
      </c>
      <c r="X335" s="50">
        <f t="shared" si="316"/>
        <v>0</v>
      </c>
      <c r="Y335" s="50">
        <f t="shared" si="316"/>
        <v>0</v>
      </c>
      <c r="Z335" s="50">
        <f t="shared" si="316"/>
        <v>0</v>
      </c>
      <c r="AA335" s="50">
        <f t="shared" si="316"/>
        <v>0</v>
      </c>
      <c r="AB335" s="50">
        <f t="shared" si="316"/>
        <v>0</v>
      </c>
      <c r="AC335" s="50">
        <f>IFERROR(IF(AC334="",0,AC334),0)</f>
        <v>0</v>
      </c>
      <c r="AD335" s="3"/>
      <c r="AE335" s="72"/>
      <c r="AF335" s="3"/>
      <c r="AG335" s="3"/>
      <c r="AH335" s="3"/>
      <c r="AI335" s="3"/>
      <c r="AJ335" s="3"/>
      <c r="AK335" s="3"/>
      <c r="AL335" s="62"/>
      <c r="AM335" s="62"/>
      <c r="AN335" s="62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x14ac:dyDescent="0.2">
      <c r="A336" s="793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791" t="s">
        <v>43</v>
      </c>
      <c r="P336" s="792"/>
      <c r="Q336" s="792"/>
      <c r="R336" s="792"/>
      <c r="S336" s="792"/>
      <c r="T336" s="39" t="s">
        <v>0</v>
      </c>
      <c r="U336" s="50">
        <f>IFERROR(U334*G334,0)</f>
        <v>0</v>
      </c>
      <c r="V336" s="50">
        <f>IFERROR(V334*G334,0)</f>
        <v>0</v>
      </c>
      <c r="W336" s="50">
        <f>IFERROR(W334*G334,0)</f>
        <v>0</v>
      </c>
      <c r="X336" s="50">
        <f>IFERROR(X334*G334,0)</f>
        <v>0</v>
      </c>
      <c r="Y336" s="50">
        <f>IFERROR(Y334*G334,0)</f>
        <v>0</v>
      </c>
      <c r="Z336" s="50">
        <f>IFERROR(Z334*G334,0)</f>
        <v>0</v>
      </c>
      <c r="AA336" s="50">
        <f>IFERROR(AA334*G334,0)</f>
        <v>0</v>
      </c>
      <c r="AB336" s="50">
        <f>IFERROR(AB334*G334,0)</f>
        <v>0</v>
      </c>
      <c r="AC336" s="50" t="s">
        <v>57</v>
      </c>
      <c r="AD336" s="3"/>
      <c r="AE336" s="72"/>
      <c r="AF336" s="3"/>
      <c r="AG336" s="3"/>
      <c r="AH336" s="3"/>
      <c r="AI336" s="3"/>
      <c r="AJ336" s="3"/>
      <c r="AK336" s="3"/>
      <c r="AL336" s="62"/>
      <c r="AM336" s="62"/>
      <c r="AN336" s="62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27.75" customHeight="1" x14ac:dyDescent="0.2">
      <c r="A337" s="761" t="s">
        <v>549</v>
      </c>
      <c r="B337" s="762"/>
      <c r="C337" s="762"/>
      <c r="D337" s="762"/>
      <c r="E337" s="762"/>
      <c r="F337" s="762"/>
      <c r="G337" s="762"/>
      <c r="H337" s="762"/>
      <c r="I337" s="762"/>
      <c r="J337" s="762"/>
      <c r="K337" s="762"/>
      <c r="L337" s="762"/>
      <c r="M337" s="762"/>
      <c r="N337" s="762"/>
      <c r="O337" s="762"/>
      <c r="P337" s="762"/>
      <c r="Q337" s="762"/>
      <c r="R337" s="762"/>
      <c r="S337" s="762"/>
      <c r="T337" s="762"/>
      <c r="U337" s="762"/>
      <c r="V337" s="762"/>
      <c r="W337" s="763"/>
      <c r="X337" s="763"/>
      <c r="Y337" s="763"/>
      <c r="Z337" s="763"/>
      <c r="AA337" s="764"/>
      <c r="AB337" s="764"/>
      <c r="AC337" s="764"/>
      <c r="AD337" s="764"/>
      <c r="AE337" s="765"/>
      <c r="AF337" s="766"/>
      <c r="AG337" s="2"/>
      <c r="AH337" s="2"/>
      <c r="AI337" s="2"/>
      <c r="AJ337" s="2"/>
      <c r="AK337" s="61"/>
      <c r="AL337" s="61"/>
      <c r="AM337" s="61"/>
      <c r="AN337" s="2"/>
      <c r="AO337" s="2"/>
      <c r="AP337" s="2"/>
      <c r="AQ337" s="2"/>
      <c r="AR337" s="2"/>
    </row>
    <row r="338" spans="1:82" ht="15" x14ac:dyDescent="0.25">
      <c r="A338" s="767" t="s">
        <v>550</v>
      </c>
      <c r="B338" s="768"/>
      <c r="C338" s="768"/>
      <c r="D338" s="768"/>
      <c r="E338" s="768"/>
      <c r="F338" s="768"/>
      <c r="G338" s="768"/>
      <c r="H338" s="768"/>
      <c r="I338" s="768"/>
      <c r="J338" s="768"/>
      <c r="K338" s="768"/>
      <c r="L338" s="768"/>
      <c r="M338" s="768"/>
      <c r="N338" s="768"/>
      <c r="O338" s="768"/>
      <c r="P338" s="768"/>
      <c r="Q338" s="768"/>
      <c r="R338" s="768"/>
      <c r="S338" s="768"/>
      <c r="T338" s="768"/>
      <c r="U338" s="768"/>
      <c r="V338" s="768"/>
      <c r="W338" s="768"/>
      <c r="X338" s="768"/>
      <c r="Y338" s="768"/>
      <c r="Z338" s="768"/>
      <c r="AA338" s="764"/>
      <c r="AB338" s="764"/>
      <c r="AC338" s="764"/>
      <c r="AD338" s="764"/>
      <c r="AE338" s="765"/>
      <c r="AF338" s="769"/>
      <c r="AG338" s="2"/>
      <c r="AH338" s="2"/>
      <c r="AI338" s="2"/>
      <c r="AJ338" s="2"/>
      <c r="AK338" s="61"/>
      <c r="AL338" s="61"/>
      <c r="AM338" s="61"/>
      <c r="AN338" s="2"/>
      <c r="AO338" s="2"/>
      <c r="AP338" s="2"/>
      <c r="AQ338" s="2"/>
      <c r="AR338" s="2"/>
    </row>
    <row r="339" spans="1:82" ht="15" x14ac:dyDescent="0.25">
      <c r="A339" s="770" t="s">
        <v>86</v>
      </c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1"/>
      <c r="P339" s="771"/>
      <c r="Q339" s="771"/>
      <c r="R339" s="771"/>
      <c r="S339" s="771"/>
      <c r="T339" s="771"/>
      <c r="U339" s="771"/>
      <c r="V339" s="771"/>
      <c r="W339" s="771"/>
      <c r="X339" s="768"/>
      <c r="Y339" s="768"/>
      <c r="Z339" s="768"/>
      <c r="AA339" s="764"/>
      <c r="AB339" s="764"/>
      <c r="AC339" s="764"/>
      <c r="AD339" s="764"/>
      <c r="AE339" s="765"/>
      <c r="AF339" s="772"/>
      <c r="AG339" s="2"/>
      <c r="AH339" s="2"/>
      <c r="AI339" s="2"/>
      <c r="AJ339" s="2"/>
      <c r="AK339" s="61"/>
      <c r="AL339" s="61"/>
      <c r="AM339" s="61"/>
      <c r="AN339" s="2"/>
      <c r="AO339" s="2"/>
      <c r="AP339" s="2"/>
      <c r="AQ339" s="2"/>
      <c r="AR339" s="2"/>
    </row>
    <row r="340" spans="1:82" x14ac:dyDescent="0.2">
      <c r="A340" s="82" t="s">
        <v>551</v>
      </c>
      <c r="B340" s="83" t="s">
        <v>552</v>
      </c>
      <c r="C340" s="83">
        <v>4301132083</v>
      </c>
      <c r="D340" s="83">
        <v>4607111038463</v>
      </c>
      <c r="E340" s="84">
        <v>0.25</v>
      </c>
      <c r="F340" s="85">
        <v>12</v>
      </c>
      <c r="G340" s="84">
        <v>3</v>
      </c>
      <c r="H340" s="84">
        <v>3.22</v>
      </c>
      <c r="I340" s="86">
        <v>70</v>
      </c>
      <c r="J340" s="86" t="s">
        <v>90</v>
      </c>
      <c r="K340" s="87" t="s">
        <v>89</v>
      </c>
      <c r="L340" s="87"/>
      <c r="M340" s="773">
        <v>180</v>
      </c>
      <c r="N340" s="773"/>
      <c r="O340" s="985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0" s="775"/>
      <c r="Q340" s="775"/>
      <c r="R340" s="775"/>
      <c r="S340" s="775"/>
      <c r="T340" s="88" t="s">
        <v>42</v>
      </c>
      <c r="U340" s="65">
        <v>0</v>
      </c>
      <c r="V340" s="66">
        <f>IFERROR(IF(U340="","",U340),"")</f>
        <v>0</v>
      </c>
      <c r="W340" s="65">
        <v>0</v>
      </c>
      <c r="X340" s="66">
        <f>IFERROR(IF(W340="","",W340),"")</f>
        <v>0</v>
      </c>
      <c r="Y340" s="65">
        <v>0</v>
      </c>
      <c r="Z340" s="66">
        <f>IFERROR(IF(Y340="","",Y340),"")</f>
        <v>0</v>
      </c>
      <c r="AA340" s="65">
        <v>0</v>
      </c>
      <c r="AB340" s="66">
        <f>IFERROR(IF(AA340="","",AA340),"")</f>
        <v>0</v>
      </c>
      <c r="AC340" s="67" t="str">
        <f>IF(IFERROR(U340*0.01788,0)+IFERROR(W340*0.01788,0)+IFERROR(Y340*0.01788,0)+IFERROR(AA340*0.01788,0)=0,"",IFERROR(U340*0.01788,0)+IFERROR(W340*0.01788,0)+IFERROR(Y340*0.01788,0)+IFERROR(AA340*0.01788,0))</f>
        <v/>
      </c>
      <c r="AD340" s="82" t="s">
        <v>57</v>
      </c>
      <c r="AE340" s="82" t="s">
        <v>57</v>
      </c>
      <c r="AF340" s="527" t="s">
        <v>553</v>
      </c>
      <c r="AG340" s="2"/>
      <c r="AH340" s="2"/>
      <c r="AI340" s="2"/>
      <c r="AJ340" s="2"/>
      <c r="AK340" s="2"/>
      <c r="AL340" s="61"/>
      <c r="AM340" s="61"/>
      <c r="AN340" s="61"/>
      <c r="AO340" s="2"/>
      <c r="AP340" s="2"/>
      <c r="AQ340" s="2"/>
      <c r="AR340" s="2"/>
      <c r="AS340" s="2"/>
      <c r="AT340" s="2"/>
      <c r="AU340" s="20"/>
      <c r="AV340" s="20"/>
      <c r="AW340" s="21"/>
      <c r="BB340" s="526" t="s">
        <v>91</v>
      </c>
      <c r="BO340" s="80">
        <f>IFERROR(U340*H340,0)</f>
        <v>0</v>
      </c>
      <c r="BP340" s="80">
        <f>IFERROR(V340*H340,0)</f>
        <v>0</v>
      </c>
      <c r="BQ340" s="80">
        <f>IFERROR(U340/I340,0)</f>
        <v>0</v>
      </c>
      <c r="BR340" s="80">
        <f>IFERROR(V340/I340,0)</f>
        <v>0</v>
      </c>
      <c r="BS340" s="80">
        <f>IFERROR(W340*H340,0)</f>
        <v>0</v>
      </c>
      <c r="BT340" s="80">
        <f>IFERROR(X340*H340,0)</f>
        <v>0</v>
      </c>
      <c r="BU340" s="80">
        <f>IFERROR(W340/I340,0)</f>
        <v>0</v>
      </c>
      <c r="BV340" s="80">
        <f>IFERROR(X340/I340,0)</f>
        <v>0</v>
      </c>
      <c r="BW340" s="80">
        <f>IFERROR(Y340*H340,0)</f>
        <v>0</v>
      </c>
      <c r="BX340" s="80">
        <f>IFERROR(Z340*H340,0)</f>
        <v>0</v>
      </c>
      <c r="BY340" s="80">
        <f>IFERROR(Y340/I340,0)</f>
        <v>0</v>
      </c>
      <c r="BZ340" s="80">
        <f>IFERROR(Z340/I340,0)</f>
        <v>0</v>
      </c>
      <c r="CA340" s="80">
        <f>IFERROR(AA340*H340,0)</f>
        <v>0</v>
      </c>
      <c r="CB340" s="80">
        <f>IFERROR(AB340*H340,0)</f>
        <v>0</v>
      </c>
      <c r="CC340" s="80">
        <f>IFERROR(AA340/I340,0)</f>
        <v>0</v>
      </c>
      <c r="CD340" s="80">
        <f>IFERROR(AB340/I340,0)</f>
        <v>0</v>
      </c>
    </row>
    <row r="341" spans="1:82" x14ac:dyDescent="0.2">
      <c r="A341" s="82" t="s">
        <v>551</v>
      </c>
      <c r="B341" s="83" t="s">
        <v>552</v>
      </c>
      <c r="C341" s="83">
        <v>4301132121</v>
      </c>
      <c r="D341" s="83">
        <v>4607111038463</v>
      </c>
      <c r="E341" s="84">
        <v>0.25</v>
      </c>
      <c r="F341" s="85">
        <v>12</v>
      </c>
      <c r="G341" s="84">
        <v>3</v>
      </c>
      <c r="H341" s="84">
        <v>3.22</v>
      </c>
      <c r="I341" s="86">
        <v>70</v>
      </c>
      <c r="J341" s="86" t="s">
        <v>90</v>
      </c>
      <c r="K341" s="87" t="s">
        <v>89</v>
      </c>
      <c r="L341" s="87"/>
      <c r="M341" s="773">
        <v>180</v>
      </c>
      <c r="N341" s="773"/>
      <c r="O341" s="986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1" s="775"/>
      <c r="Q341" s="775"/>
      <c r="R341" s="775"/>
      <c r="S341" s="775"/>
      <c r="T341" s="88" t="s">
        <v>42</v>
      </c>
      <c r="U341" s="65">
        <v>0</v>
      </c>
      <c r="V341" s="66">
        <f>IFERROR(IF(U341="","",U341),"")</f>
        <v>0</v>
      </c>
      <c r="W341" s="65">
        <v>0</v>
      </c>
      <c r="X341" s="66">
        <f>IFERROR(IF(W341="","",W341),"")</f>
        <v>0</v>
      </c>
      <c r="Y341" s="65">
        <v>0</v>
      </c>
      <c r="Z341" s="66">
        <f>IFERROR(IF(Y341="","",Y341),"")</f>
        <v>0</v>
      </c>
      <c r="AA341" s="65">
        <v>0</v>
      </c>
      <c r="AB341" s="66">
        <f>IFERROR(IF(AA341="","",AA341),"")</f>
        <v>0</v>
      </c>
      <c r="AC341" s="67" t="str">
        <f>IF(IFERROR(U341*0.01788,0)+IFERROR(W341*0.01788,0)+IFERROR(Y341*0.01788,0)+IFERROR(AA341*0.01788,0)=0,"",IFERROR(U341*0.01788,0)+IFERROR(W341*0.01788,0)+IFERROR(Y341*0.01788,0)+IFERROR(AA341*0.01788,0))</f>
        <v/>
      </c>
      <c r="AD341" s="82" t="s">
        <v>57</v>
      </c>
      <c r="AE341" s="82" t="s">
        <v>57</v>
      </c>
      <c r="AF341" s="529" t="s">
        <v>553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528" t="s">
        <v>91</v>
      </c>
      <c r="BO341" s="80">
        <f>IFERROR(U341*H341,0)</f>
        <v>0</v>
      </c>
      <c r="BP341" s="80">
        <f>IFERROR(V341*H341,0)</f>
        <v>0</v>
      </c>
      <c r="BQ341" s="80">
        <f>IFERROR(U341/I341,0)</f>
        <v>0</v>
      </c>
      <c r="BR341" s="80">
        <f>IFERROR(V341/I341,0)</f>
        <v>0</v>
      </c>
      <c r="BS341" s="80">
        <f>IFERROR(W341*H341,0)</f>
        <v>0</v>
      </c>
      <c r="BT341" s="80">
        <f>IFERROR(X341*H341,0)</f>
        <v>0</v>
      </c>
      <c r="BU341" s="80">
        <f>IFERROR(W341/I341,0)</f>
        <v>0</v>
      </c>
      <c r="BV341" s="80">
        <f>IFERROR(X341/I341,0)</f>
        <v>0</v>
      </c>
      <c r="BW341" s="80">
        <f>IFERROR(Y341*H341,0)</f>
        <v>0</v>
      </c>
      <c r="BX341" s="80">
        <f>IFERROR(Z341*H341,0)</f>
        <v>0</v>
      </c>
      <c r="BY341" s="80">
        <f>IFERROR(Y341/I341,0)</f>
        <v>0</v>
      </c>
      <c r="BZ341" s="80">
        <f>IFERROR(Z341/I341,0)</f>
        <v>0</v>
      </c>
      <c r="CA341" s="80">
        <f>IFERROR(AA341*H341,0)</f>
        <v>0</v>
      </c>
      <c r="CB341" s="80">
        <f>IFERROR(AB341*H341,0)</f>
        <v>0</v>
      </c>
      <c r="CC341" s="80">
        <f>IFERROR(AA341/I341,0)</f>
        <v>0</v>
      </c>
      <c r="CD341" s="80">
        <f>IFERROR(AB341/I341,0)</f>
        <v>0</v>
      </c>
    </row>
    <row r="342" spans="1:82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1" t="s">
        <v>43</v>
      </c>
      <c r="P342" s="792"/>
      <c r="Q342" s="792"/>
      <c r="R342" s="792"/>
      <c r="S342" s="792"/>
      <c r="T342" s="39" t="s">
        <v>42</v>
      </c>
      <c r="U342" s="50">
        <f t="shared" ref="U342:AB342" si="317">IFERROR(SUM(U340:U341),0)</f>
        <v>0</v>
      </c>
      <c r="V342" s="50">
        <f t="shared" si="317"/>
        <v>0</v>
      </c>
      <c r="W342" s="50">
        <f t="shared" si="317"/>
        <v>0</v>
      </c>
      <c r="X342" s="50">
        <f t="shared" si="317"/>
        <v>0</v>
      </c>
      <c r="Y342" s="50">
        <f t="shared" si="317"/>
        <v>0</v>
      </c>
      <c r="Z342" s="50">
        <f t="shared" si="317"/>
        <v>0</v>
      </c>
      <c r="AA342" s="50">
        <f t="shared" si="317"/>
        <v>0</v>
      </c>
      <c r="AB342" s="50">
        <f t="shared" si="317"/>
        <v>0</v>
      </c>
      <c r="AC342" s="50">
        <f>IFERROR(IF(AC340="",0,AC340),0)+IFERROR(IF(AC341="",0,AC341),0)</f>
        <v>0</v>
      </c>
      <c r="AD342" s="3"/>
      <c r="AE342" s="72"/>
      <c r="AF342" s="3"/>
      <c r="AG342" s="3"/>
      <c r="AH342" s="3"/>
      <c r="AI342" s="3"/>
      <c r="AJ342" s="3"/>
      <c r="AK342" s="3"/>
      <c r="AL342" s="62"/>
      <c r="AM342" s="62"/>
      <c r="AN342" s="62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1" t="s">
        <v>43</v>
      </c>
      <c r="P343" s="792"/>
      <c r="Q343" s="792"/>
      <c r="R343" s="792"/>
      <c r="S343" s="792"/>
      <c r="T343" s="39" t="s">
        <v>0</v>
      </c>
      <c r="U343" s="50">
        <f>IFERROR(U340*G340,0)+IFERROR(U341*G341,0)</f>
        <v>0</v>
      </c>
      <c r="V343" s="50">
        <f>IFERROR(V340*G340,0)+IFERROR(V341*G341,0)</f>
        <v>0</v>
      </c>
      <c r="W343" s="50">
        <f>IFERROR(W340*G340,0)+IFERROR(W341*G341,0)</f>
        <v>0</v>
      </c>
      <c r="X343" s="50">
        <f>IFERROR(X340*G340,0)+IFERROR(X341*G341,0)</f>
        <v>0</v>
      </c>
      <c r="Y343" s="50">
        <f>IFERROR(Y340*G340,0)+IFERROR(Y341*G341,0)</f>
        <v>0</v>
      </c>
      <c r="Z343" s="50">
        <f>IFERROR(Z340*G340,0)+IFERROR(Z341*G341,0)</f>
        <v>0</v>
      </c>
      <c r="AA343" s="50">
        <f>IFERROR(AA340*G340,0)+IFERROR(AA341*G341,0)</f>
        <v>0</v>
      </c>
      <c r="AB343" s="50">
        <f>IFERROR(AB340*G340,0)+IFERROR(AB341*G341,0)</f>
        <v>0</v>
      </c>
      <c r="AC343" s="50" t="s">
        <v>57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t="15" x14ac:dyDescent="0.25">
      <c r="A344" s="767" t="s">
        <v>554</v>
      </c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8"/>
      <c r="P344" s="768"/>
      <c r="Q344" s="768"/>
      <c r="R344" s="768"/>
      <c r="S344" s="768"/>
      <c r="T344" s="768"/>
      <c r="U344" s="768"/>
      <c r="V344" s="768"/>
      <c r="W344" s="768"/>
      <c r="X344" s="768"/>
      <c r="Y344" s="768"/>
      <c r="Z344" s="768"/>
      <c r="AA344" s="764"/>
      <c r="AB344" s="764"/>
      <c r="AC344" s="764"/>
      <c r="AD344" s="764"/>
      <c r="AE344" s="765"/>
      <c r="AF344" s="769"/>
      <c r="AG344" s="2"/>
      <c r="AH344" s="2"/>
      <c r="AI344" s="2"/>
      <c r="AJ344" s="2"/>
      <c r="AK344" s="61"/>
      <c r="AL344" s="61"/>
      <c r="AM344" s="61"/>
      <c r="AN344" s="2"/>
      <c r="AO344" s="2"/>
      <c r="AP344" s="2"/>
      <c r="AQ344" s="2"/>
      <c r="AR344" s="2"/>
    </row>
    <row r="345" spans="1:82" ht="15" x14ac:dyDescent="0.25">
      <c r="A345" s="770" t="s">
        <v>111</v>
      </c>
      <c r="B345" s="771"/>
      <c r="C345" s="771"/>
      <c r="D345" s="771"/>
      <c r="E345" s="771"/>
      <c r="F345" s="771"/>
      <c r="G345" s="771"/>
      <c r="H345" s="771"/>
      <c r="I345" s="771"/>
      <c r="J345" s="771"/>
      <c r="K345" s="771"/>
      <c r="L345" s="771"/>
      <c r="M345" s="771"/>
      <c r="N345" s="771"/>
      <c r="O345" s="771"/>
      <c r="P345" s="771"/>
      <c r="Q345" s="771"/>
      <c r="R345" s="771"/>
      <c r="S345" s="771"/>
      <c r="T345" s="771"/>
      <c r="U345" s="771"/>
      <c r="V345" s="771"/>
      <c r="W345" s="771"/>
      <c r="X345" s="768"/>
      <c r="Y345" s="768"/>
      <c r="Z345" s="768"/>
      <c r="AA345" s="764"/>
      <c r="AB345" s="764"/>
      <c r="AC345" s="764"/>
      <c r="AD345" s="764"/>
      <c r="AE345" s="765"/>
      <c r="AF345" s="772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x14ac:dyDescent="0.2">
      <c r="A346" s="82" t="s">
        <v>555</v>
      </c>
      <c r="B346" s="83" t="s">
        <v>556</v>
      </c>
      <c r="C346" s="83">
        <v>4301070934</v>
      </c>
      <c r="D346" s="83">
        <v>4607111037022</v>
      </c>
      <c r="E346" s="84">
        <v>0.7</v>
      </c>
      <c r="F346" s="85">
        <v>6</v>
      </c>
      <c r="G346" s="84">
        <v>4.2</v>
      </c>
      <c r="H346" s="84">
        <v>4.46</v>
      </c>
      <c r="I346" s="86">
        <v>84</v>
      </c>
      <c r="J346" s="86" t="s">
        <v>115</v>
      </c>
      <c r="K346" s="87" t="s">
        <v>89</v>
      </c>
      <c r="L346" s="87"/>
      <c r="M346" s="773">
        <v>180</v>
      </c>
      <c r="N346" s="773"/>
      <c r="O346" s="987" t="str">
        <f>HYPERLINK("https://abi.ru/products/Замороженные/Стародворье/Мясорубская/Пельмени/P003116/","Пельмени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P346" s="775"/>
      <c r="Q346" s="775"/>
      <c r="R346" s="775"/>
      <c r="S346" s="775"/>
      <c r="T346" s="88" t="s">
        <v>42</v>
      </c>
      <c r="U346" s="65">
        <v>0</v>
      </c>
      <c r="V346" s="66">
        <f>IFERROR(IF(U346="","",U346),"")</f>
        <v>0</v>
      </c>
      <c r="W346" s="65">
        <v>0</v>
      </c>
      <c r="X346" s="66">
        <f>IFERROR(IF(W346="","",W346),"")</f>
        <v>0</v>
      </c>
      <c r="Y346" s="65">
        <v>0</v>
      </c>
      <c r="Z346" s="66">
        <f>IFERROR(IF(Y346="","",Y346),"")</f>
        <v>0</v>
      </c>
      <c r="AA346" s="65">
        <v>0</v>
      </c>
      <c r="AB346" s="66">
        <f>IFERROR(IF(AA346="","",AA346),"")</f>
        <v>0</v>
      </c>
      <c r="AC346" s="67" t="str">
        <f>IF(IFERROR(U346*0.0155,0)+IFERROR(W346*0.0155,0)+IFERROR(Y346*0.0155,0)+IFERROR(AA346*0.0155,0)=0,"",IFERROR(U346*0.0155,0)+IFERROR(W346*0.0155,0)+IFERROR(Y346*0.0155,0)+IFERROR(AA346*0.0155,0))</f>
        <v/>
      </c>
      <c r="AD346" s="82" t="s">
        <v>57</v>
      </c>
      <c r="AE346" s="82" t="s">
        <v>57</v>
      </c>
      <c r="AF346" s="531" t="s">
        <v>557</v>
      </c>
      <c r="AG346" s="2"/>
      <c r="AH346" s="2"/>
      <c r="AI346" s="2"/>
      <c r="AJ346" s="2"/>
      <c r="AK346" s="2"/>
      <c r="AL346" s="61"/>
      <c r="AM346" s="61"/>
      <c r="AN346" s="61"/>
      <c r="AO346" s="2"/>
      <c r="AP346" s="2"/>
      <c r="AQ346" s="2"/>
      <c r="AR346" s="2"/>
      <c r="AS346" s="2"/>
      <c r="AT346" s="2"/>
      <c r="AU346" s="20"/>
      <c r="AV346" s="20"/>
      <c r="AW346" s="21"/>
      <c r="BB346" s="530" t="s">
        <v>68</v>
      </c>
      <c r="BO346" s="80">
        <f>IFERROR(U346*H346,0)</f>
        <v>0</v>
      </c>
      <c r="BP346" s="80">
        <f>IFERROR(V346*H346,0)</f>
        <v>0</v>
      </c>
      <c r="BQ346" s="80">
        <f>IFERROR(U346/I346,0)</f>
        <v>0</v>
      </c>
      <c r="BR346" s="80">
        <f>IFERROR(V346/I346,0)</f>
        <v>0</v>
      </c>
      <c r="BS346" s="80">
        <f>IFERROR(W346*H346,0)</f>
        <v>0</v>
      </c>
      <c r="BT346" s="80">
        <f>IFERROR(X346*H346,0)</f>
        <v>0</v>
      </c>
      <c r="BU346" s="80">
        <f>IFERROR(W346/I346,0)</f>
        <v>0</v>
      </c>
      <c r="BV346" s="80">
        <f>IFERROR(X346/I346,0)</f>
        <v>0</v>
      </c>
      <c r="BW346" s="80">
        <f>IFERROR(Y346*H346,0)</f>
        <v>0</v>
      </c>
      <c r="BX346" s="80">
        <f>IFERROR(Z346*H346,0)</f>
        <v>0</v>
      </c>
      <c r="BY346" s="80">
        <f>IFERROR(Y346/I346,0)</f>
        <v>0</v>
      </c>
      <c r="BZ346" s="80">
        <f>IFERROR(Z346/I346,0)</f>
        <v>0</v>
      </c>
      <c r="CA346" s="80">
        <f>IFERROR(AA346*H346,0)</f>
        <v>0</v>
      </c>
      <c r="CB346" s="80">
        <f>IFERROR(AB346*H346,0)</f>
        <v>0</v>
      </c>
      <c r="CC346" s="80">
        <f>IFERROR(AA346/I346,0)</f>
        <v>0</v>
      </c>
      <c r="CD346" s="80">
        <f>IFERROR(AB346/I346,0)</f>
        <v>0</v>
      </c>
    </row>
    <row r="347" spans="1:82" x14ac:dyDescent="0.2">
      <c r="A347" s="82" t="s">
        <v>558</v>
      </c>
      <c r="B347" s="83" t="s">
        <v>559</v>
      </c>
      <c r="C347" s="83">
        <v>4301070966</v>
      </c>
      <c r="D347" s="83">
        <v>4607111038135</v>
      </c>
      <c r="E347" s="84">
        <v>0.7</v>
      </c>
      <c r="F347" s="85">
        <v>8</v>
      </c>
      <c r="G347" s="84">
        <v>5.6</v>
      </c>
      <c r="H347" s="84">
        <v>5.87</v>
      </c>
      <c r="I347" s="86">
        <v>84</v>
      </c>
      <c r="J347" s="86" t="s">
        <v>115</v>
      </c>
      <c r="K347" s="87" t="s">
        <v>89</v>
      </c>
      <c r="L347" s="87"/>
      <c r="M347" s="773">
        <v>180</v>
      </c>
      <c r="N347" s="773"/>
      <c r="O347" s="9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7" s="775"/>
      <c r="Q347" s="775"/>
      <c r="R347" s="775"/>
      <c r="S347" s="775"/>
      <c r="T347" s="88" t="s">
        <v>42</v>
      </c>
      <c r="U347" s="65">
        <v>0</v>
      </c>
      <c r="V347" s="66">
        <f>IFERROR(IF(U347="","",U347),"")</f>
        <v>0</v>
      </c>
      <c r="W347" s="65">
        <v>0</v>
      </c>
      <c r="X347" s="66">
        <f>IFERROR(IF(W347="","",W347),"")</f>
        <v>0</v>
      </c>
      <c r="Y347" s="65">
        <v>0</v>
      </c>
      <c r="Z347" s="66">
        <f>IFERROR(IF(Y347="","",Y347),"")</f>
        <v>0</v>
      </c>
      <c r="AA347" s="65">
        <v>0</v>
      </c>
      <c r="AB347" s="66">
        <f>IFERROR(IF(AA347="","",AA347),"")</f>
        <v>0</v>
      </c>
      <c r="AC347" s="67" t="str">
        <f>IF(IFERROR(U347*0.0155,0)+IFERROR(W347*0.0155,0)+IFERROR(Y347*0.0155,0)+IFERROR(AA347*0.0155,0)=0,"",IFERROR(U347*0.0155,0)+IFERROR(W347*0.0155,0)+IFERROR(Y347*0.0155,0)+IFERROR(AA347*0.0155,0))</f>
        <v/>
      </c>
      <c r="AD347" s="82" t="s">
        <v>57</v>
      </c>
      <c r="AE347" s="82" t="s">
        <v>57</v>
      </c>
      <c r="AF347" s="533" t="s">
        <v>560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532" t="s">
        <v>68</v>
      </c>
      <c r="BO347" s="80">
        <f>IFERROR(U347*H347,0)</f>
        <v>0</v>
      </c>
      <c r="BP347" s="80">
        <f>IFERROR(V347*H347,0)</f>
        <v>0</v>
      </c>
      <c r="BQ347" s="80">
        <f>IFERROR(U347/I347,0)</f>
        <v>0</v>
      </c>
      <c r="BR347" s="80">
        <f>IFERROR(V347/I347,0)</f>
        <v>0</v>
      </c>
      <c r="BS347" s="80">
        <f>IFERROR(W347*H347,0)</f>
        <v>0</v>
      </c>
      <c r="BT347" s="80">
        <f>IFERROR(X347*H347,0)</f>
        <v>0</v>
      </c>
      <c r="BU347" s="80">
        <f>IFERROR(W347/I347,0)</f>
        <v>0</v>
      </c>
      <c r="BV347" s="80">
        <f>IFERROR(X347/I347,0)</f>
        <v>0</v>
      </c>
      <c r="BW347" s="80">
        <f>IFERROR(Y347*H347,0)</f>
        <v>0</v>
      </c>
      <c r="BX347" s="80">
        <f>IFERROR(Z347*H347,0)</f>
        <v>0</v>
      </c>
      <c r="BY347" s="80">
        <f>IFERROR(Y347/I347,0)</f>
        <v>0</v>
      </c>
      <c r="BZ347" s="80">
        <f>IFERROR(Z347/I347,0)</f>
        <v>0</v>
      </c>
      <c r="CA347" s="80">
        <f>IFERROR(AA347*H347,0)</f>
        <v>0</v>
      </c>
      <c r="CB347" s="80">
        <f>IFERROR(AB347*H347,0)</f>
        <v>0</v>
      </c>
      <c r="CC347" s="80">
        <f>IFERROR(AA347/I347,0)</f>
        <v>0</v>
      </c>
      <c r="CD347" s="80">
        <f>IFERROR(AB347/I347,0)</f>
        <v>0</v>
      </c>
    </row>
    <row r="348" spans="1:82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1" t="s">
        <v>43</v>
      </c>
      <c r="P348" s="792"/>
      <c r="Q348" s="792"/>
      <c r="R348" s="792"/>
      <c r="S348" s="792"/>
      <c r="T348" s="39" t="s">
        <v>42</v>
      </c>
      <c r="U348" s="50">
        <f t="shared" ref="U348:AB348" si="318">IFERROR(SUM(U346:U347),0)</f>
        <v>0</v>
      </c>
      <c r="V348" s="50">
        <f t="shared" si="318"/>
        <v>0</v>
      </c>
      <c r="W348" s="50">
        <f t="shared" si="318"/>
        <v>0</v>
      </c>
      <c r="X348" s="50">
        <f t="shared" si="318"/>
        <v>0</v>
      </c>
      <c r="Y348" s="50">
        <f t="shared" si="318"/>
        <v>0</v>
      </c>
      <c r="Z348" s="50">
        <f t="shared" si="318"/>
        <v>0</v>
      </c>
      <c r="AA348" s="50">
        <f t="shared" si="318"/>
        <v>0</v>
      </c>
      <c r="AB348" s="50">
        <f t="shared" si="318"/>
        <v>0</v>
      </c>
      <c r="AC348" s="50">
        <f>IFERROR(IF(AC346="",0,AC346),0)+IFERROR(IF(AC347="",0,AC347),0)</f>
        <v>0</v>
      </c>
      <c r="AD348" s="3"/>
      <c r="AE348" s="72"/>
      <c r="AF348" s="3"/>
      <c r="AG348" s="3"/>
      <c r="AH348" s="3"/>
      <c r="AI348" s="3"/>
      <c r="AJ348" s="3"/>
      <c r="AK348" s="3"/>
      <c r="AL348" s="62"/>
      <c r="AM348" s="62"/>
      <c r="AN348" s="62"/>
      <c r="AO348" s="3"/>
      <c r="AP348" s="3"/>
      <c r="AQ348" s="2"/>
      <c r="AR348" s="2"/>
      <c r="AS348" s="2"/>
      <c r="AT348" s="2"/>
      <c r="AU348" s="20"/>
      <c r="AV348" s="20"/>
      <c r="AW348" s="21"/>
    </row>
    <row r="349" spans="1:82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1" t="s">
        <v>43</v>
      </c>
      <c r="P349" s="792"/>
      <c r="Q349" s="792"/>
      <c r="R349" s="792"/>
      <c r="S349" s="792"/>
      <c r="T349" s="39" t="s">
        <v>0</v>
      </c>
      <c r="U349" s="50">
        <f>IFERROR(U346*G346,0)+IFERROR(U347*G347,0)</f>
        <v>0</v>
      </c>
      <c r="V349" s="50">
        <f>IFERROR(V346*G346,0)+IFERROR(V347*G347,0)</f>
        <v>0</v>
      </c>
      <c r="W349" s="50">
        <f>IFERROR(W346*G346,0)+IFERROR(W347*G347,0)</f>
        <v>0</v>
      </c>
      <c r="X349" s="50">
        <f>IFERROR(X346*G346,0)+IFERROR(X347*G347,0)</f>
        <v>0</v>
      </c>
      <c r="Y349" s="50">
        <f>IFERROR(Y346*G346,0)+IFERROR(Y347*G347,0)</f>
        <v>0</v>
      </c>
      <c r="Z349" s="50">
        <f>IFERROR(Z346*G346,0)+IFERROR(Z347*G347,0)</f>
        <v>0</v>
      </c>
      <c r="AA349" s="50">
        <f>IFERROR(AA346*G346,0)+IFERROR(AA347*G347,0)</f>
        <v>0</v>
      </c>
      <c r="AB349" s="50">
        <f>IFERROR(AB346*G346,0)+IFERROR(AB347*G347,0)</f>
        <v>0</v>
      </c>
      <c r="AC349" s="50" t="s">
        <v>57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t="15" x14ac:dyDescent="0.25">
      <c r="A350" s="767" t="s">
        <v>561</v>
      </c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8"/>
      <c r="P350" s="768"/>
      <c r="Q350" s="768"/>
      <c r="R350" s="768"/>
      <c r="S350" s="768"/>
      <c r="T350" s="768"/>
      <c r="U350" s="768"/>
      <c r="V350" s="768"/>
      <c r="W350" s="768"/>
      <c r="X350" s="768"/>
      <c r="Y350" s="768"/>
      <c r="Z350" s="768"/>
      <c r="AA350" s="764"/>
      <c r="AB350" s="764"/>
      <c r="AC350" s="764"/>
      <c r="AD350" s="764"/>
      <c r="AE350" s="765"/>
      <c r="AF350" s="769"/>
      <c r="AG350" s="2"/>
      <c r="AH350" s="2"/>
      <c r="AI350" s="2"/>
      <c r="AJ350" s="2"/>
      <c r="AK350" s="61"/>
      <c r="AL350" s="61"/>
      <c r="AM350" s="61"/>
      <c r="AN350" s="2"/>
      <c r="AO350" s="2"/>
      <c r="AP350" s="2"/>
      <c r="AQ350" s="2"/>
      <c r="AR350" s="2"/>
    </row>
    <row r="351" spans="1:82" ht="15" x14ac:dyDescent="0.25">
      <c r="A351" s="770" t="s">
        <v>111</v>
      </c>
      <c r="B351" s="771"/>
      <c r="C351" s="771"/>
      <c r="D351" s="771"/>
      <c r="E351" s="771"/>
      <c r="F351" s="771"/>
      <c r="G351" s="771"/>
      <c r="H351" s="771"/>
      <c r="I351" s="771"/>
      <c r="J351" s="771"/>
      <c r="K351" s="771"/>
      <c r="L351" s="771"/>
      <c r="M351" s="771"/>
      <c r="N351" s="771"/>
      <c r="O351" s="771"/>
      <c r="P351" s="771"/>
      <c r="Q351" s="771"/>
      <c r="R351" s="771"/>
      <c r="S351" s="771"/>
      <c r="T351" s="771"/>
      <c r="U351" s="771"/>
      <c r="V351" s="771"/>
      <c r="W351" s="771"/>
      <c r="X351" s="768"/>
      <c r="Y351" s="768"/>
      <c r="Z351" s="768"/>
      <c r="AA351" s="764"/>
      <c r="AB351" s="764"/>
      <c r="AC351" s="764"/>
      <c r="AD351" s="764"/>
      <c r="AE351" s="765"/>
      <c r="AF351" s="772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82" t="s">
        <v>562</v>
      </c>
      <c r="B352" s="83" t="s">
        <v>563</v>
      </c>
      <c r="C352" s="83">
        <v>4301070997</v>
      </c>
      <c r="D352" s="83">
        <v>4607111038586</v>
      </c>
      <c r="E352" s="84">
        <v>0.7</v>
      </c>
      <c r="F352" s="85">
        <v>8</v>
      </c>
      <c r="G352" s="84">
        <v>5.6</v>
      </c>
      <c r="H352" s="84">
        <v>5.83</v>
      </c>
      <c r="I352" s="86">
        <v>84</v>
      </c>
      <c r="J352" s="86" t="s">
        <v>115</v>
      </c>
      <c r="K352" s="87" t="s">
        <v>89</v>
      </c>
      <c r="L352" s="87"/>
      <c r="M352" s="773">
        <v>180</v>
      </c>
      <c r="N352" s="773"/>
      <c r="O352" s="9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52" s="775"/>
      <c r="Q352" s="775"/>
      <c r="R352" s="775"/>
      <c r="S352" s="775"/>
      <c r="T352" s="88" t="s">
        <v>42</v>
      </c>
      <c r="U352" s="65">
        <v>0</v>
      </c>
      <c r="V352" s="66">
        <f>IFERROR(IF(U352="","",U352),"")</f>
        <v>0</v>
      </c>
      <c r="W352" s="65">
        <v>0</v>
      </c>
      <c r="X352" s="66">
        <f>IFERROR(IF(W352="","",W352),"")</f>
        <v>0</v>
      </c>
      <c r="Y352" s="65">
        <v>0</v>
      </c>
      <c r="Z352" s="66">
        <f>IFERROR(IF(Y352="","",Y352),"")</f>
        <v>0</v>
      </c>
      <c r="AA352" s="65">
        <v>0</v>
      </c>
      <c r="AB352" s="66">
        <f>IFERROR(IF(AA352="","",AA352),"")</f>
        <v>0</v>
      </c>
      <c r="AC352" s="67" t="str">
        <f>IF(IFERROR(U352*0.0155,0)+IFERROR(W352*0.0155,0)+IFERROR(Y352*0.0155,0)+IFERROR(AA352*0.0155,0)=0,"",IFERROR(U352*0.0155,0)+IFERROR(W352*0.0155,0)+IFERROR(Y352*0.0155,0)+IFERROR(AA352*0.0155,0))</f>
        <v/>
      </c>
      <c r="AD352" s="82" t="s">
        <v>57</v>
      </c>
      <c r="AE352" s="82" t="s">
        <v>57</v>
      </c>
      <c r="AF352" s="535" t="s">
        <v>564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534" t="s">
        <v>68</v>
      </c>
      <c r="BO352" s="80">
        <f>IFERROR(U352*H352,0)</f>
        <v>0</v>
      </c>
      <c r="BP352" s="80">
        <f>IFERROR(V352*H352,0)</f>
        <v>0</v>
      </c>
      <c r="BQ352" s="80">
        <f>IFERROR(U352/I352,0)</f>
        <v>0</v>
      </c>
      <c r="BR352" s="80">
        <f>IFERROR(V352/I352,0)</f>
        <v>0</v>
      </c>
      <c r="BS352" s="80">
        <f>IFERROR(W352*H352,0)</f>
        <v>0</v>
      </c>
      <c r="BT352" s="80">
        <f>IFERROR(X352*H352,0)</f>
        <v>0</v>
      </c>
      <c r="BU352" s="80">
        <f>IFERROR(W352/I352,0)</f>
        <v>0</v>
      </c>
      <c r="BV352" s="80">
        <f>IFERROR(X352/I352,0)</f>
        <v>0</v>
      </c>
      <c r="BW352" s="80">
        <f>IFERROR(Y352*H352,0)</f>
        <v>0</v>
      </c>
      <c r="BX352" s="80">
        <f>IFERROR(Z352*H352,0)</f>
        <v>0</v>
      </c>
      <c r="BY352" s="80">
        <f>IFERROR(Y352/I352,0)</f>
        <v>0</v>
      </c>
      <c r="BZ352" s="80">
        <f>IFERROR(Z352/I352,0)</f>
        <v>0</v>
      </c>
      <c r="CA352" s="80">
        <f>IFERROR(AA352*H352,0)</f>
        <v>0</v>
      </c>
      <c r="CB352" s="80">
        <f>IFERROR(AB352*H352,0)</f>
        <v>0</v>
      </c>
      <c r="CC352" s="80">
        <f>IFERROR(AA352/I352,0)</f>
        <v>0</v>
      </c>
      <c r="CD352" s="80">
        <f>IFERROR(AB352/I352,0)</f>
        <v>0</v>
      </c>
    </row>
    <row r="353" spans="1:82" x14ac:dyDescent="0.2">
      <c r="A353" s="82" t="s">
        <v>565</v>
      </c>
      <c r="B353" s="83" t="s">
        <v>566</v>
      </c>
      <c r="C353" s="83">
        <v>4301070962</v>
      </c>
      <c r="D353" s="83">
        <v>4607111038609</v>
      </c>
      <c r="E353" s="84">
        <v>0.4</v>
      </c>
      <c r="F353" s="85">
        <v>16</v>
      </c>
      <c r="G353" s="84">
        <v>6.4</v>
      </c>
      <c r="H353" s="84">
        <v>6.71</v>
      </c>
      <c r="I353" s="86">
        <v>84</v>
      </c>
      <c r="J353" s="86" t="s">
        <v>115</v>
      </c>
      <c r="K353" s="87" t="s">
        <v>89</v>
      </c>
      <c r="L353" s="87"/>
      <c r="M353" s="773">
        <v>180</v>
      </c>
      <c r="N353" s="773"/>
      <c r="O353" s="9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353" s="775"/>
      <c r="Q353" s="775"/>
      <c r="R353" s="775"/>
      <c r="S353" s="775"/>
      <c r="T353" s="88" t="s">
        <v>42</v>
      </c>
      <c r="U353" s="65">
        <v>0</v>
      </c>
      <c r="V353" s="66">
        <f>IFERROR(IF(U353="","",U353),"")</f>
        <v>0</v>
      </c>
      <c r="W353" s="65">
        <v>0</v>
      </c>
      <c r="X353" s="66">
        <f>IFERROR(IF(W353="","",W353),"")</f>
        <v>0</v>
      </c>
      <c r="Y353" s="65">
        <v>0</v>
      </c>
      <c r="Z353" s="66">
        <f>IFERROR(IF(Y353="","",Y353),"")</f>
        <v>0</v>
      </c>
      <c r="AA353" s="65">
        <v>0</v>
      </c>
      <c r="AB353" s="66">
        <f>IFERROR(IF(AA353="","",AA353),"")</f>
        <v>0</v>
      </c>
      <c r="AC353" s="67" t="str">
        <f>IF(IFERROR(U353*0.0155,0)+IFERROR(W353*0.0155,0)+IFERROR(Y353*0.0155,0)+IFERROR(AA353*0.0155,0)=0,"",IFERROR(U353*0.0155,0)+IFERROR(W353*0.0155,0)+IFERROR(Y353*0.0155,0)+IFERROR(AA353*0.0155,0))</f>
        <v/>
      </c>
      <c r="AD353" s="82" t="s">
        <v>57</v>
      </c>
      <c r="AE353" s="82" t="s">
        <v>57</v>
      </c>
      <c r="AF353" s="537" t="s">
        <v>567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536" t="s">
        <v>68</v>
      </c>
      <c r="BO353" s="80">
        <f>IFERROR(U353*H353,0)</f>
        <v>0</v>
      </c>
      <c r="BP353" s="80">
        <f>IFERROR(V353*H353,0)</f>
        <v>0</v>
      </c>
      <c r="BQ353" s="80">
        <f>IFERROR(U353/I353,0)</f>
        <v>0</v>
      </c>
      <c r="BR353" s="80">
        <f>IFERROR(V353/I353,0)</f>
        <v>0</v>
      </c>
      <c r="BS353" s="80">
        <f>IFERROR(W353*H353,0)</f>
        <v>0</v>
      </c>
      <c r="BT353" s="80">
        <f>IFERROR(X353*H353,0)</f>
        <v>0</v>
      </c>
      <c r="BU353" s="80">
        <f>IFERROR(W353/I353,0)</f>
        <v>0</v>
      </c>
      <c r="BV353" s="80">
        <f>IFERROR(X353/I353,0)</f>
        <v>0</v>
      </c>
      <c r="BW353" s="80">
        <f>IFERROR(Y353*H353,0)</f>
        <v>0</v>
      </c>
      <c r="BX353" s="80">
        <f>IFERROR(Z353*H353,0)</f>
        <v>0</v>
      </c>
      <c r="BY353" s="80">
        <f>IFERROR(Y353/I353,0)</f>
        <v>0</v>
      </c>
      <c r="BZ353" s="80">
        <f>IFERROR(Z353/I353,0)</f>
        <v>0</v>
      </c>
      <c r="CA353" s="80">
        <f>IFERROR(AA353*H353,0)</f>
        <v>0</v>
      </c>
      <c r="CB353" s="80">
        <f>IFERROR(AB353*H353,0)</f>
        <v>0</v>
      </c>
      <c r="CC353" s="80">
        <f>IFERROR(AA353/I353,0)</f>
        <v>0</v>
      </c>
      <c r="CD353" s="80">
        <f>IFERROR(AB353/I353,0)</f>
        <v>0</v>
      </c>
    </row>
    <row r="354" spans="1:82" x14ac:dyDescent="0.2">
      <c r="A354" s="82" t="s">
        <v>568</v>
      </c>
      <c r="B354" s="83" t="s">
        <v>569</v>
      </c>
      <c r="C354" s="83">
        <v>4301070959</v>
      </c>
      <c r="D354" s="83">
        <v>4607111038616</v>
      </c>
      <c r="E354" s="84">
        <v>0.4</v>
      </c>
      <c r="F354" s="85">
        <v>16</v>
      </c>
      <c r="G354" s="84">
        <v>6.4</v>
      </c>
      <c r="H354" s="84">
        <v>6.71</v>
      </c>
      <c r="I354" s="86">
        <v>84</v>
      </c>
      <c r="J354" s="86" t="s">
        <v>115</v>
      </c>
      <c r="K354" s="87" t="s">
        <v>89</v>
      </c>
      <c r="L354" s="87"/>
      <c r="M354" s="773">
        <v>180</v>
      </c>
      <c r="N354" s="773"/>
      <c r="O354" s="9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4" s="775"/>
      <c r="Q354" s="775"/>
      <c r="R354" s="775"/>
      <c r="S354" s="775"/>
      <c r="T354" s="88" t="s">
        <v>42</v>
      </c>
      <c r="U354" s="65">
        <v>0</v>
      </c>
      <c r="V354" s="66">
        <f>IFERROR(IF(U354="","",U354),"")</f>
        <v>0</v>
      </c>
      <c r="W354" s="65">
        <v>0</v>
      </c>
      <c r="X354" s="66">
        <f>IFERROR(IF(W354="","",W354),"")</f>
        <v>0</v>
      </c>
      <c r="Y354" s="65">
        <v>0</v>
      </c>
      <c r="Z354" s="66">
        <f>IFERROR(IF(Y354="","",Y354),"")</f>
        <v>0</v>
      </c>
      <c r="AA354" s="65">
        <v>0</v>
      </c>
      <c r="AB354" s="66">
        <f>IFERROR(IF(AA354="","",AA354),"")</f>
        <v>0</v>
      </c>
      <c r="AC354" s="67" t="str">
        <f>IF(IFERROR(U354*0.0155,0)+IFERROR(W354*0.0155,0)+IFERROR(Y354*0.0155,0)+IFERROR(AA354*0.0155,0)=0,"",IFERROR(U354*0.0155,0)+IFERROR(W354*0.0155,0)+IFERROR(Y354*0.0155,0)+IFERROR(AA354*0.0155,0))</f>
        <v/>
      </c>
      <c r="AD354" s="82" t="s">
        <v>57</v>
      </c>
      <c r="AE354" s="82" t="s">
        <v>57</v>
      </c>
      <c r="AF354" s="539" t="s">
        <v>564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538" t="s">
        <v>68</v>
      </c>
      <c r="BO354" s="80">
        <f>IFERROR(U354*H354,0)</f>
        <v>0</v>
      </c>
      <c r="BP354" s="80">
        <f>IFERROR(V354*H354,0)</f>
        <v>0</v>
      </c>
      <c r="BQ354" s="80">
        <f>IFERROR(U354/I354,0)</f>
        <v>0</v>
      </c>
      <c r="BR354" s="80">
        <f>IFERROR(V354/I354,0)</f>
        <v>0</v>
      </c>
      <c r="BS354" s="80">
        <f>IFERROR(W354*H354,0)</f>
        <v>0</v>
      </c>
      <c r="BT354" s="80">
        <f>IFERROR(X354*H354,0)</f>
        <v>0</v>
      </c>
      <c r="BU354" s="80">
        <f>IFERROR(W354/I354,0)</f>
        <v>0</v>
      </c>
      <c r="BV354" s="80">
        <f>IFERROR(X354/I354,0)</f>
        <v>0</v>
      </c>
      <c r="BW354" s="80">
        <f>IFERROR(Y354*H354,0)</f>
        <v>0</v>
      </c>
      <c r="BX354" s="80">
        <f>IFERROR(Z354*H354,0)</f>
        <v>0</v>
      </c>
      <c r="BY354" s="80">
        <f>IFERROR(Y354/I354,0)</f>
        <v>0</v>
      </c>
      <c r="BZ354" s="80">
        <f>IFERROR(Z354/I354,0)</f>
        <v>0</v>
      </c>
      <c r="CA354" s="80">
        <f>IFERROR(AA354*H354,0)</f>
        <v>0</v>
      </c>
      <c r="CB354" s="80">
        <f>IFERROR(AB354*H354,0)</f>
        <v>0</v>
      </c>
      <c r="CC354" s="80">
        <f>IFERROR(AA354/I354,0)</f>
        <v>0</v>
      </c>
      <c r="CD354" s="80">
        <f>IFERROR(AB354/I354,0)</f>
        <v>0</v>
      </c>
    </row>
    <row r="355" spans="1:82" x14ac:dyDescent="0.2">
      <c r="A355" s="82" t="s">
        <v>570</v>
      </c>
      <c r="B355" s="83" t="s">
        <v>571</v>
      </c>
      <c r="C355" s="83">
        <v>4301070960</v>
      </c>
      <c r="D355" s="83">
        <v>4607111038623</v>
      </c>
      <c r="E355" s="84">
        <v>0.7</v>
      </c>
      <c r="F355" s="85">
        <v>8</v>
      </c>
      <c r="G355" s="84">
        <v>5.6</v>
      </c>
      <c r="H355" s="84">
        <v>5.87</v>
      </c>
      <c r="I355" s="86">
        <v>84</v>
      </c>
      <c r="J355" s="86" t="s">
        <v>115</v>
      </c>
      <c r="K355" s="87" t="s">
        <v>89</v>
      </c>
      <c r="L355" s="87"/>
      <c r="M355" s="773">
        <v>180</v>
      </c>
      <c r="N355" s="773"/>
      <c r="O355" s="9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5" s="775"/>
      <c r="Q355" s="775"/>
      <c r="R355" s="775"/>
      <c r="S355" s="775"/>
      <c r="T355" s="88" t="s">
        <v>42</v>
      </c>
      <c r="U355" s="65">
        <v>0</v>
      </c>
      <c r="V355" s="66">
        <f>IFERROR(IF(U355="","",U355),"")</f>
        <v>0</v>
      </c>
      <c r="W355" s="65">
        <v>0</v>
      </c>
      <c r="X355" s="66">
        <f>IFERROR(IF(W355="","",W355),"")</f>
        <v>0</v>
      </c>
      <c r="Y355" s="65">
        <v>0</v>
      </c>
      <c r="Z355" s="66">
        <f>IFERROR(IF(Y355="","",Y355),"")</f>
        <v>0</v>
      </c>
      <c r="AA355" s="65">
        <v>0</v>
      </c>
      <c r="AB355" s="66">
        <f>IFERROR(IF(AA355="","",AA355),"")</f>
        <v>0</v>
      </c>
      <c r="AC355" s="67" t="str">
        <f>IF(IFERROR(U355*0.0155,0)+IFERROR(W355*0.0155,0)+IFERROR(Y355*0.0155,0)+IFERROR(AA355*0.0155,0)=0,"",IFERROR(U355*0.0155,0)+IFERROR(W355*0.0155,0)+IFERROR(Y355*0.0155,0)+IFERROR(AA355*0.0155,0))</f>
        <v/>
      </c>
      <c r="AD355" s="82" t="s">
        <v>57</v>
      </c>
      <c r="AE355" s="82" t="s">
        <v>57</v>
      </c>
      <c r="AF355" s="541" t="s">
        <v>564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540" t="s">
        <v>68</v>
      </c>
      <c r="BO355" s="80">
        <f>IFERROR(U355*H355,0)</f>
        <v>0</v>
      </c>
      <c r="BP355" s="80">
        <f>IFERROR(V355*H355,0)</f>
        <v>0</v>
      </c>
      <c r="BQ355" s="80">
        <f>IFERROR(U355/I355,0)</f>
        <v>0</v>
      </c>
      <c r="BR355" s="80">
        <f>IFERROR(V355/I355,0)</f>
        <v>0</v>
      </c>
      <c r="BS355" s="80">
        <f>IFERROR(W355*H355,0)</f>
        <v>0</v>
      </c>
      <c r="BT355" s="80">
        <f>IFERROR(X355*H355,0)</f>
        <v>0</v>
      </c>
      <c r="BU355" s="80">
        <f>IFERROR(W355/I355,0)</f>
        <v>0</v>
      </c>
      <c r="BV355" s="80">
        <f>IFERROR(X355/I355,0)</f>
        <v>0</v>
      </c>
      <c r="BW355" s="80">
        <f>IFERROR(Y355*H355,0)</f>
        <v>0</v>
      </c>
      <c r="BX355" s="80">
        <f>IFERROR(Z355*H355,0)</f>
        <v>0</v>
      </c>
      <c r="BY355" s="80">
        <f>IFERROR(Y355/I355,0)</f>
        <v>0</v>
      </c>
      <c r="BZ355" s="80">
        <f>IFERROR(Z355/I355,0)</f>
        <v>0</v>
      </c>
      <c r="CA355" s="80">
        <f>IFERROR(AA355*H355,0)</f>
        <v>0</v>
      </c>
      <c r="CB355" s="80">
        <f>IFERROR(AB355*H355,0)</f>
        <v>0</v>
      </c>
      <c r="CC355" s="80">
        <f>IFERROR(AA355/I355,0)</f>
        <v>0</v>
      </c>
      <c r="CD355" s="80">
        <f>IFERROR(AB355/I355,0)</f>
        <v>0</v>
      </c>
    </row>
    <row r="356" spans="1:82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1" t="s">
        <v>43</v>
      </c>
      <c r="P356" s="792"/>
      <c r="Q356" s="792"/>
      <c r="R356" s="792"/>
      <c r="S356" s="792"/>
      <c r="T356" s="39" t="s">
        <v>42</v>
      </c>
      <c r="U356" s="50">
        <f t="shared" ref="U356:AB356" si="319">IFERROR(SUM(U352:U355),0)</f>
        <v>0</v>
      </c>
      <c r="V356" s="50">
        <f t="shared" si="319"/>
        <v>0</v>
      </c>
      <c r="W356" s="50">
        <f t="shared" si="319"/>
        <v>0</v>
      </c>
      <c r="X356" s="50">
        <f t="shared" si="319"/>
        <v>0</v>
      </c>
      <c r="Y356" s="50">
        <f t="shared" si="319"/>
        <v>0</v>
      </c>
      <c r="Z356" s="50">
        <f t="shared" si="319"/>
        <v>0</v>
      </c>
      <c r="AA356" s="50">
        <f t="shared" si="319"/>
        <v>0</v>
      </c>
      <c r="AB356" s="50">
        <f t="shared" si="319"/>
        <v>0</v>
      </c>
      <c r="AC356" s="50">
        <f>IFERROR(IF(AC352="",0,AC352),0)+IFERROR(IF(AC353="",0,AC353),0)+IFERROR(IF(AC354="",0,AC354),0)+IFERROR(IF(AC355="",0,AC355),0)</f>
        <v>0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1" t="s">
        <v>43</v>
      </c>
      <c r="P357" s="792"/>
      <c r="Q357" s="792"/>
      <c r="R357" s="792"/>
      <c r="S357" s="792"/>
      <c r="T357" s="39" t="s">
        <v>0</v>
      </c>
      <c r="U357" s="50">
        <f>IFERROR(U352*G352,0)+IFERROR(U353*G353,0)+IFERROR(U354*G354,0)+IFERROR(U355*G355,0)</f>
        <v>0</v>
      </c>
      <c r="V357" s="50">
        <f>IFERROR(V352*G352,0)+IFERROR(V353*G353,0)+IFERROR(V354*G354,0)+IFERROR(V355*G355,0)</f>
        <v>0</v>
      </c>
      <c r="W357" s="50">
        <f>IFERROR(W352*G352,0)+IFERROR(W353*G353,0)+IFERROR(W354*G354,0)+IFERROR(W355*G355,0)</f>
        <v>0</v>
      </c>
      <c r="X357" s="50">
        <f>IFERROR(X352*G352,0)+IFERROR(X353*G353,0)+IFERROR(X354*G354,0)+IFERROR(X355*G355,0)</f>
        <v>0</v>
      </c>
      <c r="Y357" s="50">
        <f>IFERROR(Y352*G352,0)+IFERROR(Y353*G353,0)+IFERROR(Y354*G354,0)+IFERROR(Y355*G355,0)</f>
        <v>0</v>
      </c>
      <c r="Z357" s="50">
        <f>IFERROR(Z352*G352,0)+IFERROR(Z353*G353,0)+IFERROR(Z354*G354,0)+IFERROR(Z355*G355,0)</f>
        <v>0</v>
      </c>
      <c r="AA357" s="50">
        <f>IFERROR(AA352*G352,0)+IFERROR(AA353*G353,0)+IFERROR(AA354*G354,0)+IFERROR(AA355*G355,0)</f>
        <v>0</v>
      </c>
      <c r="AB357" s="50">
        <f>IFERROR(AB352*G352,0)+IFERROR(AB353*G353,0)+IFERROR(AB354*G354,0)+IFERROR(AB355*G355,0)</f>
        <v>0</v>
      </c>
      <c r="AC357" s="50" t="s">
        <v>57</v>
      </c>
      <c r="AD357" s="3"/>
      <c r="AE357" s="72"/>
      <c r="AF357" s="3"/>
      <c r="AG357" s="3"/>
      <c r="AH357" s="3"/>
      <c r="AI357" s="3"/>
      <c r="AJ357" s="3"/>
      <c r="AK357" s="3"/>
      <c r="AL357" s="62"/>
      <c r="AM357" s="62"/>
      <c r="AN357" s="62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t="15" x14ac:dyDescent="0.25">
      <c r="A358" s="767" t="s">
        <v>572</v>
      </c>
      <c r="B358" s="768"/>
      <c r="C358" s="768"/>
      <c r="D358" s="768"/>
      <c r="E358" s="768"/>
      <c r="F358" s="768"/>
      <c r="G358" s="768"/>
      <c r="H358" s="768"/>
      <c r="I358" s="768"/>
      <c r="J358" s="768"/>
      <c r="K358" s="768"/>
      <c r="L358" s="768"/>
      <c r="M358" s="768"/>
      <c r="N358" s="768"/>
      <c r="O358" s="768"/>
      <c r="P358" s="768"/>
      <c r="Q358" s="768"/>
      <c r="R358" s="768"/>
      <c r="S358" s="768"/>
      <c r="T358" s="768"/>
      <c r="U358" s="768"/>
      <c r="V358" s="768"/>
      <c r="W358" s="768"/>
      <c r="X358" s="768"/>
      <c r="Y358" s="768"/>
      <c r="Z358" s="768"/>
      <c r="AA358" s="764"/>
      <c r="AB358" s="764"/>
      <c r="AC358" s="764"/>
      <c r="AD358" s="764"/>
      <c r="AE358" s="765"/>
      <c r="AF358" s="769"/>
      <c r="AG358" s="2"/>
      <c r="AH358" s="2"/>
      <c r="AI358" s="2"/>
      <c r="AJ358" s="2"/>
      <c r="AK358" s="61"/>
      <c r="AL358" s="61"/>
      <c r="AM358" s="61"/>
      <c r="AN358" s="2"/>
      <c r="AO358" s="2"/>
      <c r="AP358" s="2"/>
      <c r="AQ358" s="2"/>
      <c r="AR358" s="2"/>
    </row>
    <row r="359" spans="1:82" ht="15" x14ac:dyDescent="0.25">
      <c r="A359" s="770" t="s">
        <v>111</v>
      </c>
      <c r="B359" s="771"/>
      <c r="C359" s="771"/>
      <c r="D359" s="771"/>
      <c r="E359" s="771"/>
      <c r="F359" s="771"/>
      <c r="G359" s="771"/>
      <c r="H359" s="771"/>
      <c r="I359" s="771"/>
      <c r="J359" s="771"/>
      <c r="K359" s="771"/>
      <c r="L359" s="771"/>
      <c r="M359" s="771"/>
      <c r="N359" s="771"/>
      <c r="O359" s="771"/>
      <c r="P359" s="771"/>
      <c r="Q359" s="771"/>
      <c r="R359" s="771"/>
      <c r="S359" s="771"/>
      <c r="T359" s="771"/>
      <c r="U359" s="771"/>
      <c r="V359" s="771"/>
      <c r="W359" s="771"/>
      <c r="X359" s="768"/>
      <c r="Y359" s="768"/>
      <c r="Z359" s="768"/>
      <c r="AA359" s="764"/>
      <c r="AB359" s="764"/>
      <c r="AC359" s="764"/>
      <c r="AD359" s="764"/>
      <c r="AE359" s="765"/>
      <c r="AF359" s="772"/>
      <c r="AG359" s="2"/>
      <c r="AH359" s="2"/>
      <c r="AI359" s="2"/>
      <c r="AJ359" s="2"/>
      <c r="AK359" s="61"/>
      <c r="AL359" s="61"/>
      <c r="AM359" s="61"/>
      <c r="AN359" s="2"/>
      <c r="AO359" s="2"/>
      <c r="AP359" s="2"/>
      <c r="AQ359" s="2"/>
      <c r="AR359" s="2"/>
    </row>
    <row r="360" spans="1:82" x14ac:dyDescent="0.2">
      <c r="A360" s="82" t="s">
        <v>573</v>
      </c>
      <c r="B360" s="83" t="s">
        <v>574</v>
      </c>
      <c r="C360" s="83">
        <v>4301070915</v>
      </c>
      <c r="D360" s="83">
        <v>4607111035882</v>
      </c>
      <c r="E360" s="84">
        <v>0.43</v>
      </c>
      <c r="F360" s="85">
        <v>16</v>
      </c>
      <c r="G360" s="84">
        <v>6.88</v>
      </c>
      <c r="H360" s="84">
        <v>7.19</v>
      </c>
      <c r="I360" s="86">
        <v>84</v>
      </c>
      <c r="J360" s="86" t="s">
        <v>115</v>
      </c>
      <c r="K360" s="87" t="s">
        <v>89</v>
      </c>
      <c r="L360" s="87"/>
      <c r="M360" s="773">
        <v>180</v>
      </c>
      <c r="N360" s="773"/>
      <c r="O360" s="9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60" s="775"/>
      <c r="Q360" s="775"/>
      <c r="R360" s="775"/>
      <c r="S360" s="775"/>
      <c r="T360" s="88" t="s">
        <v>42</v>
      </c>
      <c r="U360" s="65">
        <v>0</v>
      </c>
      <c r="V360" s="66">
        <f>IFERROR(IF(U360="","",U360),"")</f>
        <v>0</v>
      </c>
      <c r="W360" s="65">
        <v>0</v>
      </c>
      <c r="X360" s="66">
        <f>IFERROR(IF(W360="","",W360),"")</f>
        <v>0</v>
      </c>
      <c r="Y360" s="65">
        <v>0</v>
      </c>
      <c r="Z360" s="66">
        <f>IFERROR(IF(Y360="","",Y360),"")</f>
        <v>0</v>
      </c>
      <c r="AA360" s="65">
        <v>0</v>
      </c>
      <c r="AB360" s="66">
        <f>IFERROR(IF(AA360="","",AA360),"")</f>
        <v>0</v>
      </c>
      <c r="AC360" s="67" t="str">
        <f>IF(IFERROR(U360*0.0155,0)+IFERROR(W360*0.0155,0)+IFERROR(Y360*0.0155,0)+IFERROR(AA360*0.0155,0)=0,"",IFERROR(U360*0.0155,0)+IFERROR(W360*0.0155,0)+IFERROR(Y360*0.0155,0)+IFERROR(AA360*0.0155,0))</f>
        <v/>
      </c>
      <c r="AD360" s="82" t="s">
        <v>57</v>
      </c>
      <c r="AE360" s="82" t="s">
        <v>57</v>
      </c>
      <c r="AF360" s="543" t="s">
        <v>575</v>
      </c>
      <c r="AG360" s="2"/>
      <c r="AH360" s="2"/>
      <c r="AI360" s="2"/>
      <c r="AJ360" s="2"/>
      <c r="AK360" s="2"/>
      <c r="AL360" s="61"/>
      <c r="AM360" s="61"/>
      <c r="AN360" s="61"/>
      <c r="AO360" s="2"/>
      <c r="AP360" s="2"/>
      <c r="AQ360" s="2"/>
      <c r="AR360" s="2"/>
      <c r="AS360" s="2"/>
      <c r="AT360" s="2"/>
      <c r="AU360" s="20"/>
      <c r="AV360" s="20"/>
      <c r="AW360" s="21"/>
      <c r="BB360" s="542" t="s">
        <v>68</v>
      </c>
      <c r="BO360" s="80">
        <f>IFERROR(U360*H360,0)</f>
        <v>0</v>
      </c>
      <c r="BP360" s="80">
        <f>IFERROR(V360*H360,0)</f>
        <v>0</v>
      </c>
      <c r="BQ360" s="80">
        <f>IFERROR(U360/I360,0)</f>
        <v>0</v>
      </c>
      <c r="BR360" s="80">
        <f>IFERROR(V360/I360,0)</f>
        <v>0</v>
      </c>
      <c r="BS360" s="80">
        <f>IFERROR(W360*H360,0)</f>
        <v>0</v>
      </c>
      <c r="BT360" s="80">
        <f>IFERROR(X360*H360,0)</f>
        <v>0</v>
      </c>
      <c r="BU360" s="80">
        <f>IFERROR(W360/I360,0)</f>
        <v>0</v>
      </c>
      <c r="BV360" s="80">
        <f>IFERROR(X360/I360,0)</f>
        <v>0</v>
      </c>
      <c r="BW360" s="80">
        <f>IFERROR(Y360*H360,0)</f>
        <v>0</v>
      </c>
      <c r="BX360" s="80">
        <f>IFERROR(Z360*H360,0)</f>
        <v>0</v>
      </c>
      <c r="BY360" s="80">
        <f>IFERROR(Y360/I360,0)</f>
        <v>0</v>
      </c>
      <c r="BZ360" s="80">
        <f>IFERROR(Z360/I360,0)</f>
        <v>0</v>
      </c>
      <c r="CA360" s="80">
        <f>IFERROR(AA360*H360,0)</f>
        <v>0</v>
      </c>
      <c r="CB360" s="80">
        <f>IFERROR(AB360*H360,0)</f>
        <v>0</v>
      </c>
      <c r="CC360" s="80">
        <f>IFERROR(AA360/I360,0)</f>
        <v>0</v>
      </c>
      <c r="CD360" s="80">
        <f>IFERROR(AB360/I360,0)</f>
        <v>0</v>
      </c>
    </row>
    <row r="361" spans="1:82" x14ac:dyDescent="0.2">
      <c r="A361" s="82" t="s">
        <v>576</v>
      </c>
      <c r="B361" s="83" t="s">
        <v>577</v>
      </c>
      <c r="C361" s="83">
        <v>4301070916</v>
      </c>
      <c r="D361" s="83">
        <v>4607111035103</v>
      </c>
      <c r="E361" s="84">
        <v>0.43</v>
      </c>
      <c r="F361" s="85">
        <v>16</v>
      </c>
      <c r="G361" s="84">
        <v>6.88</v>
      </c>
      <c r="H361" s="84">
        <v>7.19</v>
      </c>
      <c r="I361" s="86">
        <v>84</v>
      </c>
      <c r="J361" s="86" t="s">
        <v>115</v>
      </c>
      <c r="K361" s="87" t="s">
        <v>89</v>
      </c>
      <c r="L361" s="87"/>
      <c r="M361" s="773">
        <v>180</v>
      </c>
      <c r="N361" s="773"/>
      <c r="O361" s="994" t="str">
        <f>HYPERLINK("https://abi.ru/products/Замороженные/Стародворье/Медвежье ушко/Пельмени/P003000/","Пельмени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1" s="775"/>
      <c r="Q361" s="775"/>
      <c r="R361" s="775"/>
      <c r="S361" s="775"/>
      <c r="T361" s="88" t="s">
        <v>42</v>
      </c>
      <c r="U361" s="65">
        <v>0</v>
      </c>
      <c r="V361" s="66">
        <f>IFERROR(IF(U361="","",U361),"")</f>
        <v>0</v>
      </c>
      <c r="W361" s="65">
        <v>0</v>
      </c>
      <c r="X361" s="66">
        <f>IFERROR(IF(W361="","",W361),"")</f>
        <v>0</v>
      </c>
      <c r="Y361" s="65">
        <v>0</v>
      </c>
      <c r="Z361" s="66">
        <f>IFERROR(IF(Y361="","",Y361),"")</f>
        <v>0</v>
      </c>
      <c r="AA361" s="65">
        <v>0</v>
      </c>
      <c r="AB361" s="66">
        <f>IFERROR(IF(AA361="","",AA361),"")</f>
        <v>0</v>
      </c>
      <c r="AC361" s="67" t="str">
        <f>IF(IFERROR(U361*0.0155,0)+IFERROR(W361*0.0155,0)+IFERROR(Y361*0.0155,0)+IFERROR(AA361*0.0155,0)=0,"",IFERROR(U361*0.0155,0)+IFERROR(W361*0.0155,0)+IFERROR(Y361*0.0155,0)+IFERROR(AA361*0.0155,0))</f>
        <v/>
      </c>
      <c r="AD361" s="82" t="s">
        <v>57</v>
      </c>
      <c r="AE361" s="82" t="s">
        <v>57</v>
      </c>
      <c r="AF361" s="545" t="s">
        <v>578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544" t="s">
        <v>68</v>
      </c>
      <c r="BO361" s="80">
        <f>IFERROR(U361*H361,0)</f>
        <v>0</v>
      </c>
      <c r="BP361" s="80">
        <f>IFERROR(V361*H361,0)</f>
        <v>0</v>
      </c>
      <c r="BQ361" s="80">
        <f>IFERROR(U361/I361,0)</f>
        <v>0</v>
      </c>
      <c r="BR361" s="80">
        <f>IFERROR(V361/I361,0)</f>
        <v>0</v>
      </c>
      <c r="BS361" s="80">
        <f>IFERROR(W361*H361,0)</f>
        <v>0</v>
      </c>
      <c r="BT361" s="80">
        <f>IFERROR(X361*H361,0)</f>
        <v>0</v>
      </c>
      <c r="BU361" s="80">
        <f>IFERROR(W361/I361,0)</f>
        <v>0</v>
      </c>
      <c r="BV361" s="80">
        <f>IFERROR(X361/I361,0)</f>
        <v>0</v>
      </c>
      <c r="BW361" s="80">
        <f>IFERROR(Y361*H361,0)</f>
        <v>0</v>
      </c>
      <c r="BX361" s="80">
        <f>IFERROR(Z361*H361,0)</f>
        <v>0</v>
      </c>
      <c r="BY361" s="80">
        <f>IFERROR(Y361/I361,0)</f>
        <v>0</v>
      </c>
      <c r="BZ361" s="80">
        <f>IFERROR(Z361/I361,0)</f>
        <v>0</v>
      </c>
      <c r="CA361" s="80">
        <f>IFERROR(AA361*H361,0)</f>
        <v>0</v>
      </c>
      <c r="CB361" s="80">
        <f>IFERROR(AB361*H361,0)</f>
        <v>0</v>
      </c>
      <c r="CC361" s="80">
        <f>IFERROR(AA361/I361,0)</f>
        <v>0</v>
      </c>
      <c r="CD361" s="80">
        <f>IFERROR(AB361/I361,0)</f>
        <v>0</v>
      </c>
    </row>
    <row r="362" spans="1:82" x14ac:dyDescent="0.2">
      <c r="A362" s="82" t="s">
        <v>579</v>
      </c>
      <c r="B362" s="83" t="s">
        <v>580</v>
      </c>
      <c r="C362" s="83">
        <v>4301070922</v>
      </c>
      <c r="D362" s="83">
        <v>4607111035103</v>
      </c>
      <c r="E362" s="84">
        <v>0.43</v>
      </c>
      <c r="F362" s="85">
        <v>8</v>
      </c>
      <c r="G362" s="84">
        <v>3.44</v>
      </c>
      <c r="H362" s="84">
        <v>3.68</v>
      </c>
      <c r="I362" s="86">
        <v>144</v>
      </c>
      <c r="J362" s="86" t="s">
        <v>115</v>
      </c>
      <c r="K362" s="87" t="s">
        <v>89</v>
      </c>
      <c r="L362" s="87"/>
      <c r="M362" s="773">
        <v>180</v>
      </c>
      <c r="N362" s="773"/>
      <c r="O362" s="995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2" s="775"/>
      <c r="Q362" s="775"/>
      <c r="R362" s="775"/>
      <c r="S362" s="775"/>
      <c r="T362" s="88" t="s">
        <v>42</v>
      </c>
      <c r="U362" s="65">
        <v>0</v>
      </c>
      <c r="V362" s="66">
        <f>IFERROR(IF(U362="","",U362),"")</f>
        <v>0</v>
      </c>
      <c r="W362" s="65">
        <v>0</v>
      </c>
      <c r="X362" s="66">
        <f>IFERROR(IF(W362="","",W362),"")</f>
        <v>0</v>
      </c>
      <c r="Y362" s="65">
        <v>0</v>
      </c>
      <c r="Z362" s="66">
        <f>IFERROR(IF(Y362="","",Y362),"")</f>
        <v>0</v>
      </c>
      <c r="AA362" s="65">
        <v>0</v>
      </c>
      <c r="AB362" s="66">
        <f>IFERROR(IF(AA362="","",AA362),"")</f>
        <v>0</v>
      </c>
      <c r="AC362" s="67" t="str">
        <f>IF(IFERROR(U362*0.00866,0)+IFERROR(W362*0.00866,0)+IFERROR(Y362*0.00866,0)+IFERROR(AA362*0.00866,0)=0,"",IFERROR(U362*0.00866,0)+IFERROR(W362*0.00866,0)+IFERROR(Y362*0.00866,0)+IFERROR(AA362*0.00866,0))</f>
        <v/>
      </c>
      <c r="AD362" s="82" t="s">
        <v>57</v>
      </c>
      <c r="AE362" s="82" t="s">
        <v>57</v>
      </c>
      <c r="AF362" s="547" t="s">
        <v>578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546" t="s">
        <v>68</v>
      </c>
      <c r="BO362" s="80">
        <f>IFERROR(U362*H362,0)</f>
        <v>0</v>
      </c>
      <c r="BP362" s="80">
        <f>IFERROR(V362*H362,0)</f>
        <v>0</v>
      </c>
      <c r="BQ362" s="80">
        <f>IFERROR(U362/I362,0)</f>
        <v>0</v>
      </c>
      <c r="BR362" s="80">
        <f>IFERROR(V362/I362,0)</f>
        <v>0</v>
      </c>
      <c r="BS362" s="80">
        <f>IFERROR(W362*H362,0)</f>
        <v>0</v>
      </c>
      <c r="BT362" s="80">
        <f>IFERROR(X362*H362,0)</f>
        <v>0</v>
      </c>
      <c r="BU362" s="80">
        <f>IFERROR(W362/I362,0)</f>
        <v>0</v>
      </c>
      <c r="BV362" s="80">
        <f>IFERROR(X362/I362,0)</f>
        <v>0</v>
      </c>
      <c r="BW362" s="80">
        <f>IFERROR(Y362*H362,0)</f>
        <v>0</v>
      </c>
      <c r="BX362" s="80">
        <f>IFERROR(Z362*H362,0)</f>
        <v>0</v>
      </c>
      <c r="BY362" s="80">
        <f>IFERROR(Y362/I362,0)</f>
        <v>0</v>
      </c>
      <c r="BZ362" s="80">
        <f>IFERROR(Z362/I362,0)</f>
        <v>0</v>
      </c>
      <c r="CA362" s="80">
        <f>IFERROR(AA362*H362,0)</f>
        <v>0</v>
      </c>
      <c r="CB362" s="80">
        <f>IFERROR(AB362*H362,0)</f>
        <v>0</v>
      </c>
      <c r="CC362" s="80">
        <f>IFERROR(AA362/I362,0)</f>
        <v>0</v>
      </c>
      <c r="CD362" s="80">
        <f>IFERROR(AB362/I362,0)</f>
        <v>0</v>
      </c>
    </row>
    <row r="363" spans="1:82" x14ac:dyDescent="0.2">
      <c r="A363" s="82" t="s">
        <v>581</v>
      </c>
      <c r="B363" s="83" t="s">
        <v>582</v>
      </c>
      <c r="C363" s="83">
        <v>4301070919</v>
      </c>
      <c r="D363" s="83">
        <v>4607111035097</v>
      </c>
      <c r="E363" s="84">
        <v>0.9</v>
      </c>
      <c r="F363" s="85">
        <v>8</v>
      </c>
      <c r="G363" s="84">
        <v>7.2</v>
      </c>
      <c r="H363" s="84">
        <v>7.47</v>
      </c>
      <c r="I363" s="86">
        <v>84</v>
      </c>
      <c r="J363" s="86" t="s">
        <v>115</v>
      </c>
      <c r="K363" s="87" t="s">
        <v>89</v>
      </c>
      <c r="L363" s="87"/>
      <c r="M363" s="773">
        <v>180</v>
      </c>
      <c r="N363" s="773"/>
      <c r="O363" s="996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3" s="775"/>
      <c r="Q363" s="775"/>
      <c r="R363" s="775"/>
      <c r="S363" s="775"/>
      <c r="T363" s="88" t="s">
        <v>42</v>
      </c>
      <c r="U363" s="65">
        <v>0</v>
      </c>
      <c r="V363" s="66">
        <f>IFERROR(IF(U363="","",U363),"")</f>
        <v>0</v>
      </c>
      <c r="W363" s="65">
        <v>0</v>
      </c>
      <c r="X363" s="66">
        <f>IFERROR(IF(W363="","",W363),"")</f>
        <v>0</v>
      </c>
      <c r="Y363" s="65">
        <v>0</v>
      </c>
      <c r="Z363" s="66">
        <f>IFERROR(IF(Y363="","",Y363),"")</f>
        <v>0</v>
      </c>
      <c r="AA363" s="65">
        <v>0</v>
      </c>
      <c r="AB363" s="66">
        <f>IFERROR(IF(AA363="","",AA363),"")</f>
        <v>0</v>
      </c>
      <c r="AC363" s="67" t="str">
        <f>IF(IFERROR(U363*0.0155,0)+IFERROR(W363*0.0155,0)+IFERROR(Y363*0.0155,0)+IFERROR(AA363*0.0155,0)=0,"",IFERROR(U363*0.0155,0)+IFERROR(W363*0.0155,0)+IFERROR(Y363*0.0155,0)+IFERROR(AA363*0.0155,0))</f>
        <v/>
      </c>
      <c r="AD363" s="82" t="s">
        <v>57</v>
      </c>
      <c r="AE363" s="82" t="s">
        <v>57</v>
      </c>
      <c r="AF363" s="549" t="s">
        <v>578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548" t="s">
        <v>68</v>
      </c>
      <c r="BO363" s="80">
        <f>IFERROR(U363*H363,0)</f>
        <v>0</v>
      </c>
      <c r="BP363" s="80">
        <f>IFERROR(V363*H363,0)</f>
        <v>0</v>
      </c>
      <c r="BQ363" s="80">
        <f>IFERROR(U363/I363,0)</f>
        <v>0</v>
      </c>
      <c r="BR363" s="80">
        <f>IFERROR(V363/I363,0)</f>
        <v>0</v>
      </c>
      <c r="BS363" s="80">
        <f>IFERROR(W363*H363,0)</f>
        <v>0</v>
      </c>
      <c r="BT363" s="80">
        <f>IFERROR(X363*H363,0)</f>
        <v>0</v>
      </c>
      <c r="BU363" s="80">
        <f>IFERROR(W363/I363,0)</f>
        <v>0</v>
      </c>
      <c r="BV363" s="80">
        <f>IFERROR(X363/I363,0)</f>
        <v>0</v>
      </c>
      <c r="BW363" s="80">
        <f>IFERROR(Y363*H363,0)</f>
        <v>0</v>
      </c>
      <c r="BX363" s="80">
        <f>IFERROR(Z363*H363,0)</f>
        <v>0</v>
      </c>
      <c r="BY363" s="80">
        <f>IFERROR(Y363/I363,0)</f>
        <v>0</v>
      </c>
      <c r="BZ363" s="80">
        <f>IFERROR(Z363/I363,0)</f>
        <v>0</v>
      </c>
      <c r="CA363" s="80">
        <f>IFERROR(AA363*H363,0)</f>
        <v>0</v>
      </c>
      <c r="CB363" s="80">
        <f>IFERROR(AB363*H363,0)</f>
        <v>0</v>
      </c>
      <c r="CC363" s="80">
        <f>IFERROR(AA363/I363,0)</f>
        <v>0</v>
      </c>
      <c r="CD363" s="80">
        <f>IFERROR(AB363/I363,0)</f>
        <v>0</v>
      </c>
    </row>
    <row r="364" spans="1:82" x14ac:dyDescent="0.2">
      <c r="A364" s="82" t="s">
        <v>583</v>
      </c>
      <c r="B364" s="83" t="s">
        <v>584</v>
      </c>
      <c r="C364" s="83">
        <v>4301070920</v>
      </c>
      <c r="D364" s="83">
        <v>4607111035929</v>
      </c>
      <c r="E364" s="84">
        <v>0.9</v>
      </c>
      <c r="F364" s="85">
        <v>8</v>
      </c>
      <c r="G364" s="84">
        <v>7.2</v>
      </c>
      <c r="H364" s="84">
        <v>7.47</v>
      </c>
      <c r="I364" s="86">
        <v>84</v>
      </c>
      <c r="J364" s="86" t="s">
        <v>115</v>
      </c>
      <c r="K364" s="87" t="s">
        <v>89</v>
      </c>
      <c r="L364" s="87"/>
      <c r="M364" s="773">
        <v>180</v>
      </c>
      <c r="N364" s="773"/>
      <c r="O364" s="99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4" s="775"/>
      <c r="Q364" s="775"/>
      <c r="R364" s="775"/>
      <c r="S364" s="775"/>
      <c r="T364" s="88" t="s">
        <v>42</v>
      </c>
      <c r="U364" s="65">
        <v>0</v>
      </c>
      <c r="V364" s="66">
        <f>IFERROR(IF(U364="","",U364),"")</f>
        <v>0</v>
      </c>
      <c r="W364" s="65">
        <v>0</v>
      </c>
      <c r="X364" s="66">
        <f>IFERROR(IF(W364="","",W364),"")</f>
        <v>0</v>
      </c>
      <c r="Y364" s="65">
        <v>0</v>
      </c>
      <c r="Z364" s="66">
        <f>IFERROR(IF(Y364="","",Y364),"")</f>
        <v>0</v>
      </c>
      <c r="AA364" s="65">
        <v>0</v>
      </c>
      <c r="AB364" s="66">
        <f>IFERROR(IF(AA364="","",AA364),"")</f>
        <v>0</v>
      </c>
      <c r="AC364" s="67" t="str">
        <f>IF(IFERROR(U364*0.0155,0)+IFERROR(W364*0.0155,0)+IFERROR(Y364*0.0155,0)+IFERROR(AA364*0.0155,0)=0,"",IFERROR(U364*0.0155,0)+IFERROR(W364*0.0155,0)+IFERROR(Y364*0.0155,0)+IFERROR(AA364*0.0155,0))</f>
        <v/>
      </c>
      <c r="AD364" s="82" t="s">
        <v>57</v>
      </c>
      <c r="AE364" s="82" t="s">
        <v>57</v>
      </c>
      <c r="AF364" s="551" t="s">
        <v>585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550" t="s">
        <v>68</v>
      </c>
      <c r="BO364" s="80">
        <f>IFERROR(U364*H364,0)</f>
        <v>0</v>
      </c>
      <c r="BP364" s="80">
        <f>IFERROR(V364*H364,0)</f>
        <v>0</v>
      </c>
      <c r="BQ364" s="80">
        <f>IFERROR(U364/I364,0)</f>
        <v>0</v>
      </c>
      <c r="BR364" s="80">
        <f>IFERROR(V364/I364,0)</f>
        <v>0</v>
      </c>
      <c r="BS364" s="80">
        <f>IFERROR(W364*H364,0)</f>
        <v>0</v>
      </c>
      <c r="BT364" s="80">
        <f>IFERROR(X364*H364,0)</f>
        <v>0</v>
      </c>
      <c r="BU364" s="80">
        <f>IFERROR(W364/I364,0)</f>
        <v>0</v>
      </c>
      <c r="BV364" s="80">
        <f>IFERROR(X364/I364,0)</f>
        <v>0</v>
      </c>
      <c r="BW364" s="80">
        <f>IFERROR(Y364*H364,0)</f>
        <v>0</v>
      </c>
      <c r="BX364" s="80">
        <f>IFERROR(Z364*H364,0)</f>
        <v>0</v>
      </c>
      <c r="BY364" s="80">
        <f>IFERROR(Y364/I364,0)</f>
        <v>0</v>
      </c>
      <c r="BZ364" s="80">
        <f>IFERROR(Z364/I364,0)</f>
        <v>0</v>
      </c>
      <c r="CA364" s="80">
        <f>IFERROR(AA364*H364,0)</f>
        <v>0</v>
      </c>
      <c r="CB364" s="80">
        <f>IFERROR(AB364*H364,0)</f>
        <v>0</v>
      </c>
      <c r="CC364" s="80">
        <f>IFERROR(AA364/I364,0)</f>
        <v>0</v>
      </c>
      <c r="CD364" s="80">
        <f>IFERROR(AB364/I364,0)</f>
        <v>0</v>
      </c>
    </row>
    <row r="365" spans="1:82" x14ac:dyDescent="0.2">
      <c r="A365" s="793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1" t="s">
        <v>43</v>
      </c>
      <c r="P365" s="792"/>
      <c r="Q365" s="792"/>
      <c r="R365" s="792"/>
      <c r="S365" s="792"/>
      <c r="T365" s="39" t="s">
        <v>42</v>
      </c>
      <c r="U365" s="50">
        <f t="shared" ref="U365:AB365" si="320">IFERROR(SUM(U360:U364),0)</f>
        <v>0</v>
      </c>
      <c r="V365" s="50">
        <f t="shared" si="320"/>
        <v>0</v>
      </c>
      <c r="W365" s="50">
        <f t="shared" si="320"/>
        <v>0</v>
      </c>
      <c r="X365" s="50">
        <f t="shared" si="320"/>
        <v>0</v>
      </c>
      <c r="Y365" s="50">
        <f t="shared" si="320"/>
        <v>0</v>
      </c>
      <c r="Z365" s="50">
        <f t="shared" si="320"/>
        <v>0</v>
      </c>
      <c r="AA365" s="50">
        <f t="shared" si="320"/>
        <v>0</v>
      </c>
      <c r="AB365" s="50">
        <f t="shared" si="320"/>
        <v>0</v>
      </c>
      <c r="AC365" s="50">
        <f>IFERROR(IF(AC360="",0,AC360),0)+IFERROR(IF(AC361="",0,AC361),0)+IFERROR(IF(AC362="",0,AC362),0)+IFERROR(IF(AC363="",0,AC363),0)+IFERROR(IF(AC364="",0,AC364),0)</f>
        <v>0</v>
      </c>
      <c r="AD365" s="3"/>
      <c r="AE365" s="72"/>
      <c r="AF365" s="3"/>
      <c r="AG365" s="3"/>
      <c r="AH365" s="3"/>
      <c r="AI365" s="3"/>
      <c r="AJ365" s="3"/>
      <c r="AK365" s="3"/>
      <c r="AL365" s="62"/>
      <c r="AM365" s="62"/>
      <c r="AN365" s="62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1" t="s">
        <v>43</v>
      </c>
      <c r="P366" s="792"/>
      <c r="Q366" s="792"/>
      <c r="R366" s="792"/>
      <c r="S366" s="792"/>
      <c r="T366" s="39" t="s">
        <v>0</v>
      </c>
      <c r="U366" s="50">
        <f>IFERROR(U360*G360,0)+IFERROR(U361*G361,0)+IFERROR(U362*G362,0)+IFERROR(U363*G363,0)+IFERROR(U364*G364,0)</f>
        <v>0</v>
      </c>
      <c r="V366" s="50">
        <f>IFERROR(V360*G360,0)+IFERROR(V361*G361,0)+IFERROR(V362*G362,0)+IFERROR(V363*G363,0)+IFERROR(V364*G364,0)</f>
        <v>0</v>
      </c>
      <c r="W366" s="50">
        <f>IFERROR(W360*G360,0)+IFERROR(W361*G361,0)+IFERROR(W362*G362,0)+IFERROR(W363*G363,0)+IFERROR(W364*G364,0)</f>
        <v>0</v>
      </c>
      <c r="X366" s="50">
        <f>IFERROR(X360*G360,0)+IFERROR(X361*G361,0)+IFERROR(X362*G362,0)+IFERROR(X363*G363,0)+IFERROR(X364*G364,0)</f>
        <v>0</v>
      </c>
      <c r="Y366" s="50">
        <f>IFERROR(Y360*G360,0)+IFERROR(Y361*G361,0)+IFERROR(Y362*G362,0)+IFERROR(Y363*G363,0)+IFERROR(Y364*G364,0)</f>
        <v>0</v>
      </c>
      <c r="Z366" s="50">
        <f>IFERROR(Z360*G360,0)+IFERROR(Z361*G361,0)+IFERROR(Z362*G362,0)+IFERROR(Z363*G363,0)+IFERROR(Z364*G364,0)</f>
        <v>0</v>
      </c>
      <c r="AA366" s="50">
        <f>IFERROR(AA360*G360,0)+IFERROR(AA361*G361,0)+IFERROR(AA362*G362,0)+IFERROR(AA363*G363,0)+IFERROR(AA364*G364,0)</f>
        <v>0</v>
      </c>
      <c r="AB366" s="50">
        <f>IFERROR(AB360*G360,0)+IFERROR(AB361*G361,0)+IFERROR(AB362*G362,0)+IFERROR(AB363*G363,0)+IFERROR(AB364*G364,0)</f>
        <v>0</v>
      </c>
      <c r="AC366" s="50" t="s">
        <v>57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t="15" x14ac:dyDescent="0.25">
      <c r="A367" s="767" t="s">
        <v>586</v>
      </c>
      <c r="B367" s="768"/>
      <c r="C367" s="768"/>
      <c r="D367" s="768"/>
      <c r="E367" s="768"/>
      <c r="F367" s="768"/>
      <c r="G367" s="768"/>
      <c r="H367" s="768"/>
      <c r="I367" s="768"/>
      <c r="J367" s="768"/>
      <c r="K367" s="768"/>
      <c r="L367" s="768"/>
      <c r="M367" s="768"/>
      <c r="N367" s="768"/>
      <c r="O367" s="768"/>
      <c r="P367" s="768"/>
      <c r="Q367" s="768"/>
      <c r="R367" s="768"/>
      <c r="S367" s="768"/>
      <c r="T367" s="768"/>
      <c r="U367" s="768"/>
      <c r="V367" s="768"/>
      <c r="W367" s="768"/>
      <c r="X367" s="768"/>
      <c r="Y367" s="768"/>
      <c r="Z367" s="768"/>
      <c r="AA367" s="764"/>
      <c r="AB367" s="764"/>
      <c r="AC367" s="764"/>
      <c r="AD367" s="764"/>
      <c r="AE367" s="765"/>
      <c r="AF367" s="769"/>
      <c r="AG367" s="2"/>
      <c r="AH367" s="2"/>
      <c r="AI367" s="2"/>
      <c r="AJ367" s="2"/>
      <c r="AK367" s="61"/>
      <c r="AL367" s="61"/>
      <c r="AM367" s="61"/>
      <c r="AN367" s="2"/>
      <c r="AO367" s="2"/>
      <c r="AP367" s="2"/>
      <c r="AQ367" s="2"/>
      <c r="AR367" s="2"/>
    </row>
    <row r="368" spans="1:82" ht="15" x14ac:dyDescent="0.25">
      <c r="A368" s="770" t="s">
        <v>111</v>
      </c>
      <c r="B368" s="771"/>
      <c r="C368" s="771"/>
      <c r="D368" s="771"/>
      <c r="E368" s="771"/>
      <c r="F368" s="771"/>
      <c r="G368" s="771"/>
      <c r="H368" s="771"/>
      <c r="I368" s="771"/>
      <c r="J368" s="771"/>
      <c r="K368" s="771"/>
      <c r="L368" s="771"/>
      <c r="M368" s="771"/>
      <c r="N368" s="771"/>
      <c r="O368" s="771"/>
      <c r="P368" s="771"/>
      <c r="Q368" s="771"/>
      <c r="R368" s="771"/>
      <c r="S368" s="771"/>
      <c r="T368" s="771"/>
      <c r="U368" s="771"/>
      <c r="V368" s="771"/>
      <c r="W368" s="771"/>
      <c r="X368" s="768"/>
      <c r="Y368" s="768"/>
      <c r="Z368" s="768"/>
      <c r="AA368" s="764"/>
      <c r="AB368" s="764"/>
      <c r="AC368" s="764"/>
      <c r="AD368" s="764"/>
      <c r="AE368" s="765"/>
      <c r="AF368" s="772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2">
      <c r="A369" s="82" t="s">
        <v>587</v>
      </c>
      <c r="B369" s="83" t="s">
        <v>588</v>
      </c>
      <c r="C369" s="83">
        <v>4301070912</v>
      </c>
      <c r="D369" s="83">
        <v>4607111037213</v>
      </c>
      <c r="E369" s="84">
        <v>0.4</v>
      </c>
      <c r="F369" s="85">
        <v>8</v>
      </c>
      <c r="G369" s="84">
        <v>3.2</v>
      </c>
      <c r="H369" s="84">
        <v>3.44</v>
      </c>
      <c r="I369" s="86">
        <v>144</v>
      </c>
      <c r="J369" s="86" t="s">
        <v>115</v>
      </c>
      <c r="K369" s="87" t="s">
        <v>89</v>
      </c>
      <c r="L369" s="87"/>
      <c r="M369" s="773">
        <v>180</v>
      </c>
      <c r="N369" s="773"/>
      <c r="O369" s="9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369" s="775"/>
      <c r="Q369" s="775"/>
      <c r="R369" s="775"/>
      <c r="S369" s="775"/>
      <c r="T369" s="88" t="s">
        <v>42</v>
      </c>
      <c r="U369" s="65">
        <v>0</v>
      </c>
      <c r="V369" s="66">
        <f>IFERROR(IF(U369="","",U369),"")</f>
        <v>0</v>
      </c>
      <c r="W369" s="65">
        <v>0</v>
      </c>
      <c r="X369" s="66">
        <f>IFERROR(IF(W369="","",W369),"")</f>
        <v>0</v>
      </c>
      <c r="Y369" s="65">
        <v>0</v>
      </c>
      <c r="Z369" s="66">
        <f>IFERROR(IF(Y369="","",Y369),"")</f>
        <v>0</v>
      </c>
      <c r="AA369" s="65">
        <v>0</v>
      </c>
      <c r="AB369" s="66">
        <f>IFERROR(IF(AA369="","",AA369),"")</f>
        <v>0</v>
      </c>
      <c r="AC369" s="67" t="str">
        <f>IF(IFERROR(U369*0.00866,0)+IFERROR(W369*0.00866,0)+IFERROR(Y369*0.00866,0)+IFERROR(AA369*0.00866,0)=0,"",IFERROR(U369*0.00866,0)+IFERROR(W369*0.00866,0)+IFERROR(Y369*0.00866,0)+IFERROR(AA369*0.00866,0))</f>
        <v/>
      </c>
      <c r="AD369" s="82" t="s">
        <v>57</v>
      </c>
      <c r="AE369" s="82" t="s">
        <v>57</v>
      </c>
      <c r="AF369" s="553" t="s">
        <v>589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552" t="s">
        <v>68</v>
      </c>
      <c r="BO369" s="80">
        <f>IFERROR(U369*H369,0)</f>
        <v>0</v>
      </c>
      <c r="BP369" s="80">
        <f>IFERROR(V369*H369,0)</f>
        <v>0</v>
      </c>
      <c r="BQ369" s="80">
        <f>IFERROR(U369/I369,0)</f>
        <v>0</v>
      </c>
      <c r="BR369" s="80">
        <f>IFERROR(V369/I369,0)</f>
        <v>0</v>
      </c>
      <c r="BS369" s="80">
        <f>IFERROR(W369*H369,0)</f>
        <v>0</v>
      </c>
      <c r="BT369" s="80">
        <f>IFERROR(X369*H369,0)</f>
        <v>0</v>
      </c>
      <c r="BU369" s="80">
        <f>IFERROR(W369/I369,0)</f>
        <v>0</v>
      </c>
      <c r="BV369" s="80">
        <f>IFERROR(X369/I369,0)</f>
        <v>0</v>
      </c>
      <c r="BW369" s="80">
        <f>IFERROR(Y369*H369,0)</f>
        <v>0</v>
      </c>
      <c r="BX369" s="80">
        <f>IFERROR(Z369*H369,0)</f>
        <v>0</v>
      </c>
      <c r="BY369" s="80">
        <f>IFERROR(Y369/I369,0)</f>
        <v>0</v>
      </c>
      <c r="BZ369" s="80">
        <f>IFERROR(Z369/I369,0)</f>
        <v>0</v>
      </c>
      <c r="CA369" s="80">
        <f>IFERROR(AA369*H369,0)</f>
        <v>0</v>
      </c>
      <c r="CB369" s="80">
        <f>IFERROR(AB369*H369,0)</f>
        <v>0</v>
      </c>
      <c r="CC369" s="80">
        <f>IFERROR(AA369/I369,0)</f>
        <v>0</v>
      </c>
      <c r="CD369" s="80">
        <f>IFERROR(AB369/I369,0)</f>
        <v>0</v>
      </c>
    </row>
    <row r="370" spans="1:82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1" t="s">
        <v>43</v>
      </c>
      <c r="P370" s="792"/>
      <c r="Q370" s="792"/>
      <c r="R370" s="792"/>
      <c r="S370" s="792"/>
      <c r="T370" s="39" t="s">
        <v>42</v>
      </c>
      <c r="U370" s="50">
        <f t="shared" ref="U370:AB370" si="321">IFERROR(SUM(U369:U369),0)</f>
        <v>0</v>
      </c>
      <c r="V370" s="50">
        <f t="shared" si="321"/>
        <v>0</v>
      </c>
      <c r="W370" s="50">
        <f t="shared" si="321"/>
        <v>0</v>
      </c>
      <c r="X370" s="50">
        <f t="shared" si="321"/>
        <v>0</v>
      </c>
      <c r="Y370" s="50">
        <f t="shared" si="321"/>
        <v>0</v>
      </c>
      <c r="Z370" s="50">
        <f t="shared" si="321"/>
        <v>0</v>
      </c>
      <c r="AA370" s="50">
        <f t="shared" si="321"/>
        <v>0</v>
      </c>
      <c r="AB370" s="50">
        <f t="shared" si="321"/>
        <v>0</v>
      </c>
      <c r="AC370" s="50">
        <f>IFERROR(IF(AC369="",0,AC369),0)</f>
        <v>0</v>
      </c>
      <c r="AD370" s="3"/>
      <c r="AE370" s="72"/>
      <c r="AF370" s="3"/>
      <c r="AG370" s="3"/>
      <c r="AH370" s="3"/>
      <c r="AI370" s="3"/>
      <c r="AJ370" s="3"/>
      <c r="AK370" s="3"/>
      <c r="AL370" s="62"/>
      <c r="AM370" s="62"/>
      <c r="AN370" s="62"/>
      <c r="AO370" s="3"/>
      <c r="AP370" s="3"/>
      <c r="AQ370" s="2"/>
      <c r="AR370" s="2"/>
      <c r="AS370" s="2"/>
      <c r="AT370" s="2"/>
      <c r="AU370" s="20"/>
      <c r="AV370" s="20"/>
      <c r="AW370" s="21"/>
    </row>
    <row r="371" spans="1:82" x14ac:dyDescent="0.2">
      <c r="A371" s="793"/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1" t="s">
        <v>43</v>
      </c>
      <c r="P371" s="792"/>
      <c r="Q371" s="792"/>
      <c r="R371" s="792"/>
      <c r="S371" s="792"/>
      <c r="T371" s="39" t="s">
        <v>0</v>
      </c>
      <c r="U371" s="50">
        <f>IFERROR(U369*G369,0)</f>
        <v>0</v>
      </c>
      <c r="V371" s="50">
        <f>IFERROR(V369*G369,0)</f>
        <v>0</v>
      </c>
      <c r="W371" s="50">
        <f>IFERROR(W369*G369,0)</f>
        <v>0</v>
      </c>
      <c r="X371" s="50">
        <f>IFERROR(X369*G369,0)</f>
        <v>0</v>
      </c>
      <c r="Y371" s="50">
        <f>IFERROR(Y369*G369,0)</f>
        <v>0</v>
      </c>
      <c r="Z371" s="50">
        <f>IFERROR(Z369*G369,0)</f>
        <v>0</v>
      </c>
      <c r="AA371" s="50">
        <f>IFERROR(AA369*G369,0)</f>
        <v>0</v>
      </c>
      <c r="AB371" s="50">
        <f>IFERROR(AB369*G369,0)</f>
        <v>0</v>
      </c>
      <c r="AC371" s="50" t="s">
        <v>57</v>
      </c>
      <c r="AD371" s="3"/>
      <c r="AE371" s="72"/>
      <c r="AF371" s="3"/>
      <c r="AG371" s="3"/>
      <c r="AH371" s="3"/>
      <c r="AI371" s="3"/>
      <c r="AJ371" s="3"/>
      <c r="AK371" s="3"/>
      <c r="AL371" s="62"/>
      <c r="AM371" s="62"/>
      <c r="AN371" s="62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t="15" x14ac:dyDescent="0.25">
      <c r="A372" s="767" t="s">
        <v>590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764"/>
      <c r="AB372" s="764"/>
      <c r="AC372" s="764"/>
      <c r="AD372" s="764"/>
      <c r="AE372" s="765"/>
      <c r="AF372" s="769"/>
      <c r="AG372" s="2"/>
      <c r="AH372" s="2"/>
      <c r="AI372" s="2"/>
      <c r="AJ372" s="2"/>
      <c r="AK372" s="61"/>
      <c r="AL372" s="61"/>
      <c r="AM372" s="61"/>
      <c r="AN372" s="2"/>
      <c r="AO372" s="2"/>
      <c r="AP372" s="2"/>
      <c r="AQ372" s="2"/>
      <c r="AR372" s="2"/>
    </row>
    <row r="373" spans="1:82" ht="15" x14ac:dyDescent="0.25">
      <c r="A373" s="770" t="s">
        <v>543</v>
      </c>
      <c r="B373" s="771"/>
      <c r="C373" s="771"/>
      <c r="D373" s="771"/>
      <c r="E373" s="771"/>
      <c r="F373" s="771"/>
      <c r="G373" s="771"/>
      <c r="H373" s="771"/>
      <c r="I373" s="771"/>
      <c r="J373" s="771"/>
      <c r="K373" s="771"/>
      <c r="L373" s="771"/>
      <c r="M373" s="771"/>
      <c r="N373" s="771"/>
      <c r="O373" s="771"/>
      <c r="P373" s="771"/>
      <c r="Q373" s="771"/>
      <c r="R373" s="771"/>
      <c r="S373" s="771"/>
      <c r="T373" s="771"/>
      <c r="U373" s="771"/>
      <c r="V373" s="771"/>
      <c r="W373" s="771"/>
      <c r="X373" s="768"/>
      <c r="Y373" s="768"/>
      <c r="Z373" s="768"/>
      <c r="AA373" s="764"/>
      <c r="AB373" s="764"/>
      <c r="AC373" s="764"/>
      <c r="AD373" s="764"/>
      <c r="AE373" s="765"/>
      <c r="AF373" s="772"/>
      <c r="AG373" s="2"/>
      <c r="AH373" s="2"/>
      <c r="AI373" s="2"/>
      <c r="AJ373" s="2"/>
      <c r="AK373" s="61"/>
      <c r="AL373" s="61"/>
      <c r="AM373" s="61"/>
      <c r="AN373" s="2"/>
      <c r="AO373" s="2"/>
      <c r="AP373" s="2"/>
      <c r="AQ373" s="2"/>
      <c r="AR373" s="2"/>
    </row>
    <row r="374" spans="1:82" x14ac:dyDescent="0.2">
      <c r="A374" s="82" t="s">
        <v>591</v>
      </c>
      <c r="B374" s="83" t="s">
        <v>592</v>
      </c>
      <c r="C374" s="83">
        <v>4301051320</v>
      </c>
      <c r="D374" s="83">
        <v>4680115881334</v>
      </c>
      <c r="E374" s="84">
        <v>0.33</v>
      </c>
      <c r="F374" s="85">
        <v>6</v>
      </c>
      <c r="G374" s="84">
        <v>1.98</v>
      </c>
      <c r="H374" s="84">
        <v>2.27</v>
      </c>
      <c r="I374" s="86">
        <v>156</v>
      </c>
      <c r="J374" s="86" t="s">
        <v>115</v>
      </c>
      <c r="K374" s="87" t="s">
        <v>546</v>
      </c>
      <c r="L374" s="87"/>
      <c r="M374" s="773">
        <v>365</v>
      </c>
      <c r="N374" s="773"/>
      <c r="O374" s="99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74" s="775"/>
      <c r="Q374" s="775"/>
      <c r="R374" s="775"/>
      <c r="S374" s="775"/>
      <c r="T374" s="88" t="s">
        <v>42</v>
      </c>
      <c r="U374" s="65">
        <v>0</v>
      </c>
      <c r="V374" s="66">
        <f>IFERROR(IF(U374="","",U374),"")</f>
        <v>0</v>
      </c>
      <c r="W374" s="65">
        <v>0</v>
      </c>
      <c r="X374" s="66">
        <f>IFERROR(IF(W374="","",W374),"")</f>
        <v>0</v>
      </c>
      <c r="Y374" s="65">
        <v>0</v>
      </c>
      <c r="Z374" s="66">
        <f>IFERROR(IF(Y374="","",Y374),"")</f>
        <v>0</v>
      </c>
      <c r="AA374" s="65">
        <v>0</v>
      </c>
      <c r="AB374" s="66">
        <f>IFERROR(IF(AA374="","",AA374),"")</f>
        <v>0</v>
      </c>
      <c r="AC374" s="67" t="str">
        <f>IF(IFERROR(U374*0.00753,0)+IFERROR(W374*0.00753,0)+IFERROR(Y374*0.00753,0)+IFERROR(AA374*0.00753,0)=0,"",IFERROR(U374*0.00753,0)+IFERROR(W374*0.00753,0)+IFERROR(Y374*0.00753,0)+IFERROR(AA374*0.00753,0))</f>
        <v/>
      </c>
      <c r="AD374" s="82" t="s">
        <v>57</v>
      </c>
      <c r="AE374" s="82" t="s">
        <v>57</v>
      </c>
      <c r="AF374" s="555" t="s">
        <v>593</v>
      </c>
      <c r="AG374" s="2"/>
      <c r="AH374" s="2"/>
      <c r="AI374" s="2"/>
      <c r="AJ374" s="2"/>
      <c r="AK374" s="2"/>
      <c r="AL374" s="61"/>
      <c r="AM374" s="61"/>
      <c r="AN374" s="61"/>
      <c r="AO374" s="2"/>
      <c r="AP374" s="2"/>
      <c r="AQ374" s="2"/>
      <c r="AR374" s="2"/>
      <c r="AS374" s="2"/>
      <c r="AT374" s="2"/>
      <c r="AU374" s="20"/>
      <c r="AV374" s="20"/>
      <c r="AW374" s="21"/>
      <c r="BB374" s="554" t="s">
        <v>547</v>
      </c>
      <c r="BO374" s="80">
        <f>IFERROR(U374*H374,0)</f>
        <v>0</v>
      </c>
      <c r="BP374" s="80">
        <f>IFERROR(V374*H374,0)</f>
        <v>0</v>
      </c>
      <c r="BQ374" s="80">
        <f>IFERROR(U374/I374,0)</f>
        <v>0</v>
      </c>
      <c r="BR374" s="80">
        <f>IFERROR(V374/I374,0)</f>
        <v>0</v>
      </c>
      <c r="BS374" s="80">
        <f>IFERROR(W374*H374,0)</f>
        <v>0</v>
      </c>
      <c r="BT374" s="80">
        <f>IFERROR(X374*H374,0)</f>
        <v>0</v>
      </c>
      <c r="BU374" s="80">
        <f>IFERROR(W374/I374,0)</f>
        <v>0</v>
      </c>
      <c r="BV374" s="80">
        <f>IFERROR(X374/I374,0)</f>
        <v>0</v>
      </c>
      <c r="BW374" s="80">
        <f>IFERROR(Y374*H374,0)</f>
        <v>0</v>
      </c>
      <c r="BX374" s="80">
        <f>IFERROR(Z374*H374,0)</f>
        <v>0</v>
      </c>
      <c r="BY374" s="80">
        <f>IFERROR(Y374/I374,0)</f>
        <v>0</v>
      </c>
      <c r="BZ374" s="80">
        <f>IFERROR(Z374/I374,0)</f>
        <v>0</v>
      </c>
      <c r="CA374" s="80">
        <f>IFERROR(AA374*H374,0)</f>
        <v>0</v>
      </c>
      <c r="CB374" s="80">
        <f>IFERROR(AB374*H374,0)</f>
        <v>0</v>
      </c>
      <c r="CC374" s="80">
        <f>IFERROR(AA374/I374,0)</f>
        <v>0</v>
      </c>
      <c r="CD374" s="80">
        <f>IFERROR(AB374/I374,0)</f>
        <v>0</v>
      </c>
    </row>
    <row r="375" spans="1:82" x14ac:dyDescent="0.2">
      <c r="A375" s="793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791" t="s">
        <v>43</v>
      </c>
      <c r="P375" s="792"/>
      <c r="Q375" s="792"/>
      <c r="R375" s="792"/>
      <c r="S375" s="792"/>
      <c r="T375" s="39" t="s">
        <v>42</v>
      </c>
      <c r="U375" s="50">
        <f t="shared" ref="U375:AB375" si="322">IFERROR(SUM(U374:U374),0)</f>
        <v>0</v>
      </c>
      <c r="V375" s="50">
        <f t="shared" si="322"/>
        <v>0</v>
      </c>
      <c r="W375" s="50">
        <f t="shared" si="322"/>
        <v>0</v>
      </c>
      <c r="X375" s="50">
        <f t="shared" si="322"/>
        <v>0</v>
      </c>
      <c r="Y375" s="50">
        <f t="shared" si="322"/>
        <v>0</v>
      </c>
      <c r="Z375" s="50">
        <f t="shared" si="322"/>
        <v>0</v>
      </c>
      <c r="AA375" s="50">
        <f t="shared" si="322"/>
        <v>0</v>
      </c>
      <c r="AB375" s="50">
        <f t="shared" si="322"/>
        <v>0</v>
      </c>
      <c r="AC375" s="50">
        <f>IFERROR(IF(AC374="",0,AC374),0)</f>
        <v>0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1" t="s">
        <v>43</v>
      </c>
      <c r="P376" s="792"/>
      <c r="Q376" s="792"/>
      <c r="R376" s="792"/>
      <c r="S376" s="792"/>
      <c r="T376" s="39" t="s">
        <v>0</v>
      </c>
      <c r="U376" s="50">
        <f>IFERROR(U374*G374,0)</f>
        <v>0</v>
      </c>
      <c r="V376" s="50">
        <f>IFERROR(V374*G374,0)</f>
        <v>0</v>
      </c>
      <c r="W376" s="50">
        <f>IFERROR(W374*G374,0)</f>
        <v>0</v>
      </c>
      <c r="X376" s="50">
        <f>IFERROR(X374*G374,0)</f>
        <v>0</v>
      </c>
      <c r="Y376" s="50">
        <f>IFERROR(Y374*G374,0)</f>
        <v>0</v>
      </c>
      <c r="Z376" s="50">
        <f>IFERROR(Z374*G374,0)</f>
        <v>0</v>
      </c>
      <c r="AA376" s="50">
        <f>IFERROR(AA374*G374,0)</f>
        <v>0</v>
      </c>
      <c r="AB376" s="50">
        <f>IFERROR(AB374*G374,0)</f>
        <v>0</v>
      </c>
      <c r="AC376" s="50" t="s">
        <v>57</v>
      </c>
      <c r="AD376" s="3"/>
      <c r="AE376" s="72"/>
      <c r="AF376" s="3"/>
      <c r="AG376" s="3"/>
      <c r="AH376" s="3"/>
      <c r="AI376" s="3"/>
      <c r="AJ376" s="3"/>
      <c r="AK376" s="3"/>
      <c r="AL376" s="62"/>
      <c r="AM376" s="62"/>
      <c r="AN376" s="62"/>
      <c r="AO376" s="3"/>
      <c r="AP376" s="3"/>
      <c r="AQ376" s="2"/>
      <c r="AR376" s="2"/>
      <c r="AS376" s="2"/>
      <c r="AT376" s="2"/>
      <c r="AU376" s="20"/>
      <c r="AV376" s="20"/>
      <c r="AW376" s="21"/>
    </row>
    <row r="377" spans="1:82" ht="15" x14ac:dyDescent="0.25">
      <c r="A377" s="767" t="s">
        <v>594</v>
      </c>
      <c r="B377" s="768"/>
      <c r="C377" s="768"/>
      <c r="D377" s="768"/>
      <c r="E377" s="768"/>
      <c r="F377" s="768"/>
      <c r="G377" s="768"/>
      <c r="H377" s="768"/>
      <c r="I377" s="768"/>
      <c r="J377" s="768"/>
      <c r="K377" s="768"/>
      <c r="L377" s="768"/>
      <c r="M377" s="768"/>
      <c r="N377" s="768"/>
      <c r="O377" s="768"/>
      <c r="P377" s="768"/>
      <c r="Q377" s="768"/>
      <c r="R377" s="768"/>
      <c r="S377" s="768"/>
      <c r="T377" s="768"/>
      <c r="U377" s="768"/>
      <c r="V377" s="768"/>
      <c r="W377" s="768"/>
      <c r="X377" s="768"/>
      <c r="Y377" s="768"/>
      <c r="Z377" s="768"/>
      <c r="AA377" s="764"/>
      <c r="AB377" s="764"/>
      <c r="AC377" s="764"/>
      <c r="AD377" s="764"/>
      <c r="AE377" s="765"/>
      <c r="AF377" s="769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ht="15" x14ac:dyDescent="0.25">
      <c r="A378" s="770" t="s">
        <v>111</v>
      </c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1"/>
      <c r="P378" s="771"/>
      <c r="Q378" s="771"/>
      <c r="R378" s="771"/>
      <c r="S378" s="771"/>
      <c r="T378" s="771"/>
      <c r="U378" s="771"/>
      <c r="V378" s="771"/>
      <c r="W378" s="771"/>
      <c r="X378" s="768"/>
      <c r="Y378" s="768"/>
      <c r="Z378" s="768"/>
      <c r="AA378" s="764"/>
      <c r="AB378" s="764"/>
      <c r="AC378" s="764"/>
      <c r="AD378" s="764"/>
      <c r="AE378" s="765"/>
      <c r="AF378" s="772"/>
      <c r="AG378" s="2"/>
      <c r="AH378" s="2"/>
      <c r="AI378" s="2"/>
      <c r="AJ378" s="2"/>
      <c r="AK378" s="61"/>
      <c r="AL378" s="61"/>
      <c r="AM378" s="61"/>
      <c r="AN378" s="2"/>
      <c r="AO378" s="2"/>
      <c r="AP378" s="2"/>
      <c r="AQ378" s="2"/>
      <c r="AR378" s="2"/>
    </row>
    <row r="379" spans="1:82" x14ac:dyDescent="0.2">
      <c r="A379" s="82" t="s">
        <v>595</v>
      </c>
      <c r="B379" s="83" t="s">
        <v>596</v>
      </c>
      <c r="C379" s="83">
        <v>4301071063</v>
      </c>
      <c r="D379" s="83">
        <v>4607111039019</v>
      </c>
      <c r="E379" s="84">
        <v>0.43</v>
      </c>
      <c r="F379" s="85">
        <v>16</v>
      </c>
      <c r="G379" s="84">
        <v>6.88</v>
      </c>
      <c r="H379" s="84">
        <v>7.2060000000000004</v>
      </c>
      <c r="I379" s="86">
        <v>84</v>
      </c>
      <c r="J379" s="86" t="s">
        <v>115</v>
      </c>
      <c r="K379" s="87" t="s">
        <v>89</v>
      </c>
      <c r="L379" s="87"/>
      <c r="M379" s="773">
        <v>180</v>
      </c>
      <c r="N379" s="773"/>
      <c r="O379" s="1000" t="s">
        <v>597</v>
      </c>
      <c r="P379" s="775"/>
      <c r="Q379" s="775"/>
      <c r="R379" s="775"/>
      <c r="S379" s="775"/>
      <c r="T379" s="88" t="s">
        <v>42</v>
      </c>
      <c r="U379" s="65">
        <v>0</v>
      </c>
      <c r="V379" s="66">
        <f>IFERROR(IF(U379="","",U379),"")</f>
        <v>0</v>
      </c>
      <c r="W379" s="65">
        <v>0</v>
      </c>
      <c r="X379" s="66">
        <f>IFERROR(IF(W379="","",W379),"")</f>
        <v>0</v>
      </c>
      <c r="Y379" s="65">
        <v>0</v>
      </c>
      <c r="Z379" s="66">
        <f>IFERROR(IF(Y379="","",Y379),"")</f>
        <v>0</v>
      </c>
      <c r="AA379" s="65">
        <v>0</v>
      </c>
      <c r="AB379" s="66">
        <f>IFERROR(IF(AA379="","",AA379),"")</f>
        <v>0</v>
      </c>
      <c r="AC379" s="67" t="str">
        <f>IF(IFERROR(U379*0.0155,0)+IFERROR(W379*0.0155,0)+IFERROR(Y379*0.0155,0)+IFERROR(AA379*0.0155,0)=0,"",IFERROR(U379*0.0155,0)+IFERROR(W379*0.0155,0)+IFERROR(Y379*0.0155,0)+IFERROR(AA379*0.0155,0))</f>
        <v/>
      </c>
      <c r="AD379" s="82" t="s">
        <v>57</v>
      </c>
      <c r="AE379" s="82" t="s">
        <v>57</v>
      </c>
      <c r="AF379" s="557" t="s">
        <v>598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556" t="s">
        <v>68</v>
      </c>
      <c r="BO379" s="80">
        <f>IFERROR(U379*H379,0)</f>
        <v>0</v>
      </c>
      <c r="BP379" s="80">
        <f>IFERROR(V379*H379,0)</f>
        <v>0</v>
      </c>
      <c r="BQ379" s="80">
        <f>IFERROR(U379/I379,0)</f>
        <v>0</v>
      </c>
      <c r="BR379" s="80">
        <f>IFERROR(V379/I379,0)</f>
        <v>0</v>
      </c>
      <c r="BS379" s="80">
        <f>IFERROR(W379*H379,0)</f>
        <v>0</v>
      </c>
      <c r="BT379" s="80">
        <f>IFERROR(X379*H379,0)</f>
        <v>0</v>
      </c>
      <c r="BU379" s="80">
        <f>IFERROR(W379/I379,0)</f>
        <v>0</v>
      </c>
      <c r="BV379" s="80">
        <f>IFERROR(X379/I379,0)</f>
        <v>0</v>
      </c>
      <c r="BW379" s="80">
        <f>IFERROR(Y379*H379,0)</f>
        <v>0</v>
      </c>
      <c r="BX379" s="80">
        <f>IFERROR(Z379*H379,0)</f>
        <v>0</v>
      </c>
      <c r="BY379" s="80">
        <f>IFERROR(Y379/I379,0)</f>
        <v>0</v>
      </c>
      <c r="BZ379" s="80">
        <f>IFERROR(Z379/I379,0)</f>
        <v>0</v>
      </c>
      <c r="CA379" s="80">
        <f>IFERROR(AA379*H379,0)</f>
        <v>0</v>
      </c>
      <c r="CB379" s="80">
        <f>IFERROR(AB379*H379,0)</f>
        <v>0</v>
      </c>
      <c r="CC379" s="80">
        <f>IFERROR(AA379/I379,0)</f>
        <v>0</v>
      </c>
      <c r="CD379" s="80">
        <f>IFERROR(AB379/I379,0)</f>
        <v>0</v>
      </c>
    </row>
    <row r="380" spans="1:82" x14ac:dyDescent="0.2">
      <c r="A380" s="82" t="s">
        <v>599</v>
      </c>
      <c r="B380" s="83" t="s">
        <v>600</v>
      </c>
      <c r="C380" s="83">
        <v>4301070873</v>
      </c>
      <c r="D380" s="83">
        <v>4607111035080</v>
      </c>
      <c r="E380" s="84">
        <v>0.9</v>
      </c>
      <c r="F380" s="85">
        <v>8</v>
      </c>
      <c r="G380" s="84">
        <v>7.2</v>
      </c>
      <c r="H380" s="84">
        <v>7.47</v>
      </c>
      <c r="I380" s="86">
        <v>84</v>
      </c>
      <c r="J380" s="86" t="s">
        <v>115</v>
      </c>
      <c r="K380" s="87" t="s">
        <v>89</v>
      </c>
      <c r="L380" s="87"/>
      <c r="M380" s="773">
        <v>180</v>
      </c>
      <c r="N380" s="773"/>
      <c r="O380" s="10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380" s="775"/>
      <c r="Q380" s="775"/>
      <c r="R380" s="775"/>
      <c r="S380" s="775"/>
      <c r="T380" s="88" t="s">
        <v>42</v>
      </c>
      <c r="U380" s="65">
        <v>0</v>
      </c>
      <c r="V380" s="66">
        <f>IFERROR(IF(U380="","",U380),"")</f>
        <v>0</v>
      </c>
      <c r="W380" s="65">
        <v>0</v>
      </c>
      <c r="X380" s="66">
        <f>IFERROR(IF(W380="","",W380),"")</f>
        <v>0</v>
      </c>
      <c r="Y380" s="65">
        <v>0</v>
      </c>
      <c r="Z380" s="66">
        <f>IFERROR(IF(Y380="","",Y380),"")</f>
        <v>0</v>
      </c>
      <c r="AA380" s="65">
        <v>0</v>
      </c>
      <c r="AB380" s="66">
        <f>IFERROR(IF(AA380="","",AA380),"")</f>
        <v>0</v>
      </c>
      <c r="AC380" s="67" t="str">
        <f>IF(IFERROR(U380*0.0155,0)+IFERROR(W380*0.0155,0)+IFERROR(Y380*0.0155,0)+IFERROR(AA380*0.0155,0)=0,"",IFERROR(U380*0.0155,0)+IFERROR(W380*0.0155,0)+IFERROR(Y380*0.0155,0)+IFERROR(AA380*0.0155,0))</f>
        <v/>
      </c>
      <c r="AD380" s="82" t="s">
        <v>57</v>
      </c>
      <c r="AE380" s="82" t="s">
        <v>57</v>
      </c>
      <c r="AF380" s="559" t="s">
        <v>602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558" t="s">
        <v>68</v>
      </c>
      <c r="BO380" s="80">
        <f>IFERROR(U380*H380,0)</f>
        <v>0</v>
      </c>
      <c r="BP380" s="80">
        <f>IFERROR(V380*H380,0)</f>
        <v>0</v>
      </c>
      <c r="BQ380" s="80">
        <f>IFERROR(U380/I380,0)</f>
        <v>0</v>
      </c>
      <c r="BR380" s="80">
        <f>IFERROR(V380/I380,0)</f>
        <v>0</v>
      </c>
      <c r="BS380" s="80">
        <f>IFERROR(W380*H380,0)</f>
        <v>0</v>
      </c>
      <c r="BT380" s="80">
        <f>IFERROR(X380*H380,0)</f>
        <v>0</v>
      </c>
      <c r="BU380" s="80">
        <f>IFERROR(W380/I380,0)</f>
        <v>0</v>
      </c>
      <c r="BV380" s="80">
        <f>IFERROR(X380/I380,0)</f>
        <v>0</v>
      </c>
      <c r="BW380" s="80">
        <f>IFERROR(Y380*H380,0)</f>
        <v>0</v>
      </c>
      <c r="BX380" s="80">
        <f>IFERROR(Z380*H380,0)</f>
        <v>0</v>
      </c>
      <c r="BY380" s="80">
        <f>IFERROR(Y380/I380,0)</f>
        <v>0</v>
      </c>
      <c r="BZ380" s="80">
        <f>IFERROR(Z380/I380,0)</f>
        <v>0</v>
      </c>
      <c r="CA380" s="80">
        <f>IFERROR(AA380*H380,0)</f>
        <v>0</v>
      </c>
      <c r="CB380" s="80">
        <f>IFERROR(AB380*H380,0)</f>
        <v>0</v>
      </c>
      <c r="CC380" s="80">
        <f>IFERROR(AA380/I380,0)</f>
        <v>0</v>
      </c>
      <c r="CD380" s="80">
        <f>IFERROR(AB380/I380,0)</f>
        <v>0</v>
      </c>
    </row>
    <row r="381" spans="1:82" x14ac:dyDescent="0.2">
      <c r="A381" s="82" t="s">
        <v>599</v>
      </c>
      <c r="B381" s="83" t="s">
        <v>603</v>
      </c>
      <c r="C381" s="83">
        <v>4301071037</v>
      </c>
      <c r="D381" s="83">
        <v>4607111035080</v>
      </c>
      <c r="E381" s="84">
        <v>0.9</v>
      </c>
      <c r="F381" s="85">
        <v>8</v>
      </c>
      <c r="G381" s="84">
        <v>7.2</v>
      </c>
      <c r="H381" s="84">
        <v>7.47</v>
      </c>
      <c r="I381" s="86">
        <v>84</v>
      </c>
      <c r="J381" s="86" t="s">
        <v>115</v>
      </c>
      <c r="K381" s="87" t="s">
        <v>89</v>
      </c>
      <c r="L381" s="87"/>
      <c r="M381" s="773">
        <v>180</v>
      </c>
      <c r="N381" s="773"/>
      <c r="O381" s="1002" t="s">
        <v>601</v>
      </c>
      <c r="P381" s="775"/>
      <c r="Q381" s="775"/>
      <c r="R381" s="775"/>
      <c r="S381" s="775"/>
      <c r="T381" s="88" t="s">
        <v>42</v>
      </c>
      <c r="U381" s="65">
        <v>0</v>
      </c>
      <c r="V381" s="66">
        <f>IFERROR(IF(U381="","",U381),"")</f>
        <v>0</v>
      </c>
      <c r="W381" s="65">
        <v>0</v>
      </c>
      <c r="X381" s="66">
        <f>IFERROR(IF(W381="","",W381),"")</f>
        <v>0</v>
      </c>
      <c r="Y381" s="65">
        <v>0</v>
      </c>
      <c r="Z381" s="66">
        <f>IFERROR(IF(Y381="","",Y381),"")</f>
        <v>0</v>
      </c>
      <c r="AA381" s="65">
        <v>0</v>
      </c>
      <c r="AB381" s="66">
        <f>IFERROR(IF(AA381="","",AA381),"")</f>
        <v>0</v>
      </c>
      <c r="AC381" s="67" t="str">
        <f>IF(IFERROR(U381*0.0155,0)+IFERROR(W381*0.0155,0)+IFERROR(Y381*0.0155,0)+IFERROR(AA381*0.0155,0)=0,"",IFERROR(U381*0.0155,0)+IFERROR(W381*0.0155,0)+IFERROR(Y381*0.0155,0)+IFERROR(AA381*0.0155,0))</f>
        <v/>
      </c>
      <c r="AD381" s="82" t="s">
        <v>57</v>
      </c>
      <c r="AE381" s="82" t="s">
        <v>57</v>
      </c>
      <c r="AF381" s="561" t="s">
        <v>598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560" t="s">
        <v>68</v>
      </c>
      <c r="BO381" s="80">
        <f>IFERROR(U381*H381,0)</f>
        <v>0</v>
      </c>
      <c r="BP381" s="80">
        <f>IFERROR(V381*H381,0)</f>
        <v>0</v>
      </c>
      <c r="BQ381" s="80">
        <f>IFERROR(U381/I381,0)</f>
        <v>0</v>
      </c>
      <c r="BR381" s="80">
        <f>IFERROR(V381/I381,0)</f>
        <v>0</v>
      </c>
      <c r="BS381" s="80">
        <f>IFERROR(W381*H381,0)</f>
        <v>0</v>
      </c>
      <c r="BT381" s="80">
        <f>IFERROR(X381*H381,0)</f>
        <v>0</v>
      </c>
      <c r="BU381" s="80">
        <f>IFERROR(W381/I381,0)</f>
        <v>0</v>
      </c>
      <c r="BV381" s="80">
        <f>IFERROR(X381/I381,0)</f>
        <v>0</v>
      </c>
      <c r="BW381" s="80">
        <f>IFERROR(Y381*H381,0)</f>
        <v>0</v>
      </c>
      <c r="BX381" s="80">
        <f>IFERROR(Z381*H381,0)</f>
        <v>0</v>
      </c>
      <c r="BY381" s="80">
        <f>IFERROR(Y381/I381,0)</f>
        <v>0</v>
      </c>
      <c r="BZ381" s="80">
        <f>IFERROR(Z381/I381,0)</f>
        <v>0</v>
      </c>
      <c r="CA381" s="80">
        <f>IFERROR(AA381*H381,0)</f>
        <v>0</v>
      </c>
      <c r="CB381" s="80">
        <f>IFERROR(AB381*H381,0)</f>
        <v>0</v>
      </c>
      <c r="CC381" s="80">
        <f>IFERROR(AA381/I381,0)</f>
        <v>0</v>
      </c>
      <c r="CD381" s="80">
        <f>IFERROR(AB381/I381,0)</f>
        <v>0</v>
      </c>
    </row>
    <row r="382" spans="1:82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1" t="s">
        <v>43</v>
      </c>
      <c r="P382" s="792"/>
      <c r="Q382" s="792"/>
      <c r="R382" s="792"/>
      <c r="S382" s="792"/>
      <c r="T382" s="39" t="s">
        <v>42</v>
      </c>
      <c r="U382" s="50">
        <f t="shared" ref="U382:AB382" si="323">IFERROR(SUM(U379:U381),0)</f>
        <v>0</v>
      </c>
      <c r="V382" s="50">
        <f t="shared" si="323"/>
        <v>0</v>
      </c>
      <c r="W382" s="50">
        <f t="shared" si="323"/>
        <v>0</v>
      </c>
      <c r="X382" s="50">
        <f t="shared" si="323"/>
        <v>0</v>
      </c>
      <c r="Y382" s="50">
        <f t="shared" si="323"/>
        <v>0</v>
      </c>
      <c r="Z382" s="50">
        <f t="shared" si="323"/>
        <v>0</v>
      </c>
      <c r="AA382" s="50">
        <f t="shared" si="323"/>
        <v>0</v>
      </c>
      <c r="AB382" s="50">
        <f t="shared" si="323"/>
        <v>0</v>
      </c>
      <c r="AC382" s="50">
        <f>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793"/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1" t="s">
        <v>43</v>
      </c>
      <c r="P383" s="792"/>
      <c r="Q383" s="792"/>
      <c r="R383" s="792"/>
      <c r="S383" s="792"/>
      <c r="T383" s="39" t="s">
        <v>0</v>
      </c>
      <c r="U383" s="50">
        <f>IFERROR(U379*G379,0)+IFERROR(U380*G380,0)+IFERROR(U381*G381,0)</f>
        <v>0</v>
      </c>
      <c r="V383" s="50">
        <f>IFERROR(V379*G379,0)+IFERROR(V380*G380,0)+IFERROR(V381*G381,0)</f>
        <v>0</v>
      </c>
      <c r="W383" s="50">
        <f>IFERROR(W379*G379,0)+IFERROR(W380*G380,0)+IFERROR(W381*G381,0)</f>
        <v>0</v>
      </c>
      <c r="X383" s="50">
        <f>IFERROR(X379*G379,0)+IFERROR(X380*G380,0)+IFERROR(X381*G381,0)</f>
        <v>0</v>
      </c>
      <c r="Y383" s="50">
        <f>IFERROR(Y379*G379,0)+IFERROR(Y380*G380,0)+IFERROR(Y381*G381,0)</f>
        <v>0</v>
      </c>
      <c r="Z383" s="50">
        <f>IFERROR(Z379*G379,0)+IFERROR(Z380*G380,0)+IFERROR(Z381*G381,0)</f>
        <v>0</v>
      </c>
      <c r="AA383" s="50">
        <f>IFERROR(AA379*G379,0)+IFERROR(AA380*G380,0)+IFERROR(AA381*G381,0)</f>
        <v>0</v>
      </c>
      <c r="AB383" s="50">
        <f>IFERROR(AB379*G379,0)+IFERROR(AB380*G380,0)+IFERROR(AB381*G381,0)</f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27.75" customHeight="1" x14ac:dyDescent="0.2">
      <c r="A384" s="761" t="s">
        <v>604</v>
      </c>
      <c r="B384" s="762"/>
      <c r="C384" s="762"/>
      <c r="D384" s="762"/>
      <c r="E384" s="762"/>
      <c r="F384" s="762"/>
      <c r="G384" s="762"/>
      <c r="H384" s="762"/>
      <c r="I384" s="762"/>
      <c r="J384" s="762"/>
      <c r="K384" s="762"/>
      <c r="L384" s="762"/>
      <c r="M384" s="762"/>
      <c r="N384" s="762"/>
      <c r="O384" s="762"/>
      <c r="P384" s="762"/>
      <c r="Q384" s="762"/>
      <c r="R384" s="762"/>
      <c r="S384" s="762"/>
      <c r="T384" s="762"/>
      <c r="U384" s="762"/>
      <c r="V384" s="762"/>
      <c r="W384" s="763"/>
      <c r="X384" s="763"/>
      <c r="Y384" s="763"/>
      <c r="Z384" s="763"/>
      <c r="AA384" s="764"/>
      <c r="AB384" s="764"/>
      <c r="AC384" s="764"/>
      <c r="AD384" s="764"/>
      <c r="AE384" s="765"/>
      <c r="AF384" s="7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767" t="s">
        <v>605</v>
      </c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8"/>
      <c r="P385" s="768"/>
      <c r="Q385" s="768"/>
      <c r="R385" s="768"/>
      <c r="S385" s="768"/>
      <c r="T385" s="768"/>
      <c r="U385" s="768"/>
      <c r="V385" s="768"/>
      <c r="W385" s="768"/>
      <c r="X385" s="768"/>
      <c r="Y385" s="768"/>
      <c r="Z385" s="768"/>
      <c r="AA385" s="764"/>
      <c r="AB385" s="764"/>
      <c r="AC385" s="764"/>
      <c r="AD385" s="764"/>
      <c r="AE385" s="765"/>
      <c r="AF385" s="769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ht="15" x14ac:dyDescent="0.25">
      <c r="A386" s="770" t="s">
        <v>111</v>
      </c>
      <c r="B386" s="771"/>
      <c r="C386" s="771"/>
      <c r="D386" s="771"/>
      <c r="E386" s="771"/>
      <c r="F386" s="771"/>
      <c r="G386" s="771"/>
      <c r="H386" s="771"/>
      <c r="I386" s="771"/>
      <c r="J386" s="771"/>
      <c r="K386" s="771"/>
      <c r="L386" s="771"/>
      <c r="M386" s="771"/>
      <c r="N386" s="771"/>
      <c r="O386" s="771"/>
      <c r="P386" s="771"/>
      <c r="Q386" s="771"/>
      <c r="R386" s="771"/>
      <c r="S386" s="771"/>
      <c r="T386" s="771"/>
      <c r="U386" s="771"/>
      <c r="V386" s="771"/>
      <c r="W386" s="771"/>
      <c r="X386" s="768"/>
      <c r="Y386" s="768"/>
      <c r="Z386" s="768"/>
      <c r="AA386" s="764"/>
      <c r="AB386" s="764"/>
      <c r="AC386" s="764"/>
      <c r="AD386" s="764"/>
      <c r="AE386" s="765"/>
      <c r="AF386" s="772"/>
      <c r="AG386" s="2"/>
      <c r="AH386" s="2"/>
      <c r="AI386" s="2"/>
      <c r="AJ386" s="2"/>
      <c r="AK386" s="61"/>
      <c r="AL386" s="61"/>
      <c r="AM386" s="61"/>
      <c r="AN386" s="2"/>
      <c r="AO386" s="2"/>
      <c r="AP386" s="2"/>
      <c r="AQ386" s="2"/>
      <c r="AR386" s="2"/>
    </row>
    <row r="387" spans="1:82" x14ac:dyDescent="0.2">
      <c r="A387" s="82" t="s">
        <v>606</v>
      </c>
      <c r="B387" s="83" t="s">
        <v>607</v>
      </c>
      <c r="C387" s="83">
        <v>4301071029</v>
      </c>
      <c r="D387" s="83">
        <v>4607111035899</v>
      </c>
      <c r="E387" s="84">
        <v>1</v>
      </c>
      <c r="F387" s="85">
        <v>5</v>
      </c>
      <c r="G387" s="84">
        <v>5</v>
      </c>
      <c r="H387" s="84">
        <v>5.2619999999999996</v>
      </c>
      <c r="I387" s="86">
        <v>84</v>
      </c>
      <c r="J387" s="86" t="s">
        <v>115</v>
      </c>
      <c r="K387" s="87" t="s">
        <v>89</v>
      </c>
      <c r="L387" s="87"/>
      <c r="M387" s="773">
        <v>180</v>
      </c>
      <c r="N387" s="773"/>
      <c r="O387" s="10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387" s="775"/>
      <c r="Q387" s="775"/>
      <c r="R387" s="775"/>
      <c r="S387" s="775"/>
      <c r="T387" s="88" t="s">
        <v>42</v>
      </c>
      <c r="U387" s="65">
        <v>0</v>
      </c>
      <c r="V387" s="66">
        <f>IFERROR(IF(U387="","",U387),"")</f>
        <v>0</v>
      </c>
      <c r="W387" s="65">
        <v>0</v>
      </c>
      <c r="X387" s="66">
        <f>IFERROR(IF(W387="","",W387),"")</f>
        <v>0</v>
      </c>
      <c r="Y387" s="65">
        <v>0</v>
      </c>
      <c r="Z387" s="66">
        <f>IFERROR(IF(Y387="","",Y387),"")</f>
        <v>0</v>
      </c>
      <c r="AA387" s="65">
        <v>0</v>
      </c>
      <c r="AB387" s="66">
        <f>IFERROR(IF(AA387="","",AA387),"")</f>
        <v>0</v>
      </c>
      <c r="AC387" s="67" t="str">
        <f>IF(IFERROR(U387*0.0155,0)+IFERROR(W387*0.0155,0)+IFERROR(Y387*0.0155,0)+IFERROR(AA387*0.0155,0)=0,"",IFERROR(U387*0.0155,0)+IFERROR(W387*0.0155,0)+IFERROR(Y387*0.0155,0)+IFERROR(AA387*0.0155,0))</f>
        <v/>
      </c>
      <c r="AD387" s="82" t="s">
        <v>57</v>
      </c>
      <c r="AE387" s="82" t="s">
        <v>57</v>
      </c>
      <c r="AF387" s="563" t="s">
        <v>509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562" t="s">
        <v>68</v>
      </c>
      <c r="BO387" s="80">
        <f>IFERROR(U387*H387,0)</f>
        <v>0</v>
      </c>
      <c r="BP387" s="80">
        <f>IFERROR(V387*H387,0)</f>
        <v>0</v>
      </c>
      <c r="BQ387" s="80">
        <f>IFERROR(U387/I387,0)</f>
        <v>0</v>
      </c>
      <c r="BR387" s="80">
        <f>IFERROR(V387/I387,0)</f>
        <v>0</v>
      </c>
      <c r="BS387" s="80">
        <f>IFERROR(W387*H387,0)</f>
        <v>0</v>
      </c>
      <c r="BT387" s="80">
        <f>IFERROR(X387*H387,0)</f>
        <v>0</v>
      </c>
      <c r="BU387" s="80">
        <f>IFERROR(W387/I387,0)</f>
        <v>0</v>
      </c>
      <c r="BV387" s="80">
        <f>IFERROR(X387/I387,0)</f>
        <v>0</v>
      </c>
      <c r="BW387" s="80">
        <f>IFERROR(Y387*H387,0)</f>
        <v>0</v>
      </c>
      <c r="BX387" s="80">
        <f>IFERROR(Z387*H387,0)</f>
        <v>0</v>
      </c>
      <c r="BY387" s="80">
        <f>IFERROR(Y387/I387,0)</f>
        <v>0</v>
      </c>
      <c r="BZ387" s="80">
        <f>IFERROR(Z387/I387,0)</f>
        <v>0</v>
      </c>
      <c r="CA387" s="80">
        <f>IFERROR(AA387*H387,0)</f>
        <v>0</v>
      </c>
      <c r="CB387" s="80">
        <f>IFERROR(AB387*H387,0)</f>
        <v>0</v>
      </c>
      <c r="CC387" s="80">
        <f>IFERROR(AA387/I387,0)</f>
        <v>0</v>
      </c>
      <c r="CD387" s="80">
        <f>IFERROR(AB387/I387,0)</f>
        <v>0</v>
      </c>
    </row>
    <row r="388" spans="1:82" x14ac:dyDescent="0.2">
      <c r="A388" s="793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1" t="s">
        <v>43</v>
      </c>
      <c r="P388" s="792"/>
      <c r="Q388" s="792"/>
      <c r="R388" s="792"/>
      <c r="S388" s="792"/>
      <c r="T388" s="39" t="s">
        <v>42</v>
      </c>
      <c r="U388" s="50">
        <f t="shared" ref="U388:AB388" si="324">IFERROR(SUM(U387:U387),0)</f>
        <v>0</v>
      </c>
      <c r="V388" s="50">
        <f t="shared" si="324"/>
        <v>0</v>
      </c>
      <c r="W388" s="50">
        <f t="shared" si="324"/>
        <v>0</v>
      </c>
      <c r="X388" s="50">
        <f t="shared" si="324"/>
        <v>0</v>
      </c>
      <c r="Y388" s="50">
        <f t="shared" si="324"/>
        <v>0</v>
      </c>
      <c r="Z388" s="50">
        <f t="shared" si="324"/>
        <v>0</v>
      </c>
      <c r="AA388" s="50">
        <f t="shared" si="324"/>
        <v>0</v>
      </c>
      <c r="AB388" s="50">
        <f t="shared" si="324"/>
        <v>0</v>
      </c>
      <c r="AC388" s="50">
        <f>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1" t="s">
        <v>43</v>
      </c>
      <c r="P389" s="792"/>
      <c r="Q389" s="792"/>
      <c r="R389" s="792"/>
      <c r="S389" s="792"/>
      <c r="T389" s="39" t="s">
        <v>0</v>
      </c>
      <c r="U389" s="50">
        <f>IFERROR(U387*G387,0)</f>
        <v>0</v>
      </c>
      <c r="V389" s="50">
        <f>IFERROR(V387*G387,0)</f>
        <v>0</v>
      </c>
      <c r="W389" s="50">
        <f>IFERROR(W387*G387,0)</f>
        <v>0</v>
      </c>
      <c r="X389" s="50">
        <f>IFERROR(X387*G387,0)</f>
        <v>0</v>
      </c>
      <c r="Y389" s="50">
        <f>IFERROR(Y387*G387,0)</f>
        <v>0</v>
      </c>
      <c r="Z389" s="50">
        <f>IFERROR(Z387*G387,0)</f>
        <v>0</v>
      </c>
      <c r="AA389" s="50">
        <f>IFERROR(AA387*G387,0)</f>
        <v>0</v>
      </c>
      <c r="AB389" s="50">
        <f>IFERROR(AB387*G387,0)</f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27.75" customHeight="1" x14ac:dyDescent="0.2">
      <c r="A390" s="761" t="s">
        <v>608</v>
      </c>
      <c r="B390" s="762"/>
      <c r="C390" s="762"/>
      <c r="D390" s="762"/>
      <c r="E390" s="762"/>
      <c r="F390" s="762"/>
      <c r="G390" s="762"/>
      <c r="H390" s="762"/>
      <c r="I390" s="762"/>
      <c r="J390" s="762"/>
      <c r="K390" s="762"/>
      <c r="L390" s="762"/>
      <c r="M390" s="762"/>
      <c r="N390" s="762"/>
      <c r="O390" s="762"/>
      <c r="P390" s="762"/>
      <c r="Q390" s="762"/>
      <c r="R390" s="762"/>
      <c r="S390" s="762"/>
      <c r="T390" s="762"/>
      <c r="U390" s="762"/>
      <c r="V390" s="762"/>
      <c r="W390" s="763"/>
      <c r="X390" s="763"/>
      <c r="Y390" s="763"/>
      <c r="Z390" s="763"/>
      <c r="AA390" s="764"/>
      <c r="AB390" s="764"/>
      <c r="AC390" s="764"/>
      <c r="AD390" s="764"/>
      <c r="AE390" s="765"/>
      <c r="AF390" s="766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ht="15" x14ac:dyDescent="0.25">
      <c r="A391" s="767" t="s">
        <v>609</v>
      </c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8"/>
      <c r="P391" s="768"/>
      <c r="Q391" s="768"/>
      <c r="R391" s="768"/>
      <c r="S391" s="768"/>
      <c r="T391" s="768"/>
      <c r="U391" s="768"/>
      <c r="V391" s="768"/>
      <c r="W391" s="768"/>
      <c r="X391" s="768"/>
      <c r="Y391" s="768"/>
      <c r="Z391" s="768"/>
      <c r="AA391" s="764"/>
      <c r="AB391" s="764"/>
      <c r="AC391" s="764"/>
      <c r="AD391" s="764"/>
      <c r="AE391" s="765"/>
      <c r="AF391" s="769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t="15" x14ac:dyDescent="0.25">
      <c r="A392" s="770" t="s">
        <v>176</v>
      </c>
      <c r="B392" s="771"/>
      <c r="C392" s="771"/>
      <c r="D392" s="771"/>
      <c r="E392" s="771"/>
      <c r="F392" s="771"/>
      <c r="G392" s="771"/>
      <c r="H392" s="771"/>
      <c r="I392" s="771"/>
      <c r="J392" s="771"/>
      <c r="K392" s="771"/>
      <c r="L392" s="771"/>
      <c r="M392" s="771"/>
      <c r="N392" s="771"/>
      <c r="O392" s="771"/>
      <c r="P392" s="771"/>
      <c r="Q392" s="771"/>
      <c r="R392" s="771"/>
      <c r="S392" s="771"/>
      <c r="T392" s="771"/>
      <c r="U392" s="771"/>
      <c r="V392" s="771"/>
      <c r="W392" s="771"/>
      <c r="X392" s="768"/>
      <c r="Y392" s="768"/>
      <c r="Z392" s="768"/>
      <c r="AA392" s="764"/>
      <c r="AB392" s="764"/>
      <c r="AC392" s="764"/>
      <c r="AD392" s="764"/>
      <c r="AE392" s="765"/>
      <c r="AF392" s="772"/>
      <c r="AG392" s="2"/>
      <c r="AH392" s="2"/>
      <c r="AI392" s="2"/>
      <c r="AJ392" s="2"/>
      <c r="AK392" s="61"/>
      <c r="AL392" s="61"/>
      <c r="AM392" s="61"/>
      <c r="AN392" s="2"/>
      <c r="AO392" s="2"/>
      <c r="AP392" s="2"/>
      <c r="AQ392" s="2"/>
      <c r="AR392" s="2"/>
    </row>
    <row r="393" spans="1:82" x14ac:dyDescent="0.2">
      <c r="A393" s="82" t="s">
        <v>610</v>
      </c>
      <c r="B393" s="83" t="s">
        <v>611</v>
      </c>
      <c r="C393" s="83">
        <v>4301135400</v>
      </c>
      <c r="D393" s="83">
        <v>4607111039361</v>
      </c>
      <c r="E393" s="84">
        <v>0.25</v>
      </c>
      <c r="F393" s="85">
        <v>12</v>
      </c>
      <c r="G393" s="84">
        <v>3</v>
      </c>
      <c r="H393" s="84">
        <v>3.7035999999999998</v>
      </c>
      <c r="I393" s="86">
        <v>70</v>
      </c>
      <c r="J393" s="86" t="s">
        <v>90</v>
      </c>
      <c r="K393" s="87" t="s">
        <v>89</v>
      </c>
      <c r="L393" s="87"/>
      <c r="M393" s="773">
        <v>180</v>
      </c>
      <c r="N393" s="773"/>
      <c r="O393" s="1004" t="s">
        <v>612</v>
      </c>
      <c r="P393" s="775"/>
      <c r="Q393" s="775"/>
      <c r="R393" s="775"/>
      <c r="S393" s="775"/>
      <c r="T393" s="88" t="s">
        <v>42</v>
      </c>
      <c r="U393" s="65">
        <v>0</v>
      </c>
      <c r="V393" s="66">
        <f>IFERROR(IF(U393="","",U393),"")</f>
        <v>0</v>
      </c>
      <c r="W393" s="65">
        <v>0</v>
      </c>
      <c r="X393" s="66">
        <f>IFERROR(IF(W393="","",W393),"")</f>
        <v>0</v>
      </c>
      <c r="Y393" s="65">
        <v>0</v>
      </c>
      <c r="Z393" s="66">
        <f>IFERROR(IF(Y393="","",Y393),"")</f>
        <v>0</v>
      </c>
      <c r="AA393" s="65">
        <v>0</v>
      </c>
      <c r="AB393" s="66">
        <f>IFERROR(IF(AA393="","",AA393),"")</f>
        <v>0</v>
      </c>
      <c r="AC393" s="67" t="str">
        <f>IF(IFERROR(U393*0.01788,0)+IFERROR(W393*0.01788,0)+IFERROR(Y393*0.01788,0)+IFERROR(AA393*0.01788,0)=0,"",IFERROR(U393*0.01788,0)+IFERROR(W393*0.01788,0)+IFERROR(Y393*0.01788,0)+IFERROR(AA393*0.01788,0))</f>
        <v/>
      </c>
      <c r="AD393" s="82" t="s">
        <v>57</v>
      </c>
      <c r="AE393" s="82" t="s">
        <v>57</v>
      </c>
      <c r="AF393" s="565" t="s">
        <v>613</v>
      </c>
      <c r="AG393" s="2"/>
      <c r="AH393" s="2"/>
      <c r="AI393" s="2"/>
      <c r="AJ393" s="2"/>
      <c r="AK393" s="2"/>
      <c r="AL393" s="61"/>
      <c r="AM393" s="61"/>
      <c r="AN393" s="61"/>
      <c r="AO393" s="2"/>
      <c r="AP393" s="2"/>
      <c r="AQ393" s="2"/>
      <c r="AR393" s="2"/>
      <c r="AS393" s="2"/>
      <c r="AT393" s="2"/>
      <c r="AU393" s="20"/>
      <c r="AV393" s="20"/>
      <c r="AW393" s="21"/>
      <c r="BB393" s="564" t="s">
        <v>91</v>
      </c>
      <c r="BO393" s="80">
        <f>IFERROR(U393*H393,0)</f>
        <v>0</v>
      </c>
      <c r="BP393" s="80">
        <f>IFERROR(V393*H393,0)</f>
        <v>0</v>
      </c>
      <c r="BQ393" s="80">
        <f>IFERROR(U393/I393,0)</f>
        <v>0</v>
      </c>
      <c r="BR393" s="80">
        <f>IFERROR(V393/I393,0)</f>
        <v>0</v>
      </c>
      <c r="BS393" s="80">
        <f>IFERROR(W393*H393,0)</f>
        <v>0</v>
      </c>
      <c r="BT393" s="80">
        <f>IFERROR(X393*H393,0)</f>
        <v>0</v>
      </c>
      <c r="BU393" s="80">
        <f>IFERROR(W393/I393,0)</f>
        <v>0</v>
      </c>
      <c r="BV393" s="80">
        <f>IFERROR(X393/I393,0)</f>
        <v>0</v>
      </c>
      <c r="BW393" s="80">
        <f>IFERROR(Y393*H393,0)</f>
        <v>0</v>
      </c>
      <c r="BX393" s="80">
        <f>IFERROR(Z393*H393,0)</f>
        <v>0</v>
      </c>
      <c r="BY393" s="80">
        <f>IFERROR(Y393/I393,0)</f>
        <v>0</v>
      </c>
      <c r="BZ393" s="80">
        <f>IFERROR(Z393/I393,0)</f>
        <v>0</v>
      </c>
      <c r="CA393" s="80">
        <f>IFERROR(AA393*H393,0)</f>
        <v>0</v>
      </c>
      <c r="CB393" s="80">
        <f>IFERROR(AB393*H393,0)</f>
        <v>0</v>
      </c>
      <c r="CC393" s="80">
        <f>IFERROR(AA393/I393,0)</f>
        <v>0</v>
      </c>
      <c r="CD393" s="80">
        <f>IFERROR(AB393/I393,0)</f>
        <v>0</v>
      </c>
    </row>
    <row r="394" spans="1:82" x14ac:dyDescent="0.2">
      <c r="A394" s="793"/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1" t="s">
        <v>43</v>
      </c>
      <c r="P394" s="792"/>
      <c r="Q394" s="792"/>
      <c r="R394" s="792"/>
      <c r="S394" s="792"/>
      <c r="T394" s="39" t="s">
        <v>42</v>
      </c>
      <c r="U394" s="50">
        <f t="shared" ref="U394:AB394" si="325">IFERROR(SUM(U393:U393),0)</f>
        <v>0</v>
      </c>
      <c r="V394" s="50">
        <f t="shared" si="325"/>
        <v>0</v>
      </c>
      <c r="W394" s="50">
        <f t="shared" si="325"/>
        <v>0</v>
      </c>
      <c r="X394" s="50">
        <f t="shared" si="325"/>
        <v>0</v>
      </c>
      <c r="Y394" s="50">
        <f t="shared" si="325"/>
        <v>0</v>
      </c>
      <c r="Z394" s="50">
        <f t="shared" si="325"/>
        <v>0</v>
      </c>
      <c r="AA394" s="50">
        <f t="shared" si="325"/>
        <v>0</v>
      </c>
      <c r="AB394" s="50">
        <f t="shared" si="325"/>
        <v>0</v>
      </c>
      <c r="AC394" s="50">
        <f>IFERROR(IF(AC393="",0,AC393),0)</f>
        <v>0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x14ac:dyDescent="0.2">
      <c r="A395" s="793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1" t="s">
        <v>43</v>
      </c>
      <c r="P395" s="792"/>
      <c r="Q395" s="792"/>
      <c r="R395" s="792"/>
      <c r="S395" s="792"/>
      <c r="T395" s="39" t="s">
        <v>0</v>
      </c>
      <c r="U395" s="50">
        <f>IFERROR(U393*G393,0)</f>
        <v>0</v>
      </c>
      <c r="V395" s="50">
        <f>IFERROR(V393*G393,0)</f>
        <v>0</v>
      </c>
      <c r="W395" s="50">
        <f>IFERROR(W393*G393,0)</f>
        <v>0</v>
      </c>
      <c r="X395" s="50">
        <f>IFERROR(X393*G393,0)</f>
        <v>0</v>
      </c>
      <c r="Y395" s="50">
        <f>IFERROR(Y393*G393,0)</f>
        <v>0</v>
      </c>
      <c r="Z395" s="50">
        <f>IFERROR(Z393*G393,0)</f>
        <v>0</v>
      </c>
      <c r="AA395" s="50">
        <f>IFERROR(AA393*G393,0)</f>
        <v>0</v>
      </c>
      <c r="AB395" s="50">
        <f>IFERROR(AB393*G393,0)</f>
        <v>0</v>
      </c>
      <c r="AC395" s="50" t="s">
        <v>57</v>
      </c>
      <c r="AD395" s="3"/>
      <c r="AE395" s="72"/>
      <c r="AF395" s="3"/>
      <c r="AG395" s="3"/>
      <c r="AH395" s="3"/>
      <c r="AI395" s="3"/>
      <c r="AJ395" s="3"/>
      <c r="AK395" s="3"/>
      <c r="AL395" s="62"/>
      <c r="AM395" s="62"/>
      <c r="AN395" s="62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27.75" customHeight="1" x14ac:dyDescent="0.2">
      <c r="A396" s="761" t="s">
        <v>614</v>
      </c>
      <c r="B396" s="762"/>
      <c r="C396" s="762"/>
      <c r="D396" s="762"/>
      <c r="E396" s="762"/>
      <c r="F396" s="762"/>
      <c r="G396" s="762"/>
      <c r="H396" s="762"/>
      <c r="I396" s="762"/>
      <c r="J396" s="762"/>
      <c r="K396" s="762"/>
      <c r="L396" s="762"/>
      <c r="M396" s="762"/>
      <c r="N396" s="762"/>
      <c r="O396" s="762"/>
      <c r="P396" s="762"/>
      <c r="Q396" s="762"/>
      <c r="R396" s="762"/>
      <c r="S396" s="762"/>
      <c r="T396" s="762"/>
      <c r="U396" s="762"/>
      <c r="V396" s="762"/>
      <c r="W396" s="763"/>
      <c r="X396" s="763"/>
      <c r="Y396" s="763"/>
      <c r="Z396" s="763"/>
      <c r="AA396" s="764"/>
      <c r="AB396" s="764"/>
      <c r="AC396" s="764"/>
      <c r="AD396" s="764"/>
      <c r="AE396" s="765"/>
      <c r="AF396" s="766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ht="15" x14ac:dyDescent="0.25">
      <c r="A397" s="767" t="s">
        <v>615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764"/>
      <c r="AB397" s="764"/>
      <c r="AC397" s="764"/>
      <c r="AD397" s="764"/>
      <c r="AE397" s="765"/>
      <c r="AF397" s="769"/>
      <c r="AG397" s="2"/>
      <c r="AH397" s="2"/>
      <c r="AI397" s="2"/>
      <c r="AJ397" s="2"/>
      <c r="AK397" s="61"/>
      <c r="AL397" s="61"/>
      <c r="AM397" s="61"/>
      <c r="AN397" s="2"/>
      <c r="AO397" s="2"/>
      <c r="AP397" s="2"/>
      <c r="AQ397" s="2"/>
      <c r="AR397" s="2"/>
    </row>
    <row r="398" spans="1:82" ht="15" x14ac:dyDescent="0.25">
      <c r="A398" s="770" t="s">
        <v>176</v>
      </c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1"/>
      <c r="P398" s="771"/>
      <c r="Q398" s="771"/>
      <c r="R398" s="771"/>
      <c r="S398" s="771"/>
      <c r="T398" s="771"/>
      <c r="U398" s="771"/>
      <c r="V398" s="771"/>
      <c r="W398" s="771"/>
      <c r="X398" s="768"/>
      <c r="Y398" s="768"/>
      <c r="Z398" s="768"/>
      <c r="AA398" s="764"/>
      <c r="AB398" s="764"/>
      <c r="AC398" s="764"/>
      <c r="AD398" s="764"/>
      <c r="AE398" s="765"/>
      <c r="AF398" s="772"/>
      <c r="AG398" s="2"/>
      <c r="AH398" s="2"/>
      <c r="AI398" s="2"/>
      <c r="AJ398" s="2"/>
      <c r="AK398" s="61"/>
      <c r="AL398" s="61"/>
      <c r="AM398" s="61"/>
      <c r="AN398" s="2"/>
      <c r="AO398" s="2"/>
      <c r="AP398" s="2"/>
      <c r="AQ398" s="2"/>
      <c r="AR398" s="2"/>
    </row>
    <row r="399" spans="1:82" x14ac:dyDescent="0.2">
      <c r="A399" s="82" t="s">
        <v>616</v>
      </c>
      <c r="B399" s="83" t="s">
        <v>617</v>
      </c>
      <c r="C399" s="83">
        <v>4301135182</v>
      </c>
      <c r="D399" s="83">
        <v>4606038089046</v>
      </c>
      <c r="E399" s="84">
        <v>0.3</v>
      </c>
      <c r="F399" s="85">
        <v>30</v>
      </c>
      <c r="G399" s="84">
        <v>9</v>
      </c>
      <c r="H399" s="84">
        <v>9.85</v>
      </c>
      <c r="I399" s="86">
        <v>30</v>
      </c>
      <c r="J399" s="86" t="s">
        <v>430</v>
      </c>
      <c r="K399" s="87" t="s">
        <v>89</v>
      </c>
      <c r="L399" s="87"/>
      <c r="M399" s="773">
        <v>180</v>
      </c>
      <c r="N399" s="773"/>
      <c r="O399" s="1005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399" s="775"/>
      <c r="Q399" s="775"/>
      <c r="R399" s="775"/>
      <c r="S399" s="775"/>
      <c r="T399" s="88" t="s">
        <v>42</v>
      </c>
      <c r="U399" s="65">
        <v>0</v>
      </c>
      <c r="V399" s="66">
        <f>IFERROR(IF(U399="","",U399),"")</f>
        <v>0</v>
      </c>
      <c r="W399" s="65">
        <v>0</v>
      </c>
      <c r="X399" s="66">
        <f>IFERROR(IF(W399="","",W399),"")</f>
        <v>0</v>
      </c>
      <c r="Y399" s="65">
        <v>0</v>
      </c>
      <c r="Z399" s="66">
        <f>IFERROR(IF(Y399="","",Y399),"")</f>
        <v>0</v>
      </c>
      <c r="AA399" s="65">
        <v>0</v>
      </c>
      <c r="AB399" s="66">
        <f>IFERROR(IF(AA399="","",AA399),"")</f>
        <v>0</v>
      </c>
      <c r="AC399" s="67" t="str">
        <f>IF(IFERROR(U399*0.04502,0)+IFERROR(W399*0.04502,0)+IFERROR(Y399*0.04502,0)+IFERROR(AA399*0.04502,0)=0,"",IFERROR(U399*0.04502,0)+IFERROR(W399*0.04502,0)+IFERROR(Y399*0.04502,0)+IFERROR(AA399*0.04502,0))</f>
        <v/>
      </c>
      <c r="AD399" s="82" t="s">
        <v>57</v>
      </c>
      <c r="AE399" s="82" t="s">
        <v>57</v>
      </c>
      <c r="AF399" s="567" t="s">
        <v>618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91</v>
      </c>
      <c r="BO399" s="80">
        <f>IFERROR(U399*H399,0)</f>
        <v>0</v>
      </c>
      <c r="BP399" s="80">
        <f>IFERROR(V399*H399,0)</f>
        <v>0</v>
      </c>
      <c r="BQ399" s="80">
        <f>IFERROR(U399/I399,0)</f>
        <v>0</v>
      </c>
      <c r="BR399" s="80">
        <f>IFERROR(V399/I399,0)</f>
        <v>0</v>
      </c>
      <c r="BS399" s="80">
        <f>IFERROR(W399*H399,0)</f>
        <v>0</v>
      </c>
      <c r="BT399" s="80">
        <f>IFERROR(X399*H399,0)</f>
        <v>0</v>
      </c>
      <c r="BU399" s="80">
        <f>IFERROR(W399/I399,0)</f>
        <v>0</v>
      </c>
      <c r="BV399" s="80">
        <f>IFERROR(X399/I399,0)</f>
        <v>0</v>
      </c>
      <c r="BW399" s="80">
        <f>IFERROR(Y399*H399,0)</f>
        <v>0</v>
      </c>
      <c r="BX399" s="80">
        <f>IFERROR(Z399*H399,0)</f>
        <v>0</v>
      </c>
      <c r="BY399" s="80">
        <f>IFERROR(Y399/I399,0)</f>
        <v>0</v>
      </c>
      <c r="BZ399" s="80">
        <f>IFERROR(Z399/I399,0)</f>
        <v>0</v>
      </c>
      <c r="CA399" s="80">
        <f>IFERROR(AA399*H399,0)</f>
        <v>0</v>
      </c>
      <c r="CB399" s="80">
        <f>IFERROR(AB399*H399,0)</f>
        <v>0</v>
      </c>
      <c r="CC399" s="80">
        <f>IFERROR(AA399/I399,0)</f>
        <v>0</v>
      </c>
      <c r="CD399" s="80">
        <f>IFERROR(AB399/I399,0)</f>
        <v>0</v>
      </c>
    </row>
    <row r="400" spans="1:82" x14ac:dyDescent="0.2">
      <c r="A400" s="82" t="s">
        <v>616</v>
      </c>
      <c r="B400" s="83" t="s">
        <v>617</v>
      </c>
      <c r="C400" s="83">
        <v>4301135342</v>
      </c>
      <c r="D400" s="83">
        <v>4606038089046</v>
      </c>
      <c r="E400" s="84">
        <v>0.3</v>
      </c>
      <c r="F400" s="85">
        <v>30</v>
      </c>
      <c r="G400" s="84">
        <v>9</v>
      </c>
      <c r="H400" s="84">
        <v>9.85</v>
      </c>
      <c r="I400" s="86">
        <v>30</v>
      </c>
      <c r="J400" s="86" t="s">
        <v>430</v>
      </c>
      <c r="K400" s="87" t="s">
        <v>89</v>
      </c>
      <c r="L400" s="87"/>
      <c r="M400" s="773">
        <v>180</v>
      </c>
      <c r="N400" s="773"/>
      <c r="O400" s="1006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400" s="775"/>
      <c r="Q400" s="775"/>
      <c r="R400" s="775"/>
      <c r="S400" s="775"/>
      <c r="T400" s="88" t="s">
        <v>42</v>
      </c>
      <c r="U400" s="65">
        <v>0</v>
      </c>
      <c r="V400" s="66">
        <f>IFERROR(IF(U400="","",U400),"")</f>
        <v>0</v>
      </c>
      <c r="W400" s="65">
        <v>0</v>
      </c>
      <c r="X400" s="66">
        <f>IFERROR(IF(W400="","",W400),"")</f>
        <v>0</v>
      </c>
      <c r="Y400" s="65">
        <v>0</v>
      </c>
      <c r="Z400" s="66">
        <f>IFERROR(IF(Y400="","",Y400),"")</f>
        <v>0</v>
      </c>
      <c r="AA400" s="65">
        <v>0</v>
      </c>
      <c r="AB400" s="66">
        <f>IFERROR(IF(AA400="","",AA400),"")</f>
        <v>0</v>
      </c>
      <c r="AC400" s="67" t="str">
        <f>IF(IFERROR(U400*0.04502,0)+IFERROR(W400*0.04502,0)+IFERROR(Y400*0.04502,0)+IFERROR(AA400*0.04502,0)=0,"",IFERROR(U400*0.04502,0)+IFERROR(W400*0.04502,0)+IFERROR(Y400*0.04502,0)+IFERROR(AA400*0.04502,0))</f>
        <v/>
      </c>
      <c r="AD400" s="82" t="s">
        <v>57</v>
      </c>
      <c r="AE400" s="82" t="s">
        <v>57</v>
      </c>
      <c r="AF400" s="569" t="s">
        <v>618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91</v>
      </c>
      <c r="BO400" s="80">
        <f>IFERROR(U400*H400,0)</f>
        <v>0</v>
      </c>
      <c r="BP400" s="80">
        <f>IFERROR(V400*H400,0)</f>
        <v>0</v>
      </c>
      <c r="BQ400" s="80">
        <f>IFERROR(U400/I400,0)</f>
        <v>0</v>
      </c>
      <c r="BR400" s="80">
        <f>IFERROR(V400/I400,0)</f>
        <v>0</v>
      </c>
      <c r="BS400" s="80">
        <f>IFERROR(W400*H400,0)</f>
        <v>0</v>
      </c>
      <c r="BT400" s="80">
        <f>IFERROR(X400*H400,0)</f>
        <v>0</v>
      </c>
      <c r="BU400" s="80">
        <f>IFERROR(W400/I400,0)</f>
        <v>0</v>
      </c>
      <c r="BV400" s="80">
        <f>IFERROR(X400/I400,0)</f>
        <v>0</v>
      </c>
      <c r="BW400" s="80">
        <f>IFERROR(Y400*H400,0)</f>
        <v>0</v>
      </c>
      <c r="BX400" s="80">
        <f>IFERROR(Z400*H400,0)</f>
        <v>0</v>
      </c>
      <c r="BY400" s="80">
        <f>IFERROR(Y400/I400,0)</f>
        <v>0</v>
      </c>
      <c r="BZ400" s="80">
        <f>IFERROR(Z400/I400,0)</f>
        <v>0</v>
      </c>
      <c r="CA400" s="80">
        <f>IFERROR(AA400*H400,0)</f>
        <v>0</v>
      </c>
      <c r="CB400" s="80">
        <f>IFERROR(AB400*H400,0)</f>
        <v>0</v>
      </c>
      <c r="CC400" s="80">
        <f>IFERROR(AA400/I400,0)</f>
        <v>0</v>
      </c>
      <c r="CD400" s="80">
        <f>IFERROR(AB400/I400,0)</f>
        <v>0</v>
      </c>
    </row>
    <row r="401" spans="1:82" x14ac:dyDescent="0.2">
      <c r="A401" s="793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1" t="s">
        <v>43</v>
      </c>
      <c r="P401" s="792"/>
      <c r="Q401" s="792"/>
      <c r="R401" s="792"/>
      <c r="S401" s="792"/>
      <c r="T401" s="39" t="s">
        <v>42</v>
      </c>
      <c r="U401" s="50">
        <f t="shared" ref="U401:AB401" si="326">IFERROR(SUM(U399:U400),0)</f>
        <v>0</v>
      </c>
      <c r="V401" s="50">
        <f t="shared" si="326"/>
        <v>0</v>
      </c>
      <c r="W401" s="50">
        <f t="shared" si="326"/>
        <v>0</v>
      </c>
      <c r="X401" s="50">
        <f t="shared" si="326"/>
        <v>0</v>
      </c>
      <c r="Y401" s="50">
        <f t="shared" si="326"/>
        <v>0</v>
      </c>
      <c r="Z401" s="50">
        <f t="shared" si="326"/>
        <v>0</v>
      </c>
      <c r="AA401" s="50">
        <f t="shared" si="326"/>
        <v>0</v>
      </c>
      <c r="AB401" s="50">
        <f t="shared" si="326"/>
        <v>0</v>
      </c>
      <c r="AC401" s="50">
        <f>IFERROR(IF(AC399="",0,AC399),0)+IFERROR(IF(AC400="",0,AC400),0)</f>
        <v>0</v>
      </c>
      <c r="AD401" s="3"/>
      <c r="AE401" s="72"/>
      <c r="AF401" s="3"/>
      <c r="AG401" s="3"/>
      <c r="AH401" s="3"/>
      <c r="AI401" s="3"/>
      <c r="AJ401" s="3"/>
      <c r="AK401" s="3"/>
      <c r="AL401" s="62"/>
      <c r="AM401" s="62"/>
      <c r="AN401" s="62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1" t="s">
        <v>43</v>
      </c>
      <c r="P402" s="792"/>
      <c r="Q402" s="792"/>
      <c r="R402" s="792"/>
      <c r="S402" s="792"/>
      <c r="T402" s="39" t="s">
        <v>0</v>
      </c>
      <c r="U402" s="50">
        <f>IFERROR(U399*G399,0)+IFERROR(U400*G400,0)</f>
        <v>0</v>
      </c>
      <c r="V402" s="50">
        <f>IFERROR(V399*G399,0)+IFERROR(V400*G400,0)</f>
        <v>0</v>
      </c>
      <c r="W402" s="50">
        <f>IFERROR(W399*G399,0)+IFERROR(W400*G400,0)</f>
        <v>0</v>
      </c>
      <c r="X402" s="50">
        <f>IFERROR(X399*G399,0)+IFERROR(X400*G400,0)</f>
        <v>0</v>
      </c>
      <c r="Y402" s="50">
        <f>IFERROR(Y399*G399,0)+IFERROR(Y400*G400,0)</f>
        <v>0</v>
      </c>
      <c r="Z402" s="50">
        <f>IFERROR(Z399*G399,0)+IFERROR(Z400*G400,0)</f>
        <v>0</v>
      </c>
      <c r="AA402" s="50">
        <f>IFERROR(AA399*G399,0)+IFERROR(AA400*G400,0)</f>
        <v>0</v>
      </c>
      <c r="AB402" s="50">
        <f>IFERROR(AB399*G399,0)+IFERROR(AB400*G400,0)</f>
        <v>0</v>
      </c>
      <c r="AC402" s="50" t="s">
        <v>57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customHeight="1" x14ac:dyDescent="0.2">
      <c r="A403" s="761" t="s">
        <v>619</v>
      </c>
      <c r="B403" s="762"/>
      <c r="C403" s="762"/>
      <c r="D403" s="762"/>
      <c r="E403" s="762"/>
      <c r="F403" s="762"/>
      <c r="G403" s="762"/>
      <c r="H403" s="762"/>
      <c r="I403" s="762"/>
      <c r="J403" s="762"/>
      <c r="K403" s="762"/>
      <c r="L403" s="762"/>
      <c r="M403" s="762"/>
      <c r="N403" s="762"/>
      <c r="O403" s="762"/>
      <c r="P403" s="762"/>
      <c r="Q403" s="762"/>
      <c r="R403" s="762"/>
      <c r="S403" s="762"/>
      <c r="T403" s="762"/>
      <c r="U403" s="762"/>
      <c r="V403" s="762"/>
      <c r="W403" s="763"/>
      <c r="X403" s="763"/>
      <c r="Y403" s="763"/>
      <c r="Z403" s="763"/>
      <c r="AA403" s="764"/>
      <c r="AB403" s="764"/>
      <c r="AC403" s="764"/>
      <c r="AD403" s="764"/>
      <c r="AE403" s="765"/>
      <c r="AF403" s="766"/>
      <c r="AG403" s="2"/>
      <c r="AH403" s="2"/>
      <c r="AI403" s="2"/>
      <c r="AJ403" s="2"/>
      <c r="AK403" s="61"/>
      <c r="AL403" s="61"/>
      <c r="AM403" s="61"/>
      <c r="AN403" s="2"/>
      <c r="AO403" s="2"/>
      <c r="AP403" s="2"/>
      <c r="AQ403" s="2"/>
      <c r="AR403" s="2"/>
    </row>
    <row r="404" spans="1:82" ht="15" x14ac:dyDescent="0.25">
      <c r="A404" s="767" t="s">
        <v>619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64"/>
      <c r="AB404" s="764"/>
      <c r="AC404" s="764"/>
      <c r="AD404" s="764"/>
      <c r="AE404" s="765"/>
      <c r="AF404" s="769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ht="15" x14ac:dyDescent="0.25">
      <c r="A405" s="770" t="s">
        <v>111</v>
      </c>
      <c r="B405" s="771"/>
      <c r="C405" s="771"/>
      <c r="D405" s="771"/>
      <c r="E405" s="771"/>
      <c r="F405" s="771"/>
      <c r="G405" s="771"/>
      <c r="H405" s="771"/>
      <c r="I405" s="771"/>
      <c r="J405" s="771"/>
      <c r="K405" s="771"/>
      <c r="L405" s="771"/>
      <c r="M405" s="771"/>
      <c r="N405" s="771"/>
      <c r="O405" s="771"/>
      <c r="P405" s="771"/>
      <c r="Q405" s="771"/>
      <c r="R405" s="771"/>
      <c r="S405" s="771"/>
      <c r="T405" s="771"/>
      <c r="U405" s="771"/>
      <c r="V405" s="771"/>
      <c r="W405" s="771"/>
      <c r="X405" s="768"/>
      <c r="Y405" s="768"/>
      <c r="Z405" s="768"/>
      <c r="AA405" s="764"/>
      <c r="AB405" s="764"/>
      <c r="AC405" s="764"/>
      <c r="AD405" s="764"/>
      <c r="AE405" s="765"/>
      <c r="AF405" s="772"/>
      <c r="AG405" s="2"/>
      <c r="AH405" s="2"/>
      <c r="AI405" s="2"/>
      <c r="AJ405" s="2"/>
      <c r="AK405" s="61"/>
      <c r="AL405" s="61"/>
      <c r="AM405" s="61"/>
      <c r="AN405" s="2"/>
      <c r="AO405" s="2"/>
      <c r="AP405" s="2"/>
      <c r="AQ405" s="2"/>
      <c r="AR405" s="2"/>
    </row>
    <row r="406" spans="1:82" x14ac:dyDescent="0.2">
      <c r="A406" s="82" t="s">
        <v>620</v>
      </c>
      <c r="B406" s="83" t="s">
        <v>621</v>
      </c>
      <c r="C406" s="83">
        <v>4301070985</v>
      </c>
      <c r="D406" s="83">
        <v>4607111038517</v>
      </c>
      <c r="E406" s="84">
        <v>1</v>
      </c>
      <c r="F406" s="85">
        <v>6</v>
      </c>
      <c r="G406" s="84">
        <v>6</v>
      </c>
      <c r="H406" s="84">
        <v>6.53</v>
      </c>
      <c r="I406" s="86">
        <v>84</v>
      </c>
      <c r="J406" s="86" t="s">
        <v>115</v>
      </c>
      <c r="K406" s="87" t="s">
        <v>89</v>
      </c>
      <c r="L406" s="87"/>
      <c r="M406" s="773">
        <v>90</v>
      </c>
      <c r="N406" s="773"/>
      <c r="O406" s="1007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775"/>
      <c r="Q406" s="775"/>
      <c r="R406" s="775"/>
      <c r="S406" s="775"/>
      <c r="T406" s="88" t="s">
        <v>42</v>
      </c>
      <c r="U406" s="65">
        <v>0</v>
      </c>
      <c r="V406" s="66">
        <f>IFERROR(IF(U406="","",U406),"")</f>
        <v>0</v>
      </c>
      <c r="W406" s="65">
        <v>0</v>
      </c>
      <c r="X406" s="66">
        <f>IFERROR(IF(W406="","",W406),"")</f>
        <v>0</v>
      </c>
      <c r="Y406" s="65">
        <v>0</v>
      </c>
      <c r="Z406" s="66">
        <f>IFERROR(IF(Y406="","",Y406),"")</f>
        <v>0</v>
      </c>
      <c r="AA406" s="65">
        <v>0</v>
      </c>
      <c r="AB406" s="66">
        <f>IFERROR(IF(AA406="","",AA406),"")</f>
        <v>0</v>
      </c>
      <c r="AC406" s="67" t="str">
        <f>IF(IFERROR(U406*0.0155,0)+IFERROR(W406*0.0155,0)+IFERROR(Y406*0.0155,0)+IFERROR(AA406*0.0155,0)=0,"",IFERROR(U406*0.0155,0)+IFERROR(W406*0.0155,0)+IFERROR(Y406*0.0155,0)+IFERROR(AA406*0.0155,0))</f>
        <v/>
      </c>
      <c r="AD406" s="82" t="s">
        <v>57</v>
      </c>
      <c r="AE406" s="82" t="s">
        <v>57</v>
      </c>
      <c r="AF406" s="571" t="s">
        <v>622</v>
      </c>
      <c r="AG406" s="2"/>
      <c r="AH406" s="2"/>
      <c r="AI406" s="2"/>
      <c r="AJ406" s="2"/>
      <c r="AK406" s="2"/>
      <c r="AL406" s="61"/>
      <c r="AM406" s="61"/>
      <c r="AN406" s="61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68</v>
      </c>
      <c r="BO406" s="80">
        <f>IFERROR(U406*H406,0)</f>
        <v>0</v>
      </c>
      <c r="BP406" s="80">
        <f>IFERROR(V406*H406,0)</f>
        <v>0</v>
      </c>
      <c r="BQ406" s="80">
        <f>IFERROR(U406/I406,0)</f>
        <v>0</v>
      </c>
      <c r="BR406" s="80">
        <f>IFERROR(V406/I406,0)</f>
        <v>0</v>
      </c>
      <c r="BS406" s="80">
        <f>IFERROR(W406*H406,0)</f>
        <v>0</v>
      </c>
      <c r="BT406" s="80">
        <f>IFERROR(X406*H406,0)</f>
        <v>0</v>
      </c>
      <c r="BU406" s="80">
        <f>IFERROR(W406/I406,0)</f>
        <v>0</v>
      </c>
      <c r="BV406" s="80">
        <f>IFERROR(X406/I406,0)</f>
        <v>0</v>
      </c>
      <c r="BW406" s="80">
        <f>IFERROR(Y406*H406,0)</f>
        <v>0</v>
      </c>
      <c r="BX406" s="80">
        <f>IFERROR(Z406*H406,0)</f>
        <v>0</v>
      </c>
      <c r="BY406" s="80">
        <f>IFERROR(Y406/I406,0)</f>
        <v>0</v>
      </c>
      <c r="BZ406" s="80">
        <f>IFERROR(Z406/I406,0)</f>
        <v>0</v>
      </c>
      <c r="CA406" s="80">
        <f>IFERROR(AA406*H406,0)</f>
        <v>0</v>
      </c>
      <c r="CB406" s="80">
        <f>IFERROR(AB406*H406,0)</f>
        <v>0</v>
      </c>
      <c r="CC406" s="80">
        <f>IFERROR(AA406/I406,0)</f>
        <v>0</v>
      </c>
      <c r="CD406" s="80">
        <f>IFERROR(AB406/I406,0)</f>
        <v>0</v>
      </c>
    </row>
    <row r="407" spans="1:82" x14ac:dyDescent="0.2">
      <c r="A407" s="82" t="s">
        <v>623</v>
      </c>
      <c r="B407" s="83" t="s">
        <v>624</v>
      </c>
      <c r="C407" s="83">
        <v>4301070982</v>
      </c>
      <c r="D407" s="83">
        <v>4607111038524</v>
      </c>
      <c r="E407" s="84">
        <v>1</v>
      </c>
      <c r="F407" s="85">
        <v>6</v>
      </c>
      <c r="G407" s="84">
        <v>6</v>
      </c>
      <c r="H407" s="84">
        <v>6.23</v>
      </c>
      <c r="I407" s="86">
        <v>84</v>
      </c>
      <c r="J407" s="86" t="s">
        <v>115</v>
      </c>
      <c r="K407" s="87" t="s">
        <v>89</v>
      </c>
      <c r="L407" s="87"/>
      <c r="M407" s="773">
        <v>90</v>
      </c>
      <c r="N407" s="773"/>
      <c r="O407" s="1008" t="str">
        <f>HYPERLINK("https://abi.ru/products/Замороженные/Уральская коллекция/Уральская коллекция/Пельмени/P003708/","Пельмени «Домашние» 1 сфера ТМ «Уральская коллекция»")</f>
        <v>Пельмени «Домашние» 1 сфера ТМ «Уральская коллекция»</v>
      </c>
      <c r="P407" s="775"/>
      <c r="Q407" s="775"/>
      <c r="R407" s="775"/>
      <c r="S407" s="775"/>
      <c r="T407" s="88" t="s">
        <v>42</v>
      </c>
      <c r="U407" s="65">
        <v>0</v>
      </c>
      <c r="V407" s="66">
        <f>IFERROR(IF(U407="","",U407),"")</f>
        <v>0</v>
      </c>
      <c r="W407" s="65">
        <v>0</v>
      </c>
      <c r="X407" s="66">
        <f>IFERROR(IF(W407="","",W407),"")</f>
        <v>0</v>
      </c>
      <c r="Y407" s="65">
        <v>0</v>
      </c>
      <c r="Z407" s="66">
        <f>IFERROR(IF(Y407="","",Y407),"")</f>
        <v>0</v>
      </c>
      <c r="AA407" s="65">
        <v>0</v>
      </c>
      <c r="AB407" s="66">
        <f>IFERROR(IF(AA407="","",AA407),"")</f>
        <v>0</v>
      </c>
      <c r="AC407" s="67" t="str">
        <f>IF(IFERROR(U407*0.0155,0)+IFERROR(W407*0.0155,0)+IFERROR(Y407*0.0155,0)+IFERROR(AA407*0.0155,0)=0,"",IFERROR(U407*0.0155,0)+IFERROR(W407*0.0155,0)+IFERROR(Y407*0.0155,0)+IFERROR(AA407*0.0155,0))</f>
        <v/>
      </c>
      <c r="AD407" s="82" t="s">
        <v>57</v>
      </c>
      <c r="AE407" s="82" t="s">
        <v>57</v>
      </c>
      <c r="AF407" s="573" t="s">
        <v>622</v>
      </c>
      <c r="AG407" s="2"/>
      <c r="AH407" s="2"/>
      <c r="AI407" s="2"/>
      <c r="AJ407" s="2"/>
      <c r="AK407" s="2"/>
      <c r="AL407" s="61"/>
      <c r="AM407" s="61"/>
      <c r="AN407" s="61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68</v>
      </c>
      <c r="BO407" s="80">
        <f>IFERROR(U407*H407,0)</f>
        <v>0</v>
      </c>
      <c r="BP407" s="80">
        <f>IFERROR(V407*H407,0)</f>
        <v>0</v>
      </c>
      <c r="BQ407" s="80">
        <f>IFERROR(U407/I407,0)</f>
        <v>0</v>
      </c>
      <c r="BR407" s="80">
        <f>IFERROR(V407/I407,0)</f>
        <v>0</v>
      </c>
      <c r="BS407" s="80">
        <f>IFERROR(W407*H407,0)</f>
        <v>0</v>
      </c>
      <c r="BT407" s="80">
        <f>IFERROR(X407*H407,0)</f>
        <v>0</v>
      </c>
      <c r="BU407" s="80">
        <f>IFERROR(W407/I407,0)</f>
        <v>0</v>
      </c>
      <c r="BV407" s="80">
        <f>IFERROR(X407/I407,0)</f>
        <v>0</v>
      </c>
      <c r="BW407" s="80">
        <f>IFERROR(Y407*H407,0)</f>
        <v>0</v>
      </c>
      <c r="BX407" s="80">
        <f>IFERROR(Z407*H407,0)</f>
        <v>0</v>
      </c>
      <c r="BY407" s="80">
        <f>IFERROR(Y407/I407,0)</f>
        <v>0</v>
      </c>
      <c r="BZ407" s="80">
        <f>IFERROR(Z407/I407,0)</f>
        <v>0</v>
      </c>
      <c r="CA407" s="80">
        <f>IFERROR(AA407*H407,0)</f>
        <v>0</v>
      </c>
      <c r="CB407" s="80">
        <f>IFERROR(AB407*H407,0)</f>
        <v>0</v>
      </c>
      <c r="CC407" s="80">
        <f>IFERROR(AA407/I407,0)</f>
        <v>0</v>
      </c>
      <c r="CD407" s="80">
        <f>IFERROR(AB407/I407,0)</f>
        <v>0</v>
      </c>
    </row>
    <row r="408" spans="1:82" x14ac:dyDescent="0.2">
      <c r="A408" s="793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1" t="s">
        <v>43</v>
      </c>
      <c r="P408" s="792"/>
      <c r="Q408" s="792"/>
      <c r="R408" s="792"/>
      <c r="S408" s="792"/>
      <c r="T408" s="39" t="s">
        <v>42</v>
      </c>
      <c r="U408" s="50">
        <f t="shared" ref="U408:AB408" si="327">IFERROR(SUM(U406:U407),0)</f>
        <v>0</v>
      </c>
      <c r="V408" s="50">
        <f t="shared" si="327"/>
        <v>0</v>
      </c>
      <c r="W408" s="50">
        <f t="shared" si="327"/>
        <v>0</v>
      </c>
      <c r="X408" s="50">
        <f t="shared" si="327"/>
        <v>0</v>
      </c>
      <c r="Y408" s="50">
        <f t="shared" si="327"/>
        <v>0</v>
      </c>
      <c r="Z408" s="50">
        <f t="shared" si="327"/>
        <v>0</v>
      </c>
      <c r="AA408" s="50">
        <f t="shared" si="327"/>
        <v>0</v>
      </c>
      <c r="AB408" s="50">
        <f t="shared" si="327"/>
        <v>0</v>
      </c>
      <c r="AC408" s="50">
        <f>IFERROR(IF(AC406="",0,AC406),0)+IFERROR(IF(AC407="",0,AC407),0)</f>
        <v>0</v>
      </c>
      <c r="AD408" s="3"/>
      <c r="AE408" s="72"/>
      <c r="AF408" s="3"/>
      <c r="AG408" s="3"/>
      <c r="AH408" s="3"/>
      <c r="AI408" s="3"/>
      <c r="AJ408" s="3"/>
      <c r="AK408" s="3"/>
      <c r="AL408" s="62"/>
      <c r="AM408" s="62"/>
      <c r="AN408" s="62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1" t="s">
        <v>43</v>
      </c>
      <c r="P409" s="792"/>
      <c r="Q409" s="792"/>
      <c r="R409" s="792"/>
      <c r="S409" s="792"/>
      <c r="T409" s="39" t="s">
        <v>0</v>
      </c>
      <c r="U409" s="50">
        <f>IFERROR(U406*G406,0)+IFERROR(U407*G407,0)</f>
        <v>0</v>
      </c>
      <c r="V409" s="50">
        <f>IFERROR(V406*G406,0)+IFERROR(V407*G407,0)</f>
        <v>0</v>
      </c>
      <c r="W409" s="50">
        <f>IFERROR(W406*G406,0)+IFERROR(W407*G407,0)</f>
        <v>0</v>
      </c>
      <c r="X409" s="50">
        <f>IFERROR(X406*G406,0)+IFERROR(X407*G407,0)</f>
        <v>0</v>
      </c>
      <c r="Y409" s="50">
        <f>IFERROR(Y406*G406,0)+IFERROR(Y407*G407,0)</f>
        <v>0</v>
      </c>
      <c r="Z409" s="50">
        <f>IFERROR(Z406*G406,0)+IFERROR(Z407*G407,0)</f>
        <v>0</v>
      </c>
      <c r="AA409" s="50">
        <f>IFERROR(AA406*G406,0)+IFERROR(AA407*G407,0)</f>
        <v>0</v>
      </c>
      <c r="AB409" s="50">
        <f>IFERROR(AB406*G406,0)+IFERROR(AB407*G407,0)</f>
        <v>0</v>
      </c>
      <c r="AC409" s="50" t="s">
        <v>57</v>
      </c>
      <c r="AD409" s="3"/>
      <c r="AE409" s="72"/>
      <c r="AF409" s="3"/>
      <c r="AG409" s="3"/>
      <c r="AH409" s="3"/>
      <c r="AI409" s="3"/>
      <c r="AJ409" s="3"/>
      <c r="AK409" s="3"/>
      <c r="AL409" s="62"/>
      <c r="AM409" s="62"/>
      <c r="AN409" s="62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5" x14ac:dyDescent="0.25">
      <c r="A410" s="770" t="s">
        <v>170</v>
      </c>
      <c r="B410" s="771"/>
      <c r="C410" s="771"/>
      <c r="D410" s="771"/>
      <c r="E410" s="771"/>
      <c r="F410" s="771"/>
      <c r="G410" s="771"/>
      <c r="H410" s="771"/>
      <c r="I410" s="771"/>
      <c r="J410" s="771"/>
      <c r="K410" s="771"/>
      <c r="L410" s="771"/>
      <c r="M410" s="771"/>
      <c r="N410" s="771"/>
      <c r="O410" s="771"/>
      <c r="P410" s="771"/>
      <c r="Q410" s="771"/>
      <c r="R410" s="771"/>
      <c r="S410" s="771"/>
      <c r="T410" s="771"/>
      <c r="U410" s="771"/>
      <c r="V410" s="771"/>
      <c r="W410" s="771"/>
      <c r="X410" s="768"/>
      <c r="Y410" s="768"/>
      <c r="Z410" s="768"/>
      <c r="AA410" s="764"/>
      <c r="AB410" s="764"/>
      <c r="AC410" s="764"/>
      <c r="AD410" s="764"/>
      <c r="AE410" s="765"/>
      <c r="AF410" s="772"/>
      <c r="AG410" s="2"/>
      <c r="AH410" s="2"/>
      <c r="AI410" s="2"/>
      <c r="AJ410" s="2"/>
      <c r="AK410" s="61"/>
      <c r="AL410" s="61"/>
      <c r="AM410" s="61"/>
      <c r="AN410" s="2"/>
      <c r="AO410" s="2"/>
      <c r="AP410" s="2"/>
      <c r="AQ410" s="2"/>
      <c r="AR410" s="2"/>
    </row>
    <row r="411" spans="1:82" x14ac:dyDescent="0.2">
      <c r="A411" s="82" t="s">
        <v>625</v>
      </c>
      <c r="B411" s="83" t="s">
        <v>626</v>
      </c>
      <c r="C411" s="83">
        <v>4301136037</v>
      </c>
      <c r="D411" s="83">
        <v>4607111038838</v>
      </c>
      <c r="E411" s="84">
        <v>1.4</v>
      </c>
      <c r="F411" s="85">
        <v>1</v>
      </c>
      <c r="G411" s="84">
        <v>1.4</v>
      </c>
      <c r="H411" s="84">
        <v>1.5</v>
      </c>
      <c r="I411" s="86">
        <v>234</v>
      </c>
      <c r="J411" s="86" t="s">
        <v>190</v>
      </c>
      <c r="K411" s="87" t="s">
        <v>89</v>
      </c>
      <c r="L411" s="87"/>
      <c r="M411" s="773">
        <v>90</v>
      </c>
      <c r="N411" s="773"/>
      <c r="O411" s="1009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775"/>
      <c r="Q411" s="775"/>
      <c r="R411" s="775"/>
      <c r="S411" s="775"/>
      <c r="T411" s="88" t="s">
        <v>42</v>
      </c>
      <c r="U411" s="65">
        <v>0</v>
      </c>
      <c r="V411" s="66">
        <f>IFERROR(IF(U411="","",U411),"")</f>
        <v>0</v>
      </c>
      <c r="W411" s="65">
        <v>0</v>
      </c>
      <c r="X411" s="66">
        <f>IFERROR(IF(W411="","",W411),"")</f>
        <v>0</v>
      </c>
      <c r="Y411" s="65">
        <v>0</v>
      </c>
      <c r="Z411" s="66">
        <f>IFERROR(IF(Y411="","",Y411),"")</f>
        <v>0</v>
      </c>
      <c r="AA411" s="65">
        <v>0</v>
      </c>
      <c r="AB411" s="66">
        <f>IFERROR(IF(AA411="","",AA411),"")</f>
        <v>0</v>
      </c>
      <c r="AC411" s="67" t="str">
        <f>IF(IFERROR(U411*0.00502,0)+IFERROR(W411*0.00502,0)+IFERROR(Y411*0.00502,0)+IFERROR(AA411*0.00502,0)=0,"",IFERROR(U411*0.00502,0)+IFERROR(W411*0.00502,0)+IFERROR(Y411*0.00502,0)+IFERROR(AA411*0.00502,0))</f>
        <v/>
      </c>
      <c r="AD411" s="82" t="s">
        <v>57</v>
      </c>
      <c r="AE411" s="82" t="s">
        <v>57</v>
      </c>
      <c r="AF411" s="575" t="s">
        <v>627</v>
      </c>
      <c r="AG411" s="2"/>
      <c r="AH411" s="2"/>
      <c r="AI411" s="2"/>
      <c r="AJ411" s="2"/>
      <c r="AK411" s="2"/>
      <c r="AL411" s="61"/>
      <c r="AM411" s="61"/>
      <c r="AN411" s="61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91</v>
      </c>
      <c r="BO411" s="80">
        <f>IFERROR(U411*H411,0)</f>
        <v>0</v>
      </c>
      <c r="BP411" s="80">
        <f>IFERROR(V411*H411,0)</f>
        <v>0</v>
      </c>
      <c r="BQ411" s="80">
        <f>IFERROR(U411/I411,0)</f>
        <v>0</v>
      </c>
      <c r="BR411" s="80">
        <f>IFERROR(V411/I411,0)</f>
        <v>0</v>
      </c>
      <c r="BS411" s="80">
        <f>IFERROR(W411*H411,0)</f>
        <v>0</v>
      </c>
      <c r="BT411" s="80">
        <f>IFERROR(X411*H411,0)</f>
        <v>0</v>
      </c>
      <c r="BU411" s="80">
        <f>IFERROR(W411/I411,0)</f>
        <v>0</v>
      </c>
      <c r="BV411" s="80">
        <f>IFERROR(X411/I411,0)</f>
        <v>0</v>
      </c>
      <c r="BW411" s="80">
        <f>IFERROR(Y411*H411,0)</f>
        <v>0</v>
      </c>
      <c r="BX411" s="80">
        <f>IFERROR(Z411*H411,0)</f>
        <v>0</v>
      </c>
      <c r="BY411" s="80">
        <f>IFERROR(Y411/I411,0)</f>
        <v>0</v>
      </c>
      <c r="BZ411" s="80">
        <f>IFERROR(Z411/I411,0)</f>
        <v>0</v>
      </c>
      <c r="CA411" s="80">
        <f>IFERROR(AA411*H411,0)</f>
        <v>0</v>
      </c>
      <c r="CB411" s="80">
        <f>IFERROR(AB411*H411,0)</f>
        <v>0</v>
      </c>
      <c r="CC411" s="80">
        <f>IFERROR(AA411/I411,0)</f>
        <v>0</v>
      </c>
      <c r="CD411" s="80">
        <f>IFERROR(AB411/I411,0)</f>
        <v>0</v>
      </c>
    </row>
    <row r="412" spans="1:82" x14ac:dyDescent="0.2">
      <c r="A412" s="82" t="s">
        <v>628</v>
      </c>
      <c r="B412" s="83" t="s">
        <v>629</v>
      </c>
      <c r="C412" s="83">
        <v>4301136036</v>
      </c>
      <c r="D412" s="83">
        <v>4607111038807</v>
      </c>
      <c r="E412" s="84">
        <v>1.3</v>
      </c>
      <c r="F412" s="85">
        <v>1</v>
      </c>
      <c r="G412" s="84">
        <v>1.3</v>
      </c>
      <c r="H412" s="84">
        <v>1.4</v>
      </c>
      <c r="I412" s="86">
        <v>234</v>
      </c>
      <c r="J412" s="86" t="s">
        <v>190</v>
      </c>
      <c r="K412" s="87" t="s">
        <v>89</v>
      </c>
      <c r="L412" s="87"/>
      <c r="M412" s="773">
        <v>90</v>
      </c>
      <c r="N412" s="773"/>
      <c r="O412" s="1010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775"/>
      <c r="Q412" s="775"/>
      <c r="R412" s="775"/>
      <c r="S412" s="775"/>
      <c r="T412" s="88" t="s">
        <v>42</v>
      </c>
      <c r="U412" s="65">
        <v>0</v>
      </c>
      <c r="V412" s="66">
        <f>IFERROR(IF(U412="","",U412),"")</f>
        <v>0</v>
      </c>
      <c r="W412" s="65">
        <v>0</v>
      </c>
      <c r="X412" s="66">
        <f>IFERROR(IF(W412="","",W412),"")</f>
        <v>0</v>
      </c>
      <c r="Y412" s="65">
        <v>0</v>
      </c>
      <c r="Z412" s="66">
        <f>IFERROR(IF(Y412="","",Y412),"")</f>
        <v>0</v>
      </c>
      <c r="AA412" s="65">
        <v>0</v>
      </c>
      <c r="AB412" s="66">
        <f>IFERROR(IF(AA412="","",AA412),"")</f>
        <v>0</v>
      </c>
      <c r="AC412" s="67" t="str">
        <f>IF(IFERROR(U412*0.00502,0)+IFERROR(W412*0.00502,0)+IFERROR(Y412*0.00502,0)+IFERROR(AA412*0.00502,0)=0,"",IFERROR(U412*0.00502,0)+IFERROR(W412*0.00502,0)+IFERROR(Y412*0.00502,0)+IFERROR(AA412*0.00502,0))</f>
        <v/>
      </c>
      <c r="AD412" s="82" t="s">
        <v>57</v>
      </c>
      <c r="AE412" s="82" t="s">
        <v>57</v>
      </c>
      <c r="AF412" s="577" t="s">
        <v>627</v>
      </c>
      <c r="AG412" s="2"/>
      <c r="AH412" s="2"/>
      <c r="AI412" s="2"/>
      <c r="AJ412" s="2"/>
      <c r="AK412" s="2"/>
      <c r="AL412" s="61"/>
      <c r="AM412" s="61"/>
      <c r="AN412" s="61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91</v>
      </c>
      <c r="BO412" s="80">
        <f>IFERROR(U412*H412,0)</f>
        <v>0</v>
      </c>
      <c r="BP412" s="80">
        <f>IFERROR(V412*H412,0)</f>
        <v>0</v>
      </c>
      <c r="BQ412" s="80">
        <f>IFERROR(U412/I412,0)</f>
        <v>0</v>
      </c>
      <c r="BR412" s="80">
        <f>IFERROR(V412/I412,0)</f>
        <v>0</v>
      </c>
      <c r="BS412" s="80">
        <f>IFERROR(W412*H412,0)</f>
        <v>0</v>
      </c>
      <c r="BT412" s="80">
        <f>IFERROR(X412*H412,0)</f>
        <v>0</v>
      </c>
      <c r="BU412" s="80">
        <f>IFERROR(W412/I412,0)</f>
        <v>0</v>
      </c>
      <c r="BV412" s="80">
        <f>IFERROR(X412/I412,0)</f>
        <v>0</v>
      </c>
      <c r="BW412" s="80">
        <f>IFERROR(Y412*H412,0)</f>
        <v>0</v>
      </c>
      <c r="BX412" s="80">
        <f>IFERROR(Z412*H412,0)</f>
        <v>0</v>
      </c>
      <c r="BY412" s="80">
        <f>IFERROR(Y412/I412,0)</f>
        <v>0</v>
      </c>
      <c r="BZ412" s="80">
        <f>IFERROR(Z412/I412,0)</f>
        <v>0</v>
      </c>
      <c r="CA412" s="80">
        <f>IFERROR(AA412*H412,0)</f>
        <v>0</v>
      </c>
      <c r="CB412" s="80">
        <f>IFERROR(AB412*H412,0)</f>
        <v>0</v>
      </c>
      <c r="CC412" s="80">
        <f>IFERROR(AA412/I412,0)</f>
        <v>0</v>
      </c>
      <c r="CD412" s="80">
        <f>IFERROR(AB412/I412,0)</f>
        <v>0</v>
      </c>
    </row>
    <row r="413" spans="1:82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1" t="s">
        <v>43</v>
      </c>
      <c r="P413" s="792"/>
      <c r="Q413" s="792"/>
      <c r="R413" s="792"/>
      <c r="S413" s="792"/>
      <c r="T413" s="39" t="s">
        <v>42</v>
      </c>
      <c r="U413" s="50">
        <f t="shared" ref="U413:AB413" si="328">IFERROR(SUM(U411:U412),0)</f>
        <v>0</v>
      </c>
      <c r="V413" s="50">
        <f t="shared" si="328"/>
        <v>0</v>
      </c>
      <c r="W413" s="50">
        <f t="shared" si="328"/>
        <v>0</v>
      </c>
      <c r="X413" s="50">
        <f t="shared" si="328"/>
        <v>0</v>
      </c>
      <c r="Y413" s="50">
        <f t="shared" si="328"/>
        <v>0</v>
      </c>
      <c r="Z413" s="50">
        <f t="shared" si="328"/>
        <v>0</v>
      </c>
      <c r="AA413" s="50">
        <f t="shared" si="328"/>
        <v>0</v>
      </c>
      <c r="AB413" s="50">
        <f t="shared" si="328"/>
        <v>0</v>
      </c>
      <c r="AC413" s="50">
        <f>IFERROR(IF(AC411="",0,AC411),0)+IFERROR(IF(AC412="",0,AC412),0)</f>
        <v>0</v>
      </c>
      <c r="AD413" s="3"/>
      <c r="AE413" s="72"/>
      <c r="AF413" s="3"/>
      <c r="AG413" s="3"/>
      <c r="AH413" s="3"/>
      <c r="AI413" s="3"/>
      <c r="AJ413" s="3"/>
      <c r="AK413" s="3"/>
      <c r="AL413" s="62"/>
      <c r="AM413" s="62"/>
      <c r="AN413" s="62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x14ac:dyDescent="0.2">
      <c r="A414" s="793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791" t="s">
        <v>43</v>
      </c>
      <c r="P414" s="792"/>
      <c r="Q414" s="792"/>
      <c r="R414" s="792"/>
      <c r="S414" s="792"/>
      <c r="T414" s="39" t="s">
        <v>0</v>
      </c>
      <c r="U414" s="50">
        <f>IFERROR(U411*G411,0)+IFERROR(U412*G412,0)</f>
        <v>0</v>
      </c>
      <c r="V414" s="50">
        <f>IFERROR(V411*G411,0)+IFERROR(V412*G412,0)</f>
        <v>0</v>
      </c>
      <c r="W414" s="50">
        <f>IFERROR(W411*G411,0)+IFERROR(W412*G412,0)</f>
        <v>0</v>
      </c>
      <c r="X414" s="50">
        <f>IFERROR(X411*G411,0)+IFERROR(X412*G412,0)</f>
        <v>0</v>
      </c>
      <c r="Y414" s="50">
        <f>IFERROR(Y411*G411,0)+IFERROR(Y412*G412,0)</f>
        <v>0</v>
      </c>
      <c r="Z414" s="50">
        <f>IFERROR(Z411*G411,0)+IFERROR(Z412*G412,0)</f>
        <v>0</v>
      </c>
      <c r="AA414" s="50">
        <f>IFERROR(AA411*G411,0)+IFERROR(AA412*G412,0)</f>
        <v>0</v>
      </c>
      <c r="AB414" s="50">
        <f>IFERROR(AB411*G411,0)+IFERROR(AB412*G412,0)</f>
        <v>0</v>
      </c>
      <c r="AC414" s="50" t="s">
        <v>57</v>
      </c>
      <c r="AD414" s="3"/>
      <c r="AE414" s="72"/>
      <c r="AF414" s="3"/>
      <c r="AG414" s="3"/>
      <c r="AH414" s="3"/>
      <c r="AI414" s="3"/>
      <c r="AJ414" s="3"/>
      <c r="AK414" s="3"/>
      <c r="AL414" s="62"/>
      <c r="AM414" s="62"/>
      <c r="AN414" s="62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15" x14ac:dyDescent="0.25">
      <c r="A415" s="770" t="s">
        <v>176</v>
      </c>
      <c r="B415" s="771"/>
      <c r="C415" s="771"/>
      <c r="D415" s="771"/>
      <c r="E415" s="771"/>
      <c r="F415" s="771"/>
      <c r="G415" s="771"/>
      <c r="H415" s="771"/>
      <c r="I415" s="771"/>
      <c r="J415" s="771"/>
      <c r="K415" s="771"/>
      <c r="L415" s="771"/>
      <c r="M415" s="771"/>
      <c r="N415" s="771"/>
      <c r="O415" s="771"/>
      <c r="P415" s="771"/>
      <c r="Q415" s="771"/>
      <c r="R415" s="771"/>
      <c r="S415" s="771"/>
      <c r="T415" s="771"/>
      <c r="U415" s="771"/>
      <c r="V415" s="771"/>
      <c r="W415" s="771"/>
      <c r="X415" s="768"/>
      <c r="Y415" s="768"/>
      <c r="Z415" s="768"/>
      <c r="AA415" s="764"/>
      <c r="AB415" s="764"/>
      <c r="AC415" s="764"/>
      <c r="AD415" s="764"/>
      <c r="AE415" s="765"/>
      <c r="AF415" s="772"/>
      <c r="AG415" s="2"/>
      <c r="AH415" s="2"/>
      <c r="AI415" s="2"/>
      <c r="AJ415" s="2"/>
      <c r="AK415" s="61"/>
      <c r="AL415" s="61"/>
      <c r="AM415" s="61"/>
      <c r="AN415" s="2"/>
      <c r="AO415" s="2"/>
      <c r="AP415" s="2"/>
      <c r="AQ415" s="2"/>
      <c r="AR415" s="2"/>
    </row>
    <row r="416" spans="1:82" x14ac:dyDescent="0.2">
      <c r="A416" s="82" t="s">
        <v>630</v>
      </c>
      <c r="B416" s="83" t="s">
        <v>631</v>
      </c>
      <c r="C416" s="83">
        <v>4301135448</v>
      </c>
      <c r="D416" s="83">
        <v>4607111038876</v>
      </c>
      <c r="E416" s="84">
        <v>1.8</v>
      </c>
      <c r="F416" s="85">
        <v>1</v>
      </c>
      <c r="G416" s="84">
        <v>1.8</v>
      </c>
      <c r="H416" s="84">
        <v>1.9</v>
      </c>
      <c r="I416" s="86">
        <v>234</v>
      </c>
      <c r="J416" s="86" t="s">
        <v>190</v>
      </c>
      <c r="K416" s="87" t="s">
        <v>89</v>
      </c>
      <c r="L416" s="87"/>
      <c r="M416" s="773">
        <v>90</v>
      </c>
      <c r="N416" s="773"/>
      <c r="O416" s="1011" t="s">
        <v>632</v>
      </c>
      <c r="P416" s="775"/>
      <c r="Q416" s="775"/>
      <c r="R416" s="775"/>
      <c r="S416" s="775"/>
      <c r="T416" s="88" t="s">
        <v>42</v>
      </c>
      <c r="U416" s="65">
        <v>0</v>
      </c>
      <c r="V416" s="66">
        <f>IFERROR(IF(U416="","",U416),"")</f>
        <v>0</v>
      </c>
      <c r="W416" s="65">
        <v>0</v>
      </c>
      <c r="X416" s="66">
        <f>IFERROR(IF(W416="","",W416),"")</f>
        <v>0</v>
      </c>
      <c r="Y416" s="65">
        <v>0</v>
      </c>
      <c r="Z416" s="66">
        <f>IFERROR(IF(Y416="","",Y416),"")</f>
        <v>0</v>
      </c>
      <c r="AA416" s="65">
        <v>0</v>
      </c>
      <c r="AB416" s="66">
        <f>IFERROR(IF(AA416="","",AA416),"")</f>
        <v>0</v>
      </c>
      <c r="AC416" s="67" t="str">
        <f>IF(IFERROR(U416*0.00502,0)+IFERROR(W416*0.00502,0)+IFERROR(Y416*0.00502,0)+IFERROR(AA416*0.00502,0)=0,"",IFERROR(U416*0.00502,0)+IFERROR(W416*0.00502,0)+IFERROR(Y416*0.00502,0)+IFERROR(AA416*0.00502,0))</f>
        <v/>
      </c>
      <c r="AD416" s="82" t="s">
        <v>57</v>
      </c>
      <c r="AE416" s="82" t="s">
        <v>57</v>
      </c>
      <c r="AF416" s="579" t="s">
        <v>627</v>
      </c>
      <c r="AG416" s="2"/>
      <c r="AH416" s="2"/>
      <c r="AI416" s="2"/>
      <c r="AJ416" s="2"/>
      <c r="AK416" s="2"/>
      <c r="AL416" s="61"/>
      <c r="AM416" s="61"/>
      <c r="AN416" s="61"/>
      <c r="AO416" s="2"/>
      <c r="AP416" s="2"/>
      <c r="AQ416" s="2"/>
      <c r="AR416" s="2"/>
      <c r="AS416" s="2"/>
      <c r="AT416" s="2"/>
      <c r="AU416" s="20"/>
      <c r="AV416" s="20"/>
      <c r="AW416" s="21"/>
      <c r="BB416" s="578" t="s">
        <v>91</v>
      </c>
      <c r="BO416" s="80">
        <f>IFERROR(U416*H416,0)</f>
        <v>0</v>
      </c>
      <c r="BP416" s="80">
        <f>IFERROR(V416*H416,0)</f>
        <v>0</v>
      </c>
      <c r="BQ416" s="80">
        <f>IFERROR(U416/I416,0)</f>
        <v>0</v>
      </c>
      <c r="BR416" s="80">
        <f>IFERROR(V416/I416,0)</f>
        <v>0</v>
      </c>
      <c r="BS416" s="80">
        <f>IFERROR(W416*H416,0)</f>
        <v>0</v>
      </c>
      <c r="BT416" s="80">
        <f>IFERROR(X416*H416,0)</f>
        <v>0</v>
      </c>
      <c r="BU416" s="80">
        <f>IFERROR(W416/I416,0)</f>
        <v>0</v>
      </c>
      <c r="BV416" s="80">
        <f>IFERROR(X416/I416,0)</f>
        <v>0</v>
      </c>
      <c r="BW416" s="80">
        <f>IFERROR(Y416*H416,0)</f>
        <v>0</v>
      </c>
      <c r="BX416" s="80">
        <f>IFERROR(Z416*H416,0)</f>
        <v>0</v>
      </c>
      <c r="BY416" s="80">
        <f>IFERROR(Y416/I416,0)</f>
        <v>0</v>
      </c>
      <c r="BZ416" s="80">
        <f>IFERROR(Z416/I416,0)</f>
        <v>0</v>
      </c>
      <c r="CA416" s="80">
        <f>IFERROR(AA416*H416,0)</f>
        <v>0</v>
      </c>
      <c r="CB416" s="80">
        <f>IFERROR(AB416*H416,0)</f>
        <v>0</v>
      </c>
      <c r="CC416" s="80">
        <f>IFERROR(AA416/I416,0)</f>
        <v>0</v>
      </c>
      <c r="CD416" s="80">
        <f>IFERROR(AB416/I416,0)</f>
        <v>0</v>
      </c>
    </row>
    <row r="417" spans="1:82" x14ac:dyDescent="0.2">
      <c r="A417" s="82" t="s">
        <v>633</v>
      </c>
      <c r="B417" s="83" t="s">
        <v>634</v>
      </c>
      <c r="C417" s="83">
        <v>4301135257</v>
      </c>
      <c r="D417" s="83">
        <v>4607111038814</v>
      </c>
      <c r="E417" s="84">
        <v>1.8</v>
      </c>
      <c r="F417" s="85">
        <v>1</v>
      </c>
      <c r="G417" s="84">
        <v>1.8</v>
      </c>
      <c r="H417" s="84">
        <v>1.9</v>
      </c>
      <c r="I417" s="86">
        <v>234</v>
      </c>
      <c r="J417" s="86" t="s">
        <v>190</v>
      </c>
      <c r="K417" s="87" t="s">
        <v>89</v>
      </c>
      <c r="L417" s="87"/>
      <c r="M417" s="773">
        <v>90</v>
      </c>
      <c r="N417" s="773"/>
      <c r="O417" s="1012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7" s="775"/>
      <c r="Q417" s="775"/>
      <c r="R417" s="775"/>
      <c r="S417" s="775"/>
      <c r="T417" s="88" t="s">
        <v>42</v>
      </c>
      <c r="U417" s="65">
        <v>0</v>
      </c>
      <c r="V417" s="66">
        <f>IFERROR(IF(U417="","",U417),"")</f>
        <v>0</v>
      </c>
      <c r="W417" s="65">
        <v>0</v>
      </c>
      <c r="X417" s="66">
        <f>IFERROR(IF(W417="","",W417),"")</f>
        <v>0</v>
      </c>
      <c r="Y417" s="65">
        <v>0</v>
      </c>
      <c r="Z417" s="66">
        <f>IFERROR(IF(Y417="","",Y417),"")</f>
        <v>0</v>
      </c>
      <c r="AA417" s="65">
        <v>0</v>
      </c>
      <c r="AB417" s="66">
        <f>IFERROR(IF(AA417="","",AA417),"")</f>
        <v>0</v>
      </c>
      <c r="AC417" s="67" t="str">
        <f>IF(IFERROR(U417*0.00502,0)+IFERROR(W417*0.00502,0)+IFERROR(Y417*0.00502,0)+IFERROR(AA417*0.00502,0)=0,"",IFERROR(U417*0.00502,0)+IFERROR(W417*0.00502,0)+IFERROR(Y417*0.00502,0)+IFERROR(AA417*0.00502,0))</f>
        <v/>
      </c>
      <c r="AD417" s="82" t="s">
        <v>57</v>
      </c>
      <c r="AE417" s="82" t="s">
        <v>57</v>
      </c>
      <c r="AF417" s="581" t="s">
        <v>635</v>
      </c>
      <c r="AG417" s="2"/>
      <c r="AH417" s="2"/>
      <c r="AI417" s="2"/>
      <c r="AJ417" s="2"/>
      <c r="AK417" s="2"/>
      <c r="AL417" s="61"/>
      <c r="AM417" s="61"/>
      <c r="AN417" s="61"/>
      <c r="AO417" s="2"/>
      <c r="AP417" s="2"/>
      <c r="AQ417" s="2"/>
      <c r="AR417" s="2"/>
      <c r="AS417" s="2"/>
      <c r="AT417" s="2"/>
      <c r="AU417" s="20"/>
      <c r="AV417" s="20"/>
      <c r="AW417" s="21"/>
      <c r="BB417" s="580" t="s">
        <v>91</v>
      </c>
      <c r="BO417" s="80">
        <f>IFERROR(U417*H417,0)</f>
        <v>0</v>
      </c>
      <c r="BP417" s="80">
        <f>IFERROR(V417*H417,0)</f>
        <v>0</v>
      </c>
      <c r="BQ417" s="80">
        <f>IFERROR(U417/I417,0)</f>
        <v>0</v>
      </c>
      <c r="BR417" s="80">
        <f>IFERROR(V417/I417,0)</f>
        <v>0</v>
      </c>
      <c r="BS417" s="80">
        <f>IFERROR(W417*H417,0)</f>
        <v>0</v>
      </c>
      <c r="BT417" s="80">
        <f>IFERROR(X417*H417,0)</f>
        <v>0</v>
      </c>
      <c r="BU417" s="80">
        <f>IFERROR(W417/I417,0)</f>
        <v>0</v>
      </c>
      <c r="BV417" s="80">
        <f>IFERROR(X417/I417,0)</f>
        <v>0</v>
      </c>
      <c r="BW417" s="80">
        <f>IFERROR(Y417*H417,0)</f>
        <v>0</v>
      </c>
      <c r="BX417" s="80">
        <f>IFERROR(Z417*H417,0)</f>
        <v>0</v>
      </c>
      <c r="BY417" s="80">
        <f>IFERROR(Y417/I417,0)</f>
        <v>0</v>
      </c>
      <c r="BZ417" s="80">
        <f>IFERROR(Z417/I417,0)</f>
        <v>0</v>
      </c>
      <c r="CA417" s="80">
        <f>IFERROR(AA417*H417,0)</f>
        <v>0</v>
      </c>
      <c r="CB417" s="80">
        <f>IFERROR(AB417*H417,0)</f>
        <v>0</v>
      </c>
      <c r="CC417" s="80">
        <f>IFERROR(AA417/I417,0)</f>
        <v>0</v>
      </c>
      <c r="CD417" s="80">
        <f>IFERROR(AB417/I417,0)</f>
        <v>0</v>
      </c>
    </row>
    <row r="418" spans="1:82" x14ac:dyDescent="0.2">
      <c r="A418" s="82" t="s">
        <v>633</v>
      </c>
      <c r="B418" s="83" t="s">
        <v>634</v>
      </c>
      <c r="C418" s="83">
        <v>4301135443</v>
      </c>
      <c r="D418" s="83">
        <v>4607111038814</v>
      </c>
      <c r="E418" s="84">
        <v>1.8</v>
      </c>
      <c r="F418" s="85">
        <v>1</v>
      </c>
      <c r="G418" s="84">
        <v>1.8</v>
      </c>
      <c r="H418" s="84">
        <v>1.9</v>
      </c>
      <c r="I418" s="86">
        <v>234</v>
      </c>
      <c r="J418" s="86" t="s">
        <v>190</v>
      </c>
      <c r="K418" s="87" t="s">
        <v>89</v>
      </c>
      <c r="L418" s="87"/>
      <c r="M418" s="773">
        <v>90</v>
      </c>
      <c r="N418" s="773"/>
      <c r="O418" s="1013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8" s="775"/>
      <c r="Q418" s="775"/>
      <c r="R418" s="775"/>
      <c r="S418" s="775"/>
      <c r="T418" s="88" t="s">
        <v>42</v>
      </c>
      <c r="U418" s="65">
        <v>0</v>
      </c>
      <c r="V418" s="66">
        <f>IFERROR(IF(U418="","",U418),"")</f>
        <v>0</v>
      </c>
      <c r="W418" s="65">
        <v>0</v>
      </c>
      <c r="X418" s="66">
        <f>IFERROR(IF(W418="","",W418),"")</f>
        <v>0</v>
      </c>
      <c r="Y418" s="65">
        <v>0</v>
      </c>
      <c r="Z418" s="66">
        <f>IFERROR(IF(Y418="","",Y418),"")</f>
        <v>0</v>
      </c>
      <c r="AA418" s="65">
        <v>0</v>
      </c>
      <c r="AB418" s="66">
        <f>IFERROR(IF(AA418="","",AA418),"")</f>
        <v>0</v>
      </c>
      <c r="AC418" s="67" t="str">
        <f>IF(IFERROR(U418*0.00502,0)+IFERROR(W418*0.00502,0)+IFERROR(Y418*0.00502,0)+IFERROR(AA418*0.00502,0)=0,"",IFERROR(U418*0.00502,0)+IFERROR(W418*0.00502,0)+IFERROR(Y418*0.00502,0)+IFERROR(AA418*0.00502,0))</f>
        <v/>
      </c>
      <c r="AD418" s="82" t="s">
        <v>57</v>
      </c>
      <c r="AE418" s="82" t="s">
        <v>57</v>
      </c>
      <c r="AF418" s="583" t="s">
        <v>635</v>
      </c>
      <c r="AG418" s="2"/>
      <c r="AH418" s="2"/>
      <c r="AI418" s="2"/>
      <c r="AJ418" s="2"/>
      <c r="AK418" s="2"/>
      <c r="AL418" s="61"/>
      <c r="AM418" s="61"/>
      <c r="AN418" s="61"/>
      <c r="AO418" s="2"/>
      <c r="AP418" s="2"/>
      <c r="AQ418" s="2"/>
      <c r="AR418" s="2"/>
      <c r="AS418" s="2"/>
      <c r="AT418" s="2"/>
      <c r="AU418" s="20"/>
      <c r="AV418" s="20"/>
      <c r="AW418" s="21"/>
      <c r="BB418" s="582" t="s">
        <v>91</v>
      </c>
      <c r="BO418" s="80">
        <f>IFERROR(U418*H418,0)</f>
        <v>0</v>
      </c>
      <c r="BP418" s="80">
        <f>IFERROR(V418*H418,0)</f>
        <v>0</v>
      </c>
      <c r="BQ418" s="80">
        <f>IFERROR(U418/I418,0)</f>
        <v>0</v>
      </c>
      <c r="BR418" s="80">
        <f>IFERROR(V418/I418,0)</f>
        <v>0</v>
      </c>
      <c r="BS418" s="80">
        <f>IFERROR(W418*H418,0)</f>
        <v>0</v>
      </c>
      <c r="BT418" s="80">
        <f>IFERROR(X418*H418,0)</f>
        <v>0</v>
      </c>
      <c r="BU418" s="80">
        <f>IFERROR(W418/I418,0)</f>
        <v>0</v>
      </c>
      <c r="BV418" s="80">
        <f>IFERROR(X418/I418,0)</f>
        <v>0</v>
      </c>
      <c r="BW418" s="80">
        <f>IFERROR(Y418*H418,0)</f>
        <v>0</v>
      </c>
      <c r="BX418" s="80">
        <f>IFERROR(Z418*H418,0)</f>
        <v>0</v>
      </c>
      <c r="BY418" s="80">
        <f>IFERROR(Y418/I418,0)</f>
        <v>0</v>
      </c>
      <c r="BZ418" s="80">
        <f>IFERROR(Z418/I418,0)</f>
        <v>0</v>
      </c>
      <c r="CA418" s="80">
        <f>IFERROR(AA418*H418,0)</f>
        <v>0</v>
      </c>
      <c r="CB418" s="80">
        <f>IFERROR(AB418*H418,0)</f>
        <v>0</v>
      </c>
      <c r="CC418" s="80">
        <f>IFERROR(AA418/I418,0)</f>
        <v>0</v>
      </c>
      <c r="CD418" s="80">
        <f>IFERROR(AB418/I418,0)</f>
        <v>0</v>
      </c>
    </row>
    <row r="419" spans="1:82" x14ac:dyDescent="0.2">
      <c r="A419" s="82" t="s">
        <v>636</v>
      </c>
      <c r="B419" s="83" t="s">
        <v>637</v>
      </c>
      <c r="C419" s="83">
        <v>4301135316</v>
      </c>
      <c r="D419" s="83">
        <v>4607111039064</v>
      </c>
      <c r="E419" s="84">
        <v>1.2</v>
      </c>
      <c r="F419" s="85">
        <v>1</v>
      </c>
      <c r="G419" s="84">
        <v>1.2</v>
      </c>
      <c r="H419" s="84">
        <v>1.3</v>
      </c>
      <c r="I419" s="86">
        <v>234</v>
      </c>
      <c r="J419" s="86" t="s">
        <v>190</v>
      </c>
      <c r="K419" s="87" t="s">
        <v>89</v>
      </c>
      <c r="L419" s="87"/>
      <c r="M419" s="773">
        <v>90</v>
      </c>
      <c r="N419" s="773"/>
      <c r="O419" s="1014" t="str">
        <f>HYPERLINK("https://abi.ru/products/Замороженные/Уральская коллекция/Уральская коллекция/Снеки/P004234/","«Пирожки с вишней» Весовой ТМ «Уральская коллекция»")</f>
        <v>«Пирожки с вишней» Весовой ТМ «Уральская коллекция»</v>
      </c>
      <c r="P419" s="775"/>
      <c r="Q419" s="775"/>
      <c r="R419" s="775"/>
      <c r="S419" s="775"/>
      <c r="T419" s="88" t="s">
        <v>42</v>
      </c>
      <c r="U419" s="65">
        <v>0</v>
      </c>
      <c r="V419" s="66">
        <f>IFERROR(IF(U419="","",U419),"")</f>
        <v>0</v>
      </c>
      <c r="W419" s="65">
        <v>0</v>
      </c>
      <c r="X419" s="66">
        <f>IFERROR(IF(W419="","",W419),"")</f>
        <v>0</v>
      </c>
      <c r="Y419" s="65">
        <v>0</v>
      </c>
      <c r="Z419" s="66">
        <f>IFERROR(IF(Y419="","",Y419),"")</f>
        <v>0</v>
      </c>
      <c r="AA419" s="65">
        <v>0</v>
      </c>
      <c r="AB419" s="66">
        <f>IFERROR(IF(AA419="","",AA419),"")</f>
        <v>0</v>
      </c>
      <c r="AC419" s="67" t="str">
        <f>IF(IFERROR(U419*0.00502,0)+IFERROR(W419*0.00502,0)+IFERROR(Y419*0.00502,0)+IFERROR(AA419*0.00502,0)=0,"",IFERROR(U419*0.00502,0)+IFERROR(W419*0.00502,0)+IFERROR(Y419*0.00502,0)+IFERROR(AA419*0.00502,0))</f>
        <v/>
      </c>
      <c r="AD419" s="82" t="s">
        <v>57</v>
      </c>
      <c r="AE419" s="82" t="s">
        <v>57</v>
      </c>
      <c r="AF419" s="585" t="s">
        <v>487</v>
      </c>
      <c r="AG419" s="2"/>
      <c r="AH419" s="2"/>
      <c r="AI419" s="2"/>
      <c r="AJ419" s="2"/>
      <c r="AK419" s="2"/>
      <c r="AL419" s="61"/>
      <c r="AM419" s="61"/>
      <c r="AN419" s="61"/>
      <c r="AO419" s="2"/>
      <c r="AP419" s="2"/>
      <c r="AQ419" s="2"/>
      <c r="AR419" s="2"/>
      <c r="AS419" s="2"/>
      <c r="AT419" s="2"/>
      <c r="AU419" s="20"/>
      <c r="AV419" s="20"/>
      <c r="AW419" s="21"/>
      <c r="BB419" s="584" t="s">
        <v>91</v>
      </c>
      <c r="BO419" s="80">
        <f>IFERROR(U419*H419,0)</f>
        <v>0</v>
      </c>
      <c r="BP419" s="80">
        <f>IFERROR(V419*H419,0)</f>
        <v>0</v>
      </c>
      <c r="BQ419" s="80">
        <f>IFERROR(U419/I419,0)</f>
        <v>0</v>
      </c>
      <c r="BR419" s="80">
        <f>IFERROR(V419/I419,0)</f>
        <v>0</v>
      </c>
      <c r="BS419" s="80">
        <f>IFERROR(W419*H419,0)</f>
        <v>0</v>
      </c>
      <c r="BT419" s="80">
        <f>IFERROR(X419*H419,0)</f>
        <v>0</v>
      </c>
      <c r="BU419" s="80">
        <f>IFERROR(W419/I419,0)</f>
        <v>0</v>
      </c>
      <c r="BV419" s="80">
        <f>IFERROR(X419/I419,0)</f>
        <v>0</v>
      </c>
      <c r="BW419" s="80">
        <f>IFERROR(Y419*H419,0)</f>
        <v>0</v>
      </c>
      <c r="BX419" s="80">
        <f>IFERROR(Z419*H419,0)</f>
        <v>0</v>
      </c>
      <c r="BY419" s="80">
        <f>IFERROR(Y419/I419,0)</f>
        <v>0</v>
      </c>
      <c r="BZ419" s="80">
        <f>IFERROR(Z419/I419,0)</f>
        <v>0</v>
      </c>
      <c r="CA419" s="80">
        <f>IFERROR(AA419*H419,0)</f>
        <v>0</v>
      </c>
      <c r="CB419" s="80">
        <f>IFERROR(AB419*H419,0)</f>
        <v>0</v>
      </c>
      <c r="CC419" s="80">
        <f>IFERROR(AA419/I419,0)</f>
        <v>0</v>
      </c>
      <c r="CD419" s="80">
        <f>IFERROR(AB419/I419,0)</f>
        <v>0</v>
      </c>
    </row>
    <row r="420" spans="1:82" x14ac:dyDescent="0.2">
      <c r="A420" s="82" t="s">
        <v>638</v>
      </c>
      <c r="B420" s="83" t="s">
        <v>639</v>
      </c>
      <c r="C420" s="83">
        <v>4301135315</v>
      </c>
      <c r="D420" s="83">
        <v>4607111039040</v>
      </c>
      <c r="E420" s="84">
        <v>1.2</v>
      </c>
      <c r="F420" s="85">
        <v>1</v>
      </c>
      <c r="G420" s="84">
        <v>1.2</v>
      </c>
      <c r="H420" s="84">
        <v>1.3</v>
      </c>
      <c r="I420" s="86">
        <v>234</v>
      </c>
      <c r="J420" s="86" t="s">
        <v>190</v>
      </c>
      <c r="K420" s="87" t="s">
        <v>89</v>
      </c>
      <c r="L420" s="87"/>
      <c r="M420" s="773">
        <v>90</v>
      </c>
      <c r="N420" s="773"/>
      <c r="O420" s="1015" t="str">
        <f>HYPERLINK("https://abi.ru/products/Замороженные/Уральская коллекция/Уральская коллекция/Снеки/P004233/","«Пирожки с яблоком и грушей» Весовой ТМ «Уральская коллекция»")</f>
        <v>«Пирожки с яблоком и грушей» Весовой ТМ «Уральская коллекция»</v>
      </c>
      <c r="P420" s="775"/>
      <c r="Q420" s="775"/>
      <c r="R420" s="775"/>
      <c r="S420" s="775"/>
      <c r="T420" s="88" t="s">
        <v>42</v>
      </c>
      <c r="U420" s="65">
        <v>0</v>
      </c>
      <c r="V420" s="66">
        <f>IFERROR(IF(U420="","",U420),"")</f>
        <v>0</v>
      </c>
      <c r="W420" s="65">
        <v>0</v>
      </c>
      <c r="X420" s="66">
        <f>IFERROR(IF(W420="","",W420),"")</f>
        <v>0</v>
      </c>
      <c r="Y420" s="65">
        <v>0</v>
      </c>
      <c r="Z420" s="66">
        <f>IFERROR(IF(Y420="","",Y420),"")</f>
        <v>0</v>
      </c>
      <c r="AA420" s="65">
        <v>0</v>
      </c>
      <c r="AB420" s="66">
        <f>IFERROR(IF(AA420="","",AA420),"")</f>
        <v>0</v>
      </c>
      <c r="AC420" s="67" t="str">
        <f>IF(IFERROR(U420*0.00502,0)+IFERROR(W420*0.00502,0)+IFERROR(Y420*0.00502,0)+IFERROR(AA420*0.00502,0)=0,"",IFERROR(U420*0.00502,0)+IFERROR(W420*0.00502,0)+IFERROR(Y420*0.00502,0)+IFERROR(AA420*0.00502,0))</f>
        <v/>
      </c>
      <c r="AD420" s="82" t="s">
        <v>57</v>
      </c>
      <c r="AE420" s="82" t="s">
        <v>57</v>
      </c>
      <c r="AF420" s="587" t="s">
        <v>487</v>
      </c>
      <c r="AG420" s="2"/>
      <c r="AH420" s="2"/>
      <c r="AI420" s="2"/>
      <c r="AJ420" s="2"/>
      <c r="AK420" s="2"/>
      <c r="AL420" s="61"/>
      <c r="AM420" s="61"/>
      <c r="AN420" s="61"/>
      <c r="AO420" s="2"/>
      <c r="AP420" s="2"/>
      <c r="AQ420" s="2"/>
      <c r="AR420" s="2"/>
      <c r="AS420" s="2"/>
      <c r="AT420" s="2"/>
      <c r="AU420" s="20"/>
      <c r="AV420" s="20"/>
      <c r="AW420" s="21"/>
      <c r="BB420" s="586" t="s">
        <v>91</v>
      </c>
      <c r="BO420" s="80">
        <f>IFERROR(U420*H420,0)</f>
        <v>0</v>
      </c>
      <c r="BP420" s="80">
        <f>IFERROR(V420*H420,0)</f>
        <v>0</v>
      </c>
      <c r="BQ420" s="80">
        <f>IFERROR(U420/I420,0)</f>
        <v>0</v>
      </c>
      <c r="BR420" s="80">
        <f>IFERROR(V420/I420,0)</f>
        <v>0</v>
      </c>
      <c r="BS420" s="80">
        <f>IFERROR(W420*H420,0)</f>
        <v>0</v>
      </c>
      <c r="BT420" s="80">
        <f>IFERROR(X420*H420,0)</f>
        <v>0</v>
      </c>
      <c r="BU420" s="80">
        <f>IFERROR(W420/I420,0)</f>
        <v>0</v>
      </c>
      <c r="BV420" s="80">
        <f>IFERROR(X420/I420,0)</f>
        <v>0</v>
      </c>
      <c r="BW420" s="80">
        <f>IFERROR(Y420*H420,0)</f>
        <v>0</v>
      </c>
      <c r="BX420" s="80">
        <f>IFERROR(Z420*H420,0)</f>
        <v>0</v>
      </c>
      <c r="BY420" s="80">
        <f>IFERROR(Y420/I420,0)</f>
        <v>0</v>
      </c>
      <c r="BZ420" s="80">
        <f>IFERROR(Z420/I420,0)</f>
        <v>0</v>
      </c>
      <c r="CA420" s="80">
        <f>IFERROR(AA420*H420,0)</f>
        <v>0</v>
      </c>
      <c r="CB420" s="80">
        <f>IFERROR(AB420*H420,0)</f>
        <v>0</v>
      </c>
      <c r="CC420" s="80">
        <f>IFERROR(AA420/I420,0)</f>
        <v>0</v>
      </c>
      <c r="CD420" s="80">
        <f>IFERROR(AB420/I420,0)</f>
        <v>0</v>
      </c>
    </row>
    <row r="421" spans="1:82" x14ac:dyDescent="0.2">
      <c r="A421" s="793"/>
      <c r="B421" s="793"/>
      <c r="C421" s="793"/>
      <c r="D421" s="793"/>
      <c r="E421" s="793"/>
      <c r="F421" s="793"/>
      <c r="G421" s="793"/>
      <c r="H421" s="793"/>
      <c r="I421" s="793"/>
      <c r="J421" s="793"/>
      <c r="K421" s="793"/>
      <c r="L421" s="793"/>
      <c r="M421" s="793"/>
      <c r="N421" s="793"/>
      <c r="O421" s="791" t="s">
        <v>43</v>
      </c>
      <c r="P421" s="792"/>
      <c r="Q421" s="792"/>
      <c r="R421" s="792"/>
      <c r="S421" s="792"/>
      <c r="T421" s="39" t="s">
        <v>42</v>
      </c>
      <c r="U421" s="50">
        <f t="shared" ref="U421:AB421" si="329">IFERROR(SUM(U416:U420),0)</f>
        <v>0</v>
      </c>
      <c r="V421" s="50">
        <f t="shared" si="329"/>
        <v>0</v>
      </c>
      <c r="W421" s="50">
        <f t="shared" si="329"/>
        <v>0</v>
      </c>
      <c r="X421" s="50">
        <f t="shared" si="329"/>
        <v>0</v>
      </c>
      <c r="Y421" s="50">
        <f t="shared" si="329"/>
        <v>0</v>
      </c>
      <c r="Z421" s="50">
        <f t="shared" si="329"/>
        <v>0</v>
      </c>
      <c r="AA421" s="50">
        <f t="shared" si="329"/>
        <v>0</v>
      </c>
      <c r="AB421" s="50">
        <f t="shared" si="329"/>
        <v>0</v>
      </c>
      <c r="AC421" s="50">
        <f>IFERROR(IF(AC416="",0,AC416),0)+IFERROR(IF(AC417="",0,AC417),0)+IFERROR(IF(AC418="",0,AC418),0)+IFERROR(IF(AC419="",0,AC419),0)+IFERROR(IF(AC420="",0,AC420),0)</f>
        <v>0</v>
      </c>
      <c r="AD421" s="3"/>
      <c r="AE421" s="72"/>
      <c r="AF421" s="3"/>
      <c r="AG421" s="3"/>
      <c r="AH421" s="3"/>
      <c r="AI421" s="3"/>
      <c r="AJ421" s="3"/>
      <c r="AK421" s="3"/>
      <c r="AL421" s="62"/>
      <c r="AM421" s="62"/>
      <c r="AN421" s="62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x14ac:dyDescent="0.2">
      <c r="A422" s="793"/>
      <c r="B422" s="793"/>
      <c r="C422" s="793"/>
      <c r="D422" s="793"/>
      <c r="E422" s="793"/>
      <c r="F422" s="793"/>
      <c r="G422" s="793"/>
      <c r="H422" s="793"/>
      <c r="I422" s="793"/>
      <c r="J422" s="793"/>
      <c r="K422" s="793"/>
      <c r="L422" s="793"/>
      <c r="M422" s="793"/>
      <c r="N422" s="793"/>
      <c r="O422" s="791" t="s">
        <v>43</v>
      </c>
      <c r="P422" s="792"/>
      <c r="Q422" s="792"/>
      <c r="R422" s="792"/>
      <c r="S422" s="792"/>
      <c r="T422" s="39" t="s">
        <v>0</v>
      </c>
      <c r="U422" s="50">
        <f>IFERROR(U416*G416,0)+IFERROR(U417*G417,0)+IFERROR(U418*G418,0)+IFERROR(U419*G419,0)+IFERROR(U420*G420,0)</f>
        <v>0</v>
      </c>
      <c r="V422" s="50">
        <f>IFERROR(V416*G416,0)+IFERROR(V417*G417,0)+IFERROR(V418*G418,0)+IFERROR(V419*G419,0)+IFERROR(V420*G420,0)</f>
        <v>0</v>
      </c>
      <c r="W422" s="50">
        <f>IFERROR(W416*G416,0)+IFERROR(W417*G417,0)+IFERROR(W418*G418,0)+IFERROR(W419*G419,0)+IFERROR(W420*G420,0)</f>
        <v>0</v>
      </c>
      <c r="X422" s="50">
        <f>IFERROR(X416*G416,0)+IFERROR(X417*G417,0)+IFERROR(X418*G418,0)+IFERROR(X419*G419,0)+IFERROR(X420*G420,0)</f>
        <v>0</v>
      </c>
      <c r="Y422" s="50">
        <f>IFERROR(Y416*G416,0)+IFERROR(Y417*G417,0)+IFERROR(Y418*G418,0)+IFERROR(Y419*G419,0)+IFERROR(Y420*G420,0)</f>
        <v>0</v>
      </c>
      <c r="Z422" s="50">
        <f>IFERROR(Z416*G416,0)+IFERROR(Z417*G417,0)+IFERROR(Z418*G418,0)+IFERROR(Z419*G419,0)+IFERROR(Z420*G420,0)</f>
        <v>0</v>
      </c>
      <c r="AA422" s="50">
        <f>IFERROR(AA416*G416,0)+IFERROR(AA417*G417,0)+IFERROR(AA418*G418,0)+IFERROR(AA419*G419,0)+IFERROR(AA420*G420,0)</f>
        <v>0</v>
      </c>
      <c r="AB422" s="50">
        <f>IFERROR(AB416*G416,0)+IFERROR(AB417*G417,0)+IFERROR(AB418*G418,0)+IFERROR(AB419*G419,0)+IFERROR(AB420*G420,0)</f>
        <v>0</v>
      </c>
      <c r="AC422" s="50" t="s">
        <v>57</v>
      </c>
      <c r="AD422" s="3"/>
      <c r="AE422" s="72"/>
      <c r="AF422" s="3"/>
      <c r="AG422" s="3"/>
      <c r="AH422" s="3"/>
      <c r="AI422" s="3"/>
      <c r="AJ422" s="3"/>
      <c r="AK422" s="3"/>
      <c r="AL422" s="62"/>
      <c r="AM422" s="62"/>
      <c r="AN422" s="62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27.75" customHeight="1" x14ac:dyDescent="0.2">
      <c r="A423" s="761" t="s">
        <v>443</v>
      </c>
      <c r="B423" s="762"/>
      <c r="C423" s="762"/>
      <c r="D423" s="762"/>
      <c r="E423" s="762"/>
      <c r="F423" s="762"/>
      <c r="G423" s="762"/>
      <c r="H423" s="762"/>
      <c r="I423" s="762"/>
      <c r="J423" s="762"/>
      <c r="K423" s="762"/>
      <c r="L423" s="762"/>
      <c r="M423" s="762"/>
      <c r="N423" s="762"/>
      <c r="O423" s="762"/>
      <c r="P423" s="762"/>
      <c r="Q423" s="762"/>
      <c r="R423" s="762"/>
      <c r="S423" s="762"/>
      <c r="T423" s="762"/>
      <c r="U423" s="762"/>
      <c r="V423" s="762"/>
      <c r="W423" s="763"/>
      <c r="X423" s="763"/>
      <c r="Y423" s="763"/>
      <c r="Z423" s="763"/>
      <c r="AA423" s="764"/>
      <c r="AB423" s="764"/>
      <c r="AC423" s="764"/>
      <c r="AD423" s="764"/>
      <c r="AE423" s="765"/>
      <c r="AF423" s="766"/>
      <c r="AG423" s="2"/>
      <c r="AH423" s="2"/>
      <c r="AI423" s="2"/>
      <c r="AJ423" s="2"/>
      <c r="AK423" s="61"/>
      <c r="AL423" s="61"/>
      <c r="AM423" s="61"/>
      <c r="AN423" s="2"/>
      <c r="AO423" s="2"/>
      <c r="AP423" s="2"/>
      <c r="AQ423" s="2"/>
      <c r="AR423" s="2"/>
    </row>
    <row r="424" spans="1:82" ht="15" x14ac:dyDescent="0.25">
      <c r="A424" s="767" t="s">
        <v>443</v>
      </c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8"/>
      <c r="P424" s="768"/>
      <c r="Q424" s="768"/>
      <c r="R424" s="768"/>
      <c r="S424" s="768"/>
      <c r="T424" s="768"/>
      <c r="U424" s="768"/>
      <c r="V424" s="768"/>
      <c r="W424" s="768"/>
      <c r="X424" s="768"/>
      <c r="Y424" s="768"/>
      <c r="Z424" s="768"/>
      <c r="AA424" s="764"/>
      <c r="AB424" s="764"/>
      <c r="AC424" s="764"/>
      <c r="AD424" s="764"/>
      <c r="AE424" s="765"/>
      <c r="AF424" s="769"/>
      <c r="AG424" s="2"/>
      <c r="AH424" s="2"/>
      <c r="AI424" s="2"/>
      <c r="AJ424" s="2"/>
      <c r="AK424" s="61"/>
      <c r="AL424" s="61"/>
      <c r="AM424" s="61"/>
      <c r="AN424" s="2"/>
      <c r="AO424" s="2"/>
      <c r="AP424" s="2"/>
      <c r="AQ424" s="2"/>
      <c r="AR424" s="2"/>
    </row>
    <row r="425" spans="1:82" ht="15" x14ac:dyDescent="0.25">
      <c r="A425" s="770" t="s">
        <v>111</v>
      </c>
      <c r="B425" s="771"/>
      <c r="C425" s="771"/>
      <c r="D425" s="771"/>
      <c r="E425" s="771"/>
      <c r="F425" s="771"/>
      <c r="G425" s="771"/>
      <c r="H425" s="771"/>
      <c r="I425" s="771"/>
      <c r="J425" s="771"/>
      <c r="K425" s="771"/>
      <c r="L425" s="771"/>
      <c r="M425" s="771"/>
      <c r="N425" s="771"/>
      <c r="O425" s="771"/>
      <c r="P425" s="771"/>
      <c r="Q425" s="771"/>
      <c r="R425" s="771"/>
      <c r="S425" s="771"/>
      <c r="T425" s="771"/>
      <c r="U425" s="771"/>
      <c r="V425" s="771"/>
      <c r="W425" s="771"/>
      <c r="X425" s="768"/>
      <c r="Y425" s="768"/>
      <c r="Z425" s="768"/>
      <c r="AA425" s="764"/>
      <c r="AB425" s="764"/>
      <c r="AC425" s="764"/>
      <c r="AD425" s="764"/>
      <c r="AE425" s="765"/>
      <c r="AF425" s="772"/>
      <c r="AG425" s="2"/>
      <c r="AH425" s="2"/>
      <c r="AI425" s="2"/>
      <c r="AJ425" s="2"/>
      <c r="AK425" s="61"/>
      <c r="AL425" s="61"/>
      <c r="AM425" s="61"/>
      <c r="AN425" s="2"/>
      <c r="AO425" s="2"/>
      <c r="AP425" s="2"/>
      <c r="AQ425" s="2"/>
      <c r="AR425" s="2"/>
    </row>
    <row r="426" spans="1:82" x14ac:dyDescent="0.2">
      <c r="A426" s="82" t="s">
        <v>640</v>
      </c>
      <c r="B426" s="83" t="s">
        <v>641</v>
      </c>
      <c r="C426" s="83">
        <v>4301071021</v>
      </c>
      <c r="D426" s="83">
        <v>4640242181325</v>
      </c>
      <c r="E426" s="84">
        <v>0.7</v>
      </c>
      <c r="F426" s="85">
        <v>10</v>
      </c>
      <c r="G426" s="84">
        <v>7</v>
      </c>
      <c r="H426" s="84">
        <v>7.28</v>
      </c>
      <c r="I426" s="86">
        <v>84</v>
      </c>
      <c r="J426" s="86" t="s">
        <v>115</v>
      </c>
      <c r="K426" s="87" t="s">
        <v>89</v>
      </c>
      <c r="L426" s="87"/>
      <c r="M426" s="773">
        <v>180</v>
      </c>
      <c r="N426" s="773"/>
      <c r="O426" s="1016" t="s">
        <v>642</v>
      </c>
      <c r="P426" s="775"/>
      <c r="Q426" s="775"/>
      <c r="R426" s="775"/>
      <c r="S426" s="775"/>
      <c r="T426" s="88" t="s">
        <v>42</v>
      </c>
      <c r="U426" s="65">
        <v>0</v>
      </c>
      <c r="V426" s="66">
        <f>IFERROR(IF(U426="","",U426),"")</f>
        <v>0</v>
      </c>
      <c r="W426" s="65">
        <v>0</v>
      </c>
      <c r="X426" s="66">
        <f>IFERROR(IF(W426="","",W426),"")</f>
        <v>0</v>
      </c>
      <c r="Y426" s="65">
        <v>0</v>
      </c>
      <c r="Z426" s="66">
        <f>IFERROR(IF(Y426="","",Y426),"")</f>
        <v>0</v>
      </c>
      <c r="AA426" s="65">
        <v>0</v>
      </c>
      <c r="AB426" s="66">
        <f>IFERROR(IF(AA426="","",AA426),"")</f>
        <v>0</v>
      </c>
      <c r="AC426" s="67" t="str">
        <f>IF(IFERROR(U426*0.0155,0)+IFERROR(W426*0.0155,0)+IFERROR(Y426*0.0155,0)+IFERROR(AA426*0.0155,0)=0,"",IFERROR(U426*0.0155,0)+IFERROR(W426*0.0155,0)+IFERROR(Y426*0.0155,0)+IFERROR(AA426*0.0155,0))</f>
        <v/>
      </c>
      <c r="AD426" s="82" t="s">
        <v>57</v>
      </c>
      <c r="AE426" s="82" t="s">
        <v>57</v>
      </c>
      <c r="AF426" s="589" t="s">
        <v>643</v>
      </c>
      <c r="AG426" s="2"/>
      <c r="AH426" s="2"/>
      <c r="AI426" s="2"/>
      <c r="AJ426" s="2"/>
      <c r="AK426" s="2"/>
      <c r="AL426" s="61"/>
      <c r="AM426" s="61"/>
      <c r="AN426" s="61"/>
      <c r="AO426" s="2"/>
      <c r="AP426" s="2"/>
      <c r="AQ426" s="2"/>
      <c r="AR426" s="2"/>
      <c r="AS426" s="2"/>
      <c r="AT426" s="2"/>
      <c r="AU426" s="20"/>
      <c r="AV426" s="20"/>
      <c r="AW426" s="21"/>
      <c r="BB426" s="588" t="s">
        <v>68</v>
      </c>
      <c r="BO426" s="80">
        <f>IFERROR(U426*H426,0)</f>
        <v>0</v>
      </c>
      <c r="BP426" s="80">
        <f>IFERROR(V426*H426,0)</f>
        <v>0</v>
      </c>
      <c r="BQ426" s="80">
        <f>IFERROR(U426/I426,0)</f>
        <v>0</v>
      </c>
      <c r="BR426" s="80">
        <f>IFERROR(V426/I426,0)</f>
        <v>0</v>
      </c>
      <c r="BS426" s="80">
        <f>IFERROR(W426*H426,0)</f>
        <v>0</v>
      </c>
      <c r="BT426" s="80">
        <f>IFERROR(X426*H426,0)</f>
        <v>0</v>
      </c>
      <c r="BU426" s="80">
        <f>IFERROR(W426/I426,0)</f>
        <v>0</v>
      </c>
      <c r="BV426" s="80">
        <f>IFERROR(X426/I426,0)</f>
        <v>0</v>
      </c>
      <c r="BW426" s="80">
        <f>IFERROR(Y426*H426,0)</f>
        <v>0</v>
      </c>
      <c r="BX426" s="80">
        <f>IFERROR(Z426*H426,0)</f>
        <v>0</v>
      </c>
      <c r="BY426" s="80">
        <f>IFERROR(Y426/I426,0)</f>
        <v>0</v>
      </c>
      <c r="BZ426" s="80">
        <f>IFERROR(Z426/I426,0)</f>
        <v>0</v>
      </c>
      <c r="CA426" s="80">
        <f>IFERROR(AA426*H426,0)</f>
        <v>0</v>
      </c>
      <c r="CB426" s="80">
        <f>IFERROR(AB426*H426,0)</f>
        <v>0</v>
      </c>
      <c r="CC426" s="80">
        <f>IFERROR(AA426/I426,0)</f>
        <v>0</v>
      </c>
      <c r="CD426" s="80">
        <f>IFERROR(AB426/I426,0)</f>
        <v>0</v>
      </c>
    </row>
    <row r="427" spans="1:82" x14ac:dyDescent="0.2">
      <c r="A427" s="793"/>
      <c r="B427" s="793"/>
      <c r="C427" s="793"/>
      <c r="D427" s="793"/>
      <c r="E427" s="793"/>
      <c r="F427" s="793"/>
      <c r="G427" s="793"/>
      <c r="H427" s="793"/>
      <c r="I427" s="793"/>
      <c r="J427" s="793"/>
      <c r="K427" s="793"/>
      <c r="L427" s="793"/>
      <c r="M427" s="793"/>
      <c r="N427" s="793"/>
      <c r="O427" s="791" t="s">
        <v>43</v>
      </c>
      <c r="P427" s="792"/>
      <c r="Q427" s="792"/>
      <c r="R427" s="792"/>
      <c r="S427" s="792"/>
      <c r="T427" s="39" t="s">
        <v>42</v>
      </c>
      <c r="U427" s="50">
        <f t="shared" ref="U427:AB427" si="330">IFERROR(SUM(U426:U426),0)</f>
        <v>0</v>
      </c>
      <c r="V427" s="50">
        <f t="shared" si="330"/>
        <v>0</v>
      </c>
      <c r="W427" s="50">
        <f t="shared" si="330"/>
        <v>0</v>
      </c>
      <c r="X427" s="50">
        <f t="shared" si="330"/>
        <v>0</v>
      </c>
      <c r="Y427" s="50">
        <f t="shared" si="330"/>
        <v>0</v>
      </c>
      <c r="Z427" s="50">
        <f t="shared" si="330"/>
        <v>0</v>
      </c>
      <c r="AA427" s="50">
        <f t="shared" si="330"/>
        <v>0</v>
      </c>
      <c r="AB427" s="50">
        <f t="shared" si="330"/>
        <v>0</v>
      </c>
      <c r="AC427" s="50">
        <f>IFERROR(IF(AC426="",0,AC426),0)</f>
        <v>0</v>
      </c>
      <c r="AD427" s="3"/>
      <c r="AE427" s="72"/>
      <c r="AF427" s="3"/>
      <c r="AG427" s="3"/>
      <c r="AH427" s="3"/>
      <c r="AI427" s="3"/>
      <c r="AJ427" s="3"/>
      <c r="AK427" s="3"/>
      <c r="AL427" s="62"/>
      <c r="AM427" s="62"/>
      <c r="AN427" s="62"/>
      <c r="AO427" s="3"/>
      <c r="AP427" s="3"/>
      <c r="AQ427" s="2"/>
      <c r="AR427" s="2"/>
      <c r="AS427" s="2"/>
      <c r="AT427" s="2"/>
      <c r="AU427" s="20"/>
      <c r="AV427" s="20"/>
      <c r="AW427" s="21"/>
    </row>
    <row r="428" spans="1:82" x14ac:dyDescent="0.2">
      <c r="A428" s="793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1" t="s">
        <v>43</v>
      </c>
      <c r="P428" s="792"/>
      <c r="Q428" s="792"/>
      <c r="R428" s="792"/>
      <c r="S428" s="792"/>
      <c r="T428" s="39" t="s">
        <v>0</v>
      </c>
      <c r="U428" s="50">
        <f>IFERROR(U426*G426,0)</f>
        <v>0</v>
      </c>
      <c r="V428" s="50">
        <f>IFERROR(V426*G426,0)</f>
        <v>0</v>
      </c>
      <c r="W428" s="50">
        <f>IFERROR(W426*G426,0)</f>
        <v>0</v>
      </c>
      <c r="X428" s="50">
        <f>IFERROR(X426*G426,0)</f>
        <v>0</v>
      </c>
      <c r="Y428" s="50">
        <f>IFERROR(Y426*G426,0)</f>
        <v>0</v>
      </c>
      <c r="Z428" s="50">
        <f>IFERROR(Z426*G426,0)</f>
        <v>0</v>
      </c>
      <c r="AA428" s="50">
        <f>IFERROR(AA426*G426,0)</f>
        <v>0</v>
      </c>
      <c r="AB428" s="50">
        <f>IFERROR(AB426*G426,0)</f>
        <v>0</v>
      </c>
      <c r="AC428" s="50" t="s">
        <v>57</v>
      </c>
      <c r="AD428" s="3"/>
      <c r="AE428" s="72"/>
      <c r="AF428" s="3"/>
      <c r="AG428" s="3"/>
      <c r="AH428" s="3"/>
      <c r="AI428" s="3"/>
      <c r="AJ428" s="3"/>
      <c r="AK428" s="3"/>
      <c r="AL428" s="62"/>
      <c r="AM428" s="62"/>
      <c r="AN428" s="62"/>
      <c r="AO428" s="3"/>
      <c r="AP428" s="3"/>
      <c r="AQ428" s="2"/>
      <c r="AR428" s="2"/>
      <c r="AS428" s="2"/>
      <c r="AT428" s="2"/>
      <c r="AU428" s="20"/>
      <c r="AV428" s="20"/>
      <c r="AW428" s="21"/>
    </row>
    <row r="429" spans="1:82" ht="15" x14ac:dyDescent="0.25">
      <c r="A429" s="770" t="s">
        <v>208</v>
      </c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1"/>
      <c r="P429" s="771"/>
      <c r="Q429" s="771"/>
      <c r="R429" s="771"/>
      <c r="S429" s="771"/>
      <c r="T429" s="771"/>
      <c r="U429" s="771"/>
      <c r="V429" s="771"/>
      <c r="W429" s="771"/>
      <c r="X429" s="768"/>
      <c r="Y429" s="768"/>
      <c r="Z429" s="768"/>
      <c r="AA429" s="764"/>
      <c r="AB429" s="764"/>
      <c r="AC429" s="764"/>
      <c r="AD429" s="764"/>
      <c r="AE429" s="765"/>
      <c r="AF429" s="772"/>
      <c r="AG429" s="2"/>
      <c r="AH429" s="2"/>
      <c r="AI429" s="2"/>
      <c r="AJ429" s="2"/>
      <c r="AK429" s="61"/>
      <c r="AL429" s="61"/>
      <c r="AM429" s="61"/>
      <c r="AN429" s="2"/>
      <c r="AO429" s="2"/>
      <c r="AP429" s="2"/>
      <c r="AQ429" s="2"/>
      <c r="AR429" s="2"/>
    </row>
    <row r="430" spans="1:82" x14ac:dyDescent="0.2">
      <c r="A430" s="82" t="s">
        <v>644</v>
      </c>
      <c r="B430" s="83" t="s">
        <v>645</v>
      </c>
      <c r="C430" s="83">
        <v>4301131019</v>
      </c>
      <c r="D430" s="83">
        <v>4640242180427</v>
      </c>
      <c r="E430" s="84">
        <v>1.8</v>
      </c>
      <c r="F430" s="85">
        <v>1</v>
      </c>
      <c r="G430" s="84">
        <v>1.8</v>
      </c>
      <c r="H430" s="84">
        <v>1.915</v>
      </c>
      <c r="I430" s="86">
        <v>234</v>
      </c>
      <c r="J430" s="86" t="s">
        <v>190</v>
      </c>
      <c r="K430" s="87" t="s">
        <v>89</v>
      </c>
      <c r="L430" s="87"/>
      <c r="M430" s="773">
        <v>180</v>
      </c>
      <c r="N430" s="773"/>
      <c r="O430" s="1017" t="s">
        <v>646</v>
      </c>
      <c r="P430" s="775"/>
      <c r="Q430" s="775"/>
      <c r="R430" s="775"/>
      <c r="S430" s="775"/>
      <c r="T430" s="88" t="s">
        <v>42</v>
      </c>
      <c r="U430" s="65">
        <v>0</v>
      </c>
      <c r="V430" s="66">
        <f>IFERROR(IF(U430="","",U430),"")</f>
        <v>0</v>
      </c>
      <c r="W430" s="65">
        <v>0</v>
      </c>
      <c r="X430" s="66">
        <f>IFERROR(IF(W430="","",W430),"")</f>
        <v>0</v>
      </c>
      <c r="Y430" s="65">
        <v>0</v>
      </c>
      <c r="Z430" s="66">
        <f>IFERROR(IF(Y430="","",Y430),"")</f>
        <v>0</v>
      </c>
      <c r="AA430" s="65">
        <v>0</v>
      </c>
      <c r="AB430" s="66">
        <f>IFERROR(IF(AA430="","",AA430),"")</f>
        <v>0</v>
      </c>
      <c r="AC430" s="67" t="str">
        <f>IF(IFERROR(U430*0.00502,0)+IFERROR(W430*0.00502,0)+IFERROR(Y430*0.00502,0)+IFERROR(AA430*0.00502,0)=0,"",IFERROR(U430*0.00502,0)+IFERROR(W430*0.00502,0)+IFERROR(Y430*0.00502,0)+IFERROR(AA430*0.00502,0))</f>
        <v/>
      </c>
      <c r="AD430" s="82" t="s">
        <v>57</v>
      </c>
      <c r="AE430" s="82" t="s">
        <v>57</v>
      </c>
      <c r="AF430" s="591" t="s">
        <v>647</v>
      </c>
      <c r="AG430" s="2"/>
      <c r="AH430" s="2"/>
      <c r="AI430" s="2"/>
      <c r="AJ430" s="2"/>
      <c r="AK430" s="2"/>
      <c r="AL430" s="61"/>
      <c r="AM430" s="61"/>
      <c r="AN430" s="61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91</v>
      </c>
      <c r="BO430" s="80">
        <f>IFERROR(U430*H430,0)</f>
        <v>0</v>
      </c>
      <c r="BP430" s="80">
        <f>IFERROR(V430*H430,0)</f>
        <v>0</v>
      </c>
      <c r="BQ430" s="80">
        <f>IFERROR(U430/I430,0)</f>
        <v>0</v>
      </c>
      <c r="BR430" s="80">
        <f>IFERROR(V430/I430,0)</f>
        <v>0</v>
      </c>
      <c r="BS430" s="80">
        <f>IFERROR(W430*H430,0)</f>
        <v>0</v>
      </c>
      <c r="BT430" s="80">
        <f>IFERROR(X430*H430,0)</f>
        <v>0</v>
      </c>
      <c r="BU430" s="80">
        <f>IFERROR(W430/I430,0)</f>
        <v>0</v>
      </c>
      <c r="BV430" s="80">
        <f>IFERROR(X430/I430,0)</f>
        <v>0</v>
      </c>
      <c r="BW430" s="80">
        <f>IFERROR(Y430*H430,0)</f>
        <v>0</v>
      </c>
      <c r="BX430" s="80">
        <f>IFERROR(Z430*H430,0)</f>
        <v>0</v>
      </c>
      <c r="BY430" s="80">
        <f>IFERROR(Y430/I430,0)</f>
        <v>0</v>
      </c>
      <c r="BZ430" s="80">
        <f>IFERROR(Z430/I430,0)</f>
        <v>0</v>
      </c>
      <c r="CA430" s="80">
        <f>IFERROR(AA430*H430,0)</f>
        <v>0</v>
      </c>
      <c r="CB430" s="80">
        <f>IFERROR(AB430*H430,0)</f>
        <v>0</v>
      </c>
      <c r="CC430" s="80">
        <f>IFERROR(AA430/I430,0)</f>
        <v>0</v>
      </c>
      <c r="CD430" s="80">
        <f>IFERROR(AB430/I430,0)</f>
        <v>0</v>
      </c>
    </row>
    <row r="431" spans="1:82" x14ac:dyDescent="0.2">
      <c r="A431" s="82" t="s">
        <v>644</v>
      </c>
      <c r="B431" s="83" t="s">
        <v>645</v>
      </c>
      <c r="C431" s="83">
        <v>4301131033</v>
      </c>
      <c r="D431" s="83">
        <v>4640242180427</v>
      </c>
      <c r="E431" s="84">
        <v>1.8</v>
      </c>
      <c r="F431" s="85">
        <v>1</v>
      </c>
      <c r="G431" s="84">
        <v>1.8</v>
      </c>
      <c r="H431" s="84">
        <v>1.915</v>
      </c>
      <c r="I431" s="86">
        <v>234</v>
      </c>
      <c r="J431" s="86" t="s">
        <v>190</v>
      </c>
      <c r="K431" s="87" t="s">
        <v>89</v>
      </c>
      <c r="L431" s="87"/>
      <c r="M431" s="773">
        <v>180</v>
      </c>
      <c r="N431" s="773"/>
      <c r="O431" s="1018" t="s">
        <v>646</v>
      </c>
      <c r="P431" s="775"/>
      <c r="Q431" s="775"/>
      <c r="R431" s="775"/>
      <c r="S431" s="775"/>
      <c r="T431" s="88" t="s">
        <v>42</v>
      </c>
      <c r="U431" s="65">
        <v>0</v>
      </c>
      <c r="V431" s="66">
        <f>IFERROR(IF(U431="","",U431),"")</f>
        <v>0</v>
      </c>
      <c r="W431" s="65">
        <v>0</v>
      </c>
      <c r="X431" s="66">
        <f>IFERROR(IF(W431="","",W431),"")</f>
        <v>0</v>
      </c>
      <c r="Y431" s="65">
        <v>0</v>
      </c>
      <c r="Z431" s="66">
        <f>IFERROR(IF(Y431="","",Y431),"")</f>
        <v>0</v>
      </c>
      <c r="AA431" s="65">
        <v>0</v>
      </c>
      <c r="AB431" s="66">
        <f>IFERROR(IF(AA431="","",AA431),"")</f>
        <v>0</v>
      </c>
      <c r="AC431" s="67" t="str">
        <f>IF(IFERROR(U431*0.00502,0)+IFERROR(W431*0.00502,0)+IFERROR(Y431*0.00502,0)+IFERROR(AA431*0.00502,0)=0,"",IFERROR(U431*0.00502,0)+IFERROR(W431*0.00502,0)+IFERROR(Y431*0.00502,0)+IFERROR(AA431*0.00502,0))</f>
        <v/>
      </c>
      <c r="AD431" s="82" t="s">
        <v>57</v>
      </c>
      <c r="AE431" s="82" t="s">
        <v>57</v>
      </c>
      <c r="AF431" s="593" t="s">
        <v>647</v>
      </c>
      <c r="AG431" s="2"/>
      <c r="AH431" s="2"/>
      <c r="AI431" s="2"/>
      <c r="AJ431" s="2"/>
      <c r="AK431" s="2"/>
      <c r="AL431" s="61"/>
      <c r="AM431" s="61"/>
      <c r="AN431" s="61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91</v>
      </c>
      <c r="BO431" s="80">
        <f>IFERROR(U431*H431,0)</f>
        <v>0</v>
      </c>
      <c r="BP431" s="80">
        <f>IFERROR(V431*H431,0)</f>
        <v>0</v>
      </c>
      <c r="BQ431" s="80">
        <f>IFERROR(U431/I431,0)</f>
        <v>0</v>
      </c>
      <c r="BR431" s="80">
        <f>IFERROR(V431/I431,0)</f>
        <v>0</v>
      </c>
      <c r="BS431" s="80">
        <f>IFERROR(W431*H431,0)</f>
        <v>0</v>
      </c>
      <c r="BT431" s="80">
        <f>IFERROR(X431*H431,0)</f>
        <v>0</v>
      </c>
      <c r="BU431" s="80">
        <f>IFERROR(W431/I431,0)</f>
        <v>0</v>
      </c>
      <c r="BV431" s="80">
        <f>IFERROR(X431/I431,0)</f>
        <v>0</v>
      </c>
      <c r="BW431" s="80">
        <f>IFERROR(Y431*H431,0)</f>
        <v>0</v>
      </c>
      <c r="BX431" s="80">
        <f>IFERROR(Z431*H431,0)</f>
        <v>0</v>
      </c>
      <c r="BY431" s="80">
        <f>IFERROR(Y431/I431,0)</f>
        <v>0</v>
      </c>
      <c r="BZ431" s="80">
        <f>IFERROR(Z431/I431,0)</f>
        <v>0</v>
      </c>
      <c r="CA431" s="80">
        <f>IFERROR(AA431*H431,0)</f>
        <v>0</v>
      </c>
      <c r="CB431" s="80">
        <f>IFERROR(AB431*H431,0)</f>
        <v>0</v>
      </c>
      <c r="CC431" s="80">
        <f>IFERROR(AA431/I431,0)</f>
        <v>0</v>
      </c>
      <c r="CD431" s="80">
        <f>IFERROR(AB431/I431,0)</f>
        <v>0</v>
      </c>
    </row>
    <row r="432" spans="1:82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1" t="s">
        <v>43</v>
      </c>
      <c r="P432" s="792"/>
      <c r="Q432" s="792"/>
      <c r="R432" s="792"/>
      <c r="S432" s="792"/>
      <c r="T432" s="39" t="s">
        <v>42</v>
      </c>
      <c r="U432" s="50">
        <f t="shared" ref="U432:AB432" si="331">IFERROR(SUM(U430:U431),0)</f>
        <v>0</v>
      </c>
      <c r="V432" s="50">
        <f t="shared" si="331"/>
        <v>0</v>
      </c>
      <c r="W432" s="50">
        <f t="shared" si="331"/>
        <v>0</v>
      </c>
      <c r="X432" s="50">
        <f t="shared" si="331"/>
        <v>0</v>
      </c>
      <c r="Y432" s="50">
        <f t="shared" si="331"/>
        <v>0</v>
      </c>
      <c r="Z432" s="50">
        <f t="shared" si="331"/>
        <v>0</v>
      </c>
      <c r="AA432" s="50">
        <f t="shared" si="331"/>
        <v>0</v>
      </c>
      <c r="AB432" s="50">
        <f t="shared" si="331"/>
        <v>0</v>
      </c>
      <c r="AC432" s="50">
        <f>IFERROR(IF(AC430="",0,AC430),0)+IFERROR(IF(AC431="",0,AC431),0)</f>
        <v>0</v>
      </c>
      <c r="AD432" s="3"/>
      <c r="AE432" s="72"/>
      <c r="AF432" s="3"/>
      <c r="AG432" s="3"/>
      <c r="AH432" s="3"/>
      <c r="AI432" s="3"/>
      <c r="AJ432" s="3"/>
      <c r="AK432" s="3"/>
      <c r="AL432" s="62"/>
      <c r="AM432" s="62"/>
      <c r="AN432" s="62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x14ac:dyDescent="0.2">
      <c r="A433" s="793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1" t="s">
        <v>43</v>
      </c>
      <c r="P433" s="792"/>
      <c r="Q433" s="792"/>
      <c r="R433" s="792"/>
      <c r="S433" s="792"/>
      <c r="T433" s="39" t="s">
        <v>0</v>
      </c>
      <c r="U433" s="50">
        <f>IFERROR(U430*G430,0)+IFERROR(U431*G431,0)</f>
        <v>0</v>
      </c>
      <c r="V433" s="50">
        <f>IFERROR(V430*G430,0)+IFERROR(V431*G431,0)</f>
        <v>0</v>
      </c>
      <c r="W433" s="50">
        <f>IFERROR(W430*G430,0)+IFERROR(W431*G431,0)</f>
        <v>0</v>
      </c>
      <c r="X433" s="50">
        <f>IFERROR(X430*G430,0)+IFERROR(X431*G431,0)</f>
        <v>0</v>
      </c>
      <c r="Y433" s="50">
        <f>IFERROR(Y430*G430,0)+IFERROR(Y431*G431,0)</f>
        <v>0</v>
      </c>
      <c r="Z433" s="50">
        <f>IFERROR(Z430*G430,0)+IFERROR(Z431*G431,0)</f>
        <v>0</v>
      </c>
      <c r="AA433" s="50">
        <f>IFERROR(AA430*G430,0)+IFERROR(AA431*G431,0)</f>
        <v>0</v>
      </c>
      <c r="AB433" s="50">
        <f>IFERROR(AB430*G430,0)+IFERROR(AB431*G431,0)</f>
        <v>0</v>
      </c>
      <c r="AC433" s="50" t="s">
        <v>57</v>
      </c>
      <c r="AD433" s="3"/>
      <c r="AE433" s="72"/>
      <c r="AF433" s="3"/>
      <c r="AG433" s="3"/>
      <c r="AH433" s="3"/>
      <c r="AI433" s="3"/>
      <c r="AJ433" s="3"/>
      <c r="AK433" s="3"/>
      <c r="AL433" s="62"/>
      <c r="AM433" s="62"/>
      <c r="AN433" s="62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x14ac:dyDescent="0.25">
      <c r="A434" s="770" t="s">
        <v>86</v>
      </c>
      <c r="B434" s="771"/>
      <c r="C434" s="771"/>
      <c r="D434" s="771"/>
      <c r="E434" s="771"/>
      <c r="F434" s="771"/>
      <c r="G434" s="771"/>
      <c r="H434" s="771"/>
      <c r="I434" s="771"/>
      <c r="J434" s="771"/>
      <c r="K434" s="771"/>
      <c r="L434" s="771"/>
      <c r="M434" s="771"/>
      <c r="N434" s="771"/>
      <c r="O434" s="771"/>
      <c r="P434" s="771"/>
      <c r="Q434" s="771"/>
      <c r="R434" s="771"/>
      <c r="S434" s="771"/>
      <c r="T434" s="771"/>
      <c r="U434" s="771"/>
      <c r="V434" s="771"/>
      <c r="W434" s="771"/>
      <c r="X434" s="768"/>
      <c r="Y434" s="768"/>
      <c r="Z434" s="768"/>
      <c r="AA434" s="764"/>
      <c r="AB434" s="764"/>
      <c r="AC434" s="764"/>
      <c r="AD434" s="764"/>
      <c r="AE434" s="765"/>
      <c r="AF434" s="772"/>
      <c r="AG434" s="2"/>
      <c r="AH434" s="2"/>
      <c r="AI434" s="2"/>
      <c r="AJ434" s="2"/>
      <c r="AK434" s="61"/>
      <c r="AL434" s="61"/>
      <c r="AM434" s="61"/>
      <c r="AN434" s="2"/>
      <c r="AO434" s="2"/>
      <c r="AP434" s="2"/>
      <c r="AQ434" s="2"/>
      <c r="AR434" s="2"/>
    </row>
    <row r="435" spans="1:82" x14ac:dyDescent="0.2">
      <c r="A435" s="82" t="s">
        <v>648</v>
      </c>
      <c r="B435" s="83" t="s">
        <v>649</v>
      </c>
      <c r="C435" s="83">
        <v>4301132080</v>
      </c>
      <c r="D435" s="83">
        <v>4640242180397</v>
      </c>
      <c r="E435" s="84">
        <v>1</v>
      </c>
      <c r="F435" s="85">
        <v>6</v>
      </c>
      <c r="G435" s="84">
        <v>6</v>
      </c>
      <c r="H435" s="84">
        <v>6.26</v>
      </c>
      <c r="I435" s="86">
        <v>84</v>
      </c>
      <c r="J435" s="86" t="s">
        <v>115</v>
      </c>
      <c r="K435" s="87" t="s">
        <v>89</v>
      </c>
      <c r="L435" s="87"/>
      <c r="M435" s="773">
        <v>180</v>
      </c>
      <c r="N435" s="773"/>
      <c r="O435" s="1019" t="s">
        <v>650</v>
      </c>
      <c r="P435" s="775"/>
      <c r="Q435" s="775"/>
      <c r="R435" s="775"/>
      <c r="S435" s="775"/>
      <c r="T435" s="88" t="s">
        <v>42</v>
      </c>
      <c r="U435" s="65">
        <v>0</v>
      </c>
      <c r="V435" s="66">
        <f>IFERROR(IF(U435="","",U435),"")</f>
        <v>0</v>
      </c>
      <c r="W435" s="65">
        <v>0</v>
      </c>
      <c r="X435" s="66">
        <f>IFERROR(IF(W435="","",W435),"")</f>
        <v>0</v>
      </c>
      <c r="Y435" s="65">
        <v>0</v>
      </c>
      <c r="Z435" s="66">
        <f>IFERROR(IF(Y435="","",Y435),"")</f>
        <v>0</v>
      </c>
      <c r="AA435" s="65">
        <v>0</v>
      </c>
      <c r="AB435" s="66">
        <f>IFERROR(IF(AA435="","",AA435),"")</f>
        <v>0</v>
      </c>
      <c r="AC435" s="67" t="str">
        <f>IF(IFERROR(U435*0.0155,0)+IFERROR(W435*0.0155,0)+IFERROR(Y435*0.0155,0)+IFERROR(AA435*0.0155,0)=0,"",IFERROR(U435*0.0155,0)+IFERROR(W435*0.0155,0)+IFERROR(Y435*0.0155,0)+IFERROR(AA435*0.0155,0))</f>
        <v/>
      </c>
      <c r="AD435" s="82" t="s">
        <v>57</v>
      </c>
      <c r="AE435" s="82" t="s">
        <v>57</v>
      </c>
      <c r="AF435" s="595" t="s">
        <v>651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91</v>
      </c>
      <c r="BO435" s="80">
        <f>IFERROR(U435*H435,0)</f>
        <v>0</v>
      </c>
      <c r="BP435" s="80">
        <f>IFERROR(V435*H435,0)</f>
        <v>0</v>
      </c>
      <c r="BQ435" s="80">
        <f>IFERROR(U435/I435,0)</f>
        <v>0</v>
      </c>
      <c r="BR435" s="80">
        <f>IFERROR(V435/I435,0)</f>
        <v>0</v>
      </c>
      <c r="BS435" s="80">
        <f>IFERROR(W435*H435,0)</f>
        <v>0</v>
      </c>
      <c r="BT435" s="80">
        <f>IFERROR(X435*H435,0)</f>
        <v>0</v>
      </c>
      <c r="BU435" s="80">
        <f>IFERROR(W435/I435,0)</f>
        <v>0</v>
      </c>
      <c r="BV435" s="80">
        <f>IFERROR(X435/I435,0)</f>
        <v>0</v>
      </c>
      <c r="BW435" s="80">
        <f>IFERROR(Y435*H435,0)</f>
        <v>0</v>
      </c>
      <c r="BX435" s="80">
        <f>IFERROR(Z435*H435,0)</f>
        <v>0</v>
      </c>
      <c r="BY435" s="80">
        <f>IFERROR(Y435/I435,0)</f>
        <v>0</v>
      </c>
      <c r="BZ435" s="80">
        <f>IFERROR(Z435/I435,0)</f>
        <v>0</v>
      </c>
      <c r="CA435" s="80">
        <f>IFERROR(AA435*H435,0)</f>
        <v>0</v>
      </c>
      <c r="CB435" s="80">
        <f>IFERROR(AB435*H435,0)</f>
        <v>0</v>
      </c>
      <c r="CC435" s="80">
        <f>IFERROR(AA435/I435,0)</f>
        <v>0</v>
      </c>
      <c r="CD435" s="80">
        <f>IFERROR(AB435/I435,0)</f>
        <v>0</v>
      </c>
    </row>
    <row r="436" spans="1:82" x14ac:dyDescent="0.2">
      <c r="A436" s="82" t="s">
        <v>648</v>
      </c>
      <c r="B436" s="83" t="s">
        <v>649</v>
      </c>
      <c r="C436" s="83">
        <v>4301132120</v>
      </c>
      <c r="D436" s="83">
        <v>4640242180397</v>
      </c>
      <c r="E436" s="84">
        <v>1</v>
      </c>
      <c r="F436" s="85">
        <v>6</v>
      </c>
      <c r="G436" s="84">
        <v>6</v>
      </c>
      <c r="H436" s="84">
        <v>6.26</v>
      </c>
      <c r="I436" s="86">
        <v>84</v>
      </c>
      <c r="J436" s="86" t="s">
        <v>115</v>
      </c>
      <c r="K436" s="87" t="s">
        <v>89</v>
      </c>
      <c r="L436" s="87"/>
      <c r="M436" s="773">
        <v>180</v>
      </c>
      <c r="N436" s="773"/>
      <c r="O436" s="1020" t="s">
        <v>650</v>
      </c>
      <c r="P436" s="775"/>
      <c r="Q436" s="775"/>
      <c r="R436" s="775"/>
      <c r="S436" s="775"/>
      <c r="T436" s="88" t="s">
        <v>42</v>
      </c>
      <c r="U436" s="65">
        <v>0</v>
      </c>
      <c r="V436" s="66">
        <f>IFERROR(IF(U436="","",U436),"")</f>
        <v>0</v>
      </c>
      <c r="W436" s="65">
        <v>0</v>
      </c>
      <c r="X436" s="66">
        <f>IFERROR(IF(W436="","",W436),"")</f>
        <v>0</v>
      </c>
      <c r="Y436" s="65">
        <v>0</v>
      </c>
      <c r="Z436" s="66">
        <f>IFERROR(IF(Y436="","",Y436),"")</f>
        <v>0</v>
      </c>
      <c r="AA436" s="65">
        <v>0</v>
      </c>
      <c r="AB436" s="66">
        <f>IFERROR(IF(AA436="","",AA436),"")</f>
        <v>0</v>
      </c>
      <c r="AC436" s="67" t="str">
        <f>IF(IFERROR(U436*0.0155,0)+IFERROR(W436*0.0155,0)+IFERROR(Y436*0.0155,0)+IFERROR(AA436*0.0155,0)=0,"",IFERROR(U436*0.0155,0)+IFERROR(W436*0.0155,0)+IFERROR(Y436*0.0155,0)+IFERROR(AA436*0.0155,0))</f>
        <v/>
      </c>
      <c r="AD436" s="82" t="s">
        <v>57</v>
      </c>
      <c r="AE436" s="82" t="s">
        <v>57</v>
      </c>
      <c r="AF436" s="597" t="s">
        <v>651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91</v>
      </c>
      <c r="BO436" s="80">
        <f>IFERROR(U436*H436,0)</f>
        <v>0</v>
      </c>
      <c r="BP436" s="80">
        <f>IFERROR(V436*H436,0)</f>
        <v>0</v>
      </c>
      <c r="BQ436" s="80">
        <f>IFERROR(U436/I436,0)</f>
        <v>0</v>
      </c>
      <c r="BR436" s="80">
        <f>IFERROR(V436/I436,0)</f>
        <v>0</v>
      </c>
      <c r="BS436" s="80">
        <f>IFERROR(W436*H436,0)</f>
        <v>0</v>
      </c>
      <c r="BT436" s="80">
        <f>IFERROR(X436*H436,0)</f>
        <v>0</v>
      </c>
      <c r="BU436" s="80">
        <f>IFERROR(W436/I436,0)</f>
        <v>0</v>
      </c>
      <c r="BV436" s="80">
        <f>IFERROR(X436/I436,0)</f>
        <v>0</v>
      </c>
      <c r="BW436" s="80">
        <f>IFERROR(Y436*H436,0)</f>
        <v>0</v>
      </c>
      <c r="BX436" s="80">
        <f>IFERROR(Z436*H436,0)</f>
        <v>0</v>
      </c>
      <c r="BY436" s="80">
        <f>IFERROR(Y436/I436,0)</f>
        <v>0</v>
      </c>
      <c r="BZ436" s="80">
        <f>IFERROR(Z436/I436,0)</f>
        <v>0</v>
      </c>
      <c r="CA436" s="80">
        <f>IFERROR(AA436*H436,0)</f>
        <v>0</v>
      </c>
      <c r="CB436" s="80">
        <f>IFERROR(AB436*H436,0)</f>
        <v>0</v>
      </c>
      <c r="CC436" s="80">
        <f>IFERROR(AA436/I436,0)</f>
        <v>0</v>
      </c>
      <c r="CD436" s="80">
        <f>IFERROR(AB436/I436,0)</f>
        <v>0</v>
      </c>
    </row>
    <row r="437" spans="1:82" x14ac:dyDescent="0.2">
      <c r="A437" s="82" t="s">
        <v>652</v>
      </c>
      <c r="B437" s="83" t="s">
        <v>653</v>
      </c>
      <c r="C437" s="83">
        <v>4301132192</v>
      </c>
      <c r="D437" s="83">
        <v>4640242181219</v>
      </c>
      <c r="E437" s="84">
        <v>0.3</v>
      </c>
      <c r="F437" s="85">
        <v>9</v>
      </c>
      <c r="G437" s="84">
        <v>2.7</v>
      </c>
      <c r="H437" s="84">
        <v>2.9249999999999998</v>
      </c>
      <c r="I437" s="86">
        <v>126</v>
      </c>
      <c r="J437" s="86" t="s">
        <v>90</v>
      </c>
      <c r="K437" s="87" t="s">
        <v>89</v>
      </c>
      <c r="L437" s="87"/>
      <c r="M437" s="773">
        <v>180</v>
      </c>
      <c r="N437" s="773"/>
      <c r="O437" s="1021" t="s">
        <v>654</v>
      </c>
      <c r="P437" s="775"/>
      <c r="Q437" s="775"/>
      <c r="R437" s="775"/>
      <c r="S437" s="775"/>
      <c r="T437" s="88" t="s">
        <v>42</v>
      </c>
      <c r="U437" s="65">
        <v>0</v>
      </c>
      <c r="V437" s="66">
        <f>IFERROR(IF(U437="","",U437),"")</f>
        <v>0</v>
      </c>
      <c r="W437" s="65">
        <v>0</v>
      </c>
      <c r="X437" s="66">
        <f>IFERROR(IF(W437="","",W437),"")</f>
        <v>0</v>
      </c>
      <c r="Y437" s="65">
        <v>0</v>
      </c>
      <c r="Z437" s="66">
        <f>IFERROR(IF(Y437="","",Y437),"")</f>
        <v>0</v>
      </c>
      <c r="AA437" s="65">
        <v>0</v>
      </c>
      <c r="AB437" s="66">
        <f>IFERROR(IF(AA437="","",AA437),"")</f>
        <v>0</v>
      </c>
      <c r="AC437" s="67" t="str">
        <f>IF(IFERROR(U437*0.00936,0)+IFERROR(W437*0.00936,0)+IFERROR(Y437*0.00936,0)+IFERROR(AA437*0.00936,0)=0,"",IFERROR(U437*0.00936,0)+IFERROR(W437*0.00936,0)+IFERROR(Y437*0.00936,0)+IFERROR(AA437*0.00936,0))</f>
        <v/>
      </c>
      <c r="AD437" s="82" t="s">
        <v>57</v>
      </c>
      <c r="AE437" s="82" t="s">
        <v>57</v>
      </c>
      <c r="AF437" s="599" t="s">
        <v>651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91</v>
      </c>
      <c r="BO437" s="80">
        <f>IFERROR(U437*H437,0)</f>
        <v>0</v>
      </c>
      <c r="BP437" s="80">
        <f>IFERROR(V437*H437,0)</f>
        <v>0</v>
      </c>
      <c r="BQ437" s="80">
        <f>IFERROR(U437/I437,0)</f>
        <v>0</v>
      </c>
      <c r="BR437" s="80">
        <f>IFERROR(V437/I437,0)</f>
        <v>0</v>
      </c>
      <c r="BS437" s="80">
        <f>IFERROR(W437*H437,0)</f>
        <v>0</v>
      </c>
      <c r="BT437" s="80">
        <f>IFERROR(X437*H437,0)</f>
        <v>0</v>
      </c>
      <c r="BU437" s="80">
        <f>IFERROR(W437/I437,0)</f>
        <v>0</v>
      </c>
      <c r="BV437" s="80">
        <f>IFERROR(X437/I437,0)</f>
        <v>0</v>
      </c>
      <c r="BW437" s="80">
        <f>IFERROR(Y437*H437,0)</f>
        <v>0</v>
      </c>
      <c r="BX437" s="80">
        <f>IFERROR(Z437*H437,0)</f>
        <v>0</v>
      </c>
      <c r="BY437" s="80">
        <f>IFERROR(Y437/I437,0)</f>
        <v>0</v>
      </c>
      <c r="BZ437" s="80">
        <f>IFERROR(Z437/I437,0)</f>
        <v>0</v>
      </c>
      <c r="CA437" s="80">
        <f>IFERROR(AA437*H437,0)</f>
        <v>0</v>
      </c>
      <c r="CB437" s="80">
        <f>IFERROR(AB437*H437,0)</f>
        <v>0</v>
      </c>
      <c r="CC437" s="80">
        <f>IFERROR(AA437/I437,0)</f>
        <v>0</v>
      </c>
      <c r="CD437" s="80">
        <f>IFERROR(AB437/I437,0)</f>
        <v>0</v>
      </c>
    </row>
    <row r="438" spans="1:82" x14ac:dyDescent="0.2">
      <c r="A438" s="793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1" t="s">
        <v>43</v>
      </c>
      <c r="P438" s="792"/>
      <c r="Q438" s="792"/>
      <c r="R438" s="792"/>
      <c r="S438" s="792"/>
      <c r="T438" s="39" t="s">
        <v>42</v>
      </c>
      <c r="U438" s="50">
        <f t="shared" ref="U438:AB438" si="332">IFERROR(SUM(U435:U437),0)</f>
        <v>0</v>
      </c>
      <c r="V438" s="50">
        <f t="shared" si="332"/>
        <v>0</v>
      </c>
      <c r="W438" s="50">
        <f t="shared" si="332"/>
        <v>0</v>
      </c>
      <c r="X438" s="50">
        <f t="shared" si="332"/>
        <v>0</v>
      </c>
      <c r="Y438" s="50">
        <f t="shared" si="332"/>
        <v>0</v>
      </c>
      <c r="Z438" s="50">
        <f t="shared" si="332"/>
        <v>0</v>
      </c>
      <c r="AA438" s="50">
        <f t="shared" si="332"/>
        <v>0</v>
      </c>
      <c r="AB438" s="50">
        <f t="shared" si="332"/>
        <v>0</v>
      </c>
      <c r="AC438" s="50">
        <f>IFERROR(IF(AC435="",0,AC435),0)+IFERROR(IF(AC436="",0,AC436),0)+IFERROR(IF(AC437="",0,AC437),0)</f>
        <v>0</v>
      </c>
      <c r="AD438" s="3"/>
      <c r="AE438" s="72"/>
      <c r="AF438" s="3"/>
      <c r="AG438" s="3"/>
      <c r="AH438" s="3"/>
      <c r="AI438" s="3"/>
      <c r="AJ438" s="3"/>
      <c r="AK438" s="3"/>
      <c r="AL438" s="62"/>
      <c r="AM438" s="62"/>
      <c r="AN438" s="62"/>
      <c r="AO438" s="3"/>
      <c r="AP438" s="3"/>
      <c r="AQ438" s="2"/>
      <c r="AR438" s="2"/>
      <c r="AS438" s="2"/>
      <c r="AT438" s="2"/>
      <c r="AU438" s="20"/>
      <c r="AV438" s="20"/>
      <c r="AW438" s="21"/>
    </row>
    <row r="439" spans="1:82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1" t="s">
        <v>43</v>
      </c>
      <c r="P439" s="792"/>
      <c r="Q439" s="792"/>
      <c r="R439" s="792"/>
      <c r="S439" s="792"/>
      <c r="T439" s="39" t="s">
        <v>0</v>
      </c>
      <c r="U439" s="50">
        <f>IFERROR(U435*G435,0)+IFERROR(U436*G436,0)+IFERROR(U437*G437,0)</f>
        <v>0</v>
      </c>
      <c r="V439" s="50">
        <f>IFERROR(V435*G435,0)+IFERROR(V436*G436,0)+IFERROR(V437*G437,0)</f>
        <v>0</v>
      </c>
      <c r="W439" s="50">
        <f>IFERROR(W435*G435,0)+IFERROR(W436*G436,0)+IFERROR(W437*G437,0)</f>
        <v>0</v>
      </c>
      <c r="X439" s="50">
        <f>IFERROR(X435*G435,0)+IFERROR(X436*G436,0)+IFERROR(X437*G437,0)</f>
        <v>0</v>
      </c>
      <c r="Y439" s="50">
        <f>IFERROR(Y435*G435,0)+IFERROR(Y436*G436,0)+IFERROR(Y437*G437,0)</f>
        <v>0</v>
      </c>
      <c r="Z439" s="50">
        <f>IFERROR(Z435*G435,0)+IFERROR(Z436*G436,0)+IFERROR(Z437*G437,0)</f>
        <v>0</v>
      </c>
      <c r="AA439" s="50">
        <f>IFERROR(AA435*G435,0)+IFERROR(AA436*G436,0)+IFERROR(AA437*G437,0)</f>
        <v>0</v>
      </c>
      <c r="AB439" s="50">
        <f>IFERROR(AB435*G435,0)+IFERROR(AB436*G436,0)+IFERROR(AB437*G437,0)</f>
        <v>0</v>
      </c>
      <c r="AC439" s="50" t="s">
        <v>57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t="15" x14ac:dyDescent="0.25">
      <c r="A440" s="770" t="s">
        <v>170</v>
      </c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1"/>
      <c r="P440" s="771"/>
      <c r="Q440" s="771"/>
      <c r="R440" s="771"/>
      <c r="S440" s="771"/>
      <c r="T440" s="771"/>
      <c r="U440" s="771"/>
      <c r="V440" s="771"/>
      <c r="W440" s="771"/>
      <c r="X440" s="768"/>
      <c r="Y440" s="768"/>
      <c r="Z440" s="768"/>
      <c r="AA440" s="764"/>
      <c r="AB440" s="764"/>
      <c r="AC440" s="764"/>
      <c r="AD440" s="764"/>
      <c r="AE440" s="765"/>
      <c r="AF440" s="772"/>
      <c r="AG440" s="2"/>
      <c r="AH440" s="2"/>
      <c r="AI440" s="2"/>
      <c r="AJ440" s="2"/>
      <c r="AK440" s="61"/>
      <c r="AL440" s="61"/>
      <c r="AM440" s="61"/>
      <c r="AN440" s="2"/>
      <c r="AO440" s="2"/>
      <c r="AP440" s="2"/>
      <c r="AQ440" s="2"/>
      <c r="AR440" s="2"/>
    </row>
    <row r="441" spans="1:82" x14ac:dyDescent="0.2">
      <c r="A441" s="82" t="s">
        <v>655</v>
      </c>
      <c r="B441" s="83" t="s">
        <v>656</v>
      </c>
      <c r="C441" s="83">
        <v>4301136028</v>
      </c>
      <c r="D441" s="83">
        <v>4640242180304</v>
      </c>
      <c r="E441" s="84">
        <v>2.7</v>
      </c>
      <c r="F441" s="85">
        <v>1</v>
      </c>
      <c r="G441" s="84">
        <v>2.7</v>
      </c>
      <c r="H441" s="84">
        <v>2.8906000000000001</v>
      </c>
      <c r="I441" s="86">
        <v>126</v>
      </c>
      <c r="J441" s="86" t="s">
        <v>90</v>
      </c>
      <c r="K441" s="87" t="s">
        <v>89</v>
      </c>
      <c r="L441" s="87"/>
      <c r="M441" s="773">
        <v>180</v>
      </c>
      <c r="N441" s="773"/>
      <c r="O441" s="1022" t="s">
        <v>657</v>
      </c>
      <c r="P441" s="775"/>
      <c r="Q441" s="775"/>
      <c r="R441" s="775"/>
      <c r="S441" s="775"/>
      <c r="T441" s="88" t="s">
        <v>42</v>
      </c>
      <c r="U441" s="65">
        <v>0</v>
      </c>
      <c r="V441" s="66">
        <f t="shared" ref="V441:V447" si="333">IFERROR(IF(U441="","",U441),"")</f>
        <v>0</v>
      </c>
      <c r="W441" s="65">
        <v>0</v>
      </c>
      <c r="X441" s="66">
        <f t="shared" ref="X441:X447" si="334">IFERROR(IF(W441="","",W441),"")</f>
        <v>0</v>
      </c>
      <c r="Y441" s="65">
        <v>0</v>
      </c>
      <c r="Z441" s="66">
        <f t="shared" ref="Z441:Z447" si="335">IFERROR(IF(Y441="","",Y441),"")</f>
        <v>0</v>
      </c>
      <c r="AA441" s="65">
        <v>0</v>
      </c>
      <c r="AB441" s="66">
        <f t="shared" ref="AB441:AB447" si="336">IFERROR(IF(AA441="","",AA441),"")</f>
        <v>0</v>
      </c>
      <c r="AC441" s="67" t="str">
        <f>IF(IFERROR(U441*0.00936,0)+IFERROR(W441*0.00936,0)+IFERROR(Y441*0.00936,0)+IFERROR(AA441*0.00936,0)=0,"",IFERROR(U441*0.00936,0)+IFERROR(W441*0.00936,0)+IFERROR(Y441*0.00936,0)+IFERROR(AA441*0.00936,0))</f>
        <v/>
      </c>
      <c r="AD441" s="82" t="s">
        <v>57</v>
      </c>
      <c r="AE441" s="82" t="s">
        <v>57</v>
      </c>
      <c r="AF441" s="601" t="s">
        <v>658</v>
      </c>
      <c r="AG441" s="2"/>
      <c r="AH441" s="2"/>
      <c r="AI441" s="2"/>
      <c r="AJ441" s="2"/>
      <c r="AK441" s="2"/>
      <c r="AL441" s="61"/>
      <c r="AM441" s="61"/>
      <c r="AN441" s="61"/>
      <c r="AO441" s="2"/>
      <c r="AP441" s="2"/>
      <c r="AQ441" s="2"/>
      <c r="AR441" s="2"/>
      <c r="AS441" s="2"/>
      <c r="AT441" s="2"/>
      <c r="AU441" s="20"/>
      <c r="AV441" s="20"/>
      <c r="AW441" s="21"/>
      <c r="BB441" s="600" t="s">
        <v>91</v>
      </c>
      <c r="BO441" s="80">
        <f t="shared" ref="BO441:BO447" si="337">IFERROR(U441*H441,0)</f>
        <v>0</v>
      </c>
      <c r="BP441" s="80">
        <f t="shared" ref="BP441:BP447" si="338">IFERROR(V441*H441,0)</f>
        <v>0</v>
      </c>
      <c r="BQ441" s="80">
        <f t="shared" ref="BQ441:BQ447" si="339">IFERROR(U441/I441,0)</f>
        <v>0</v>
      </c>
      <c r="BR441" s="80">
        <f t="shared" ref="BR441:BR447" si="340">IFERROR(V441/I441,0)</f>
        <v>0</v>
      </c>
      <c r="BS441" s="80">
        <f t="shared" ref="BS441:BS447" si="341">IFERROR(W441*H441,0)</f>
        <v>0</v>
      </c>
      <c r="BT441" s="80">
        <f t="shared" ref="BT441:BT447" si="342">IFERROR(X441*H441,0)</f>
        <v>0</v>
      </c>
      <c r="BU441" s="80">
        <f t="shared" ref="BU441:BU447" si="343">IFERROR(W441/I441,0)</f>
        <v>0</v>
      </c>
      <c r="BV441" s="80">
        <f t="shared" ref="BV441:BV447" si="344">IFERROR(X441/I441,0)</f>
        <v>0</v>
      </c>
      <c r="BW441" s="80">
        <f t="shared" ref="BW441:BW447" si="345">IFERROR(Y441*H441,0)</f>
        <v>0</v>
      </c>
      <c r="BX441" s="80">
        <f t="shared" ref="BX441:BX447" si="346">IFERROR(Z441*H441,0)</f>
        <v>0</v>
      </c>
      <c r="BY441" s="80">
        <f t="shared" ref="BY441:BY447" si="347">IFERROR(Y441/I441,0)</f>
        <v>0</v>
      </c>
      <c r="BZ441" s="80">
        <f t="shared" ref="BZ441:BZ447" si="348">IFERROR(Z441/I441,0)</f>
        <v>0</v>
      </c>
      <c r="CA441" s="80">
        <f t="shared" ref="CA441:CA447" si="349">IFERROR(AA441*H441,0)</f>
        <v>0</v>
      </c>
      <c r="CB441" s="80">
        <f t="shared" ref="CB441:CB447" si="350">IFERROR(AB441*H441,0)</f>
        <v>0</v>
      </c>
      <c r="CC441" s="80">
        <f t="shared" ref="CC441:CC447" si="351">IFERROR(AA441/I441,0)</f>
        <v>0</v>
      </c>
      <c r="CD441" s="80">
        <f t="shared" ref="CD441:CD447" si="352">IFERROR(AB441/I441,0)</f>
        <v>0</v>
      </c>
    </row>
    <row r="442" spans="1:82" x14ac:dyDescent="0.2">
      <c r="A442" s="82" t="s">
        <v>655</v>
      </c>
      <c r="B442" s="83" t="s">
        <v>656</v>
      </c>
      <c r="C442" s="83">
        <v>4301136051</v>
      </c>
      <c r="D442" s="83">
        <v>4640242180304</v>
      </c>
      <c r="E442" s="84">
        <v>2.7</v>
      </c>
      <c r="F442" s="85">
        <v>1</v>
      </c>
      <c r="G442" s="84">
        <v>2.7</v>
      </c>
      <c r="H442" s="84">
        <v>2.8906000000000001</v>
      </c>
      <c r="I442" s="86">
        <v>126</v>
      </c>
      <c r="J442" s="86" t="s">
        <v>90</v>
      </c>
      <c r="K442" s="87" t="s">
        <v>89</v>
      </c>
      <c r="L442" s="87"/>
      <c r="M442" s="773">
        <v>180</v>
      </c>
      <c r="N442" s="773"/>
      <c r="O442" s="1023" t="s">
        <v>657</v>
      </c>
      <c r="P442" s="775"/>
      <c r="Q442" s="775"/>
      <c r="R442" s="775"/>
      <c r="S442" s="775"/>
      <c r="T442" s="88" t="s">
        <v>42</v>
      </c>
      <c r="U442" s="65">
        <v>0</v>
      </c>
      <c r="V442" s="66">
        <f t="shared" si="333"/>
        <v>0</v>
      </c>
      <c r="W442" s="65">
        <v>0</v>
      </c>
      <c r="X442" s="66">
        <f t="shared" si="334"/>
        <v>0</v>
      </c>
      <c r="Y442" s="65">
        <v>0</v>
      </c>
      <c r="Z442" s="66">
        <f t="shared" si="335"/>
        <v>0</v>
      </c>
      <c r="AA442" s="65">
        <v>0</v>
      </c>
      <c r="AB442" s="66">
        <f t="shared" si="336"/>
        <v>0</v>
      </c>
      <c r="AC442" s="67" t="str">
        <f>IF(IFERROR(U442*0.00936,0)+IFERROR(W442*0.00936,0)+IFERROR(Y442*0.00936,0)+IFERROR(AA442*0.00936,0)=0,"",IFERROR(U442*0.00936,0)+IFERROR(W442*0.00936,0)+IFERROR(Y442*0.00936,0)+IFERROR(AA442*0.00936,0))</f>
        <v/>
      </c>
      <c r="AD442" s="82" t="s">
        <v>57</v>
      </c>
      <c r="AE442" s="82" t="s">
        <v>57</v>
      </c>
      <c r="AF442" s="603" t="s">
        <v>658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91</v>
      </c>
      <c r="BO442" s="80">
        <f t="shared" si="337"/>
        <v>0</v>
      </c>
      <c r="BP442" s="80">
        <f t="shared" si="338"/>
        <v>0</v>
      </c>
      <c r="BQ442" s="80">
        <f t="shared" si="339"/>
        <v>0</v>
      </c>
      <c r="BR442" s="80">
        <f t="shared" si="340"/>
        <v>0</v>
      </c>
      <c r="BS442" s="80">
        <f t="shared" si="341"/>
        <v>0</v>
      </c>
      <c r="BT442" s="80">
        <f t="shared" si="342"/>
        <v>0</v>
      </c>
      <c r="BU442" s="80">
        <f t="shared" si="343"/>
        <v>0</v>
      </c>
      <c r="BV442" s="80">
        <f t="shared" si="344"/>
        <v>0</v>
      </c>
      <c r="BW442" s="80">
        <f t="shared" si="345"/>
        <v>0</v>
      </c>
      <c r="BX442" s="80">
        <f t="shared" si="346"/>
        <v>0</v>
      </c>
      <c r="BY442" s="80">
        <f t="shared" si="347"/>
        <v>0</v>
      </c>
      <c r="BZ442" s="80">
        <f t="shared" si="348"/>
        <v>0</v>
      </c>
      <c r="CA442" s="80">
        <f t="shared" si="349"/>
        <v>0</v>
      </c>
      <c r="CB442" s="80">
        <f t="shared" si="350"/>
        <v>0</v>
      </c>
      <c r="CC442" s="80">
        <f t="shared" si="351"/>
        <v>0</v>
      </c>
      <c r="CD442" s="80">
        <f t="shared" si="352"/>
        <v>0</v>
      </c>
    </row>
    <row r="443" spans="1:82" x14ac:dyDescent="0.2">
      <c r="A443" s="82" t="s">
        <v>659</v>
      </c>
      <c r="B443" s="83" t="s">
        <v>660</v>
      </c>
      <c r="C443" s="83">
        <v>4301136027</v>
      </c>
      <c r="D443" s="83">
        <v>4640242180298</v>
      </c>
      <c r="E443" s="84">
        <v>2.7</v>
      </c>
      <c r="F443" s="85">
        <v>1</v>
      </c>
      <c r="G443" s="84">
        <v>2.7</v>
      </c>
      <c r="H443" s="84">
        <v>2.8919999999999999</v>
      </c>
      <c r="I443" s="86">
        <v>126</v>
      </c>
      <c r="J443" s="86" t="s">
        <v>90</v>
      </c>
      <c r="K443" s="87" t="s">
        <v>89</v>
      </c>
      <c r="L443" s="87"/>
      <c r="M443" s="773">
        <v>180</v>
      </c>
      <c r="N443" s="773"/>
      <c r="O443" s="102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443" s="775"/>
      <c r="Q443" s="775"/>
      <c r="R443" s="775"/>
      <c r="S443" s="775"/>
      <c r="T443" s="88" t="s">
        <v>42</v>
      </c>
      <c r="U443" s="65">
        <v>0</v>
      </c>
      <c r="V443" s="66">
        <f t="shared" si="333"/>
        <v>0</v>
      </c>
      <c r="W443" s="65">
        <v>0</v>
      </c>
      <c r="X443" s="66">
        <f t="shared" si="334"/>
        <v>0</v>
      </c>
      <c r="Y443" s="65">
        <v>0</v>
      </c>
      <c r="Z443" s="66">
        <f t="shared" si="335"/>
        <v>0</v>
      </c>
      <c r="AA443" s="65">
        <v>0</v>
      </c>
      <c r="AB443" s="66">
        <f t="shared" si="336"/>
        <v>0</v>
      </c>
      <c r="AC443" s="67" t="str">
        <f>IF(IFERROR(U443*0.00936,0)+IFERROR(W443*0.00936,0)+IFERROR(Y443*0.00936,0)+IFERROR(AA443*0.00936,0)=0,"",IFERROR(U443*0.00936,0)+IFERROR(W443*0.00936,0)+IFERROR(Y443*0.00936,0)+IFERROR(AA443*0.00936,0))</f>
        <v/>
      </c>
      <c r="AD443" s="82" t="s">
        <v>57</v>
      </c>
      <c r="AE443" s="82" t="s">
        <v>57</v>
      </c>
      <c r="AF443" s="605" t="s">
        <v>658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91</v>
      </c>
      <c r="BO443" s="80">
        <f t="shared" si="337"/>
        <v>0</v>
      </c>
      <c r="BP443" s="80">
        <f t="shared" si="338"/>
        <v>0</v>
      </c>
      <c r="BQ443" s="80">
        <f t="shared" si="339"/>
        <v>0</v>
      </c>
      <c r="BR443" s="80">
        <f t="shared" si="340"/>
        <v>0</v>
      </c>
      <c r="BS443" s="80">
        <f t="shared" si="341"/>
        <v>0</v>
      </c>
      <c r="BT443" s="80">
        <f t="shared" si="342"/>
        <v>0</v>
      </c>
      <c r="BU443" s="80">
        <f t="shared" si="343"/>
        <v>0</v>
      </c>
      <c r="BV443" s="80">
        <f t="shared" si="344"/>
        <v>0</v>
      </c>
      <c r="BW443" s="80">
        <f t="shared" si="345"/>
        <v>0</v>
      </c>
      <c r="BX443" s="80">
        <f t="shared" si="346"/>
        <v>0</v>
      </c>
      <c r="BY443" s="80">
        <f t="shared" si="347"/>
        <v>0</v>
      </c>
      <c r="BZ443" s="80">
        <f t="shared" si="348"/>
        <v>0</v>
      </c>
      <c r="CA443" s="80">
        <f t="shared" si="349"/>
        <v>0</v>
      </c>
      <c r="CB443" s="80">
        <f t="shared" si="350"/>
        <v>0</v>
      </c>
      <c r="CC443" s="80">
        <f t="shared" si="351"/>
        <v>0</v>
      </c>
      <c r="CD443" s="80">
        <f t="shared" si="352"/>
        <v>0</v>
      </c>
    </row>
    <row r="444" spans="1:82" x14ac:dyDescent="0.2">
      <c r="A444" s="82" t="s">
        <v>661</v>
      </c>
      <c r="B444" s="83" t="s">
        <v>662</v>
      </c>
      <c r="C444" s="83">
        <v>4301136026</v>
      </c>
      <c r="D444" s="83">
        <v>4640242180236</v>
      </c>
      <c r="E444" s="84">
        <v>5</v>
      </c>
      <c r="F444" s="85">
        <v>1</v>
      </c>
      <c r="G444" s="84">
        <v>5</v>
      </c>
      <c r="H444" s="84">
        <v>5.2350000000000003</v>
      </c>
      <c r="I444" s="86">
        <v>84</v>
      </c>
      <c r="J444" s="86" t="s">
        <v>115</v>
      </c>
      <c r="K444" s="87" t="s">
        <v>89</v>
      </c>
      <c r="L444" s="87"/>
      <c r="M444" s="773">
        <v>180</v>
      </c>
      <c r="N444" s="773"/>
      <c r="O444" s="1025" t="s">
        <v>663</v>
      </c>
      <c r="P444" s="775"/>
      <c r="Q444" s="775"/>
      <c r="R444" s="775"/>
      <c r="S444" s="775"/>
      <c r="T444" s="88" t="s">
        <v>42</v>
      </c>
      <c r="U444" s="65">
        <v>0</v>
      </c>
      <c r="V444" s="66">
        <f t="shared" si="333"/>
        <v>0</v>
      </c>
      <c r="W444" s="65">
        <v>0</v>
      </c>
      <c r="X444" s="66">
        <f t="shared" si="334"/>
        <v>0</v>
      </c>
      <c r="Y444" s="65">
        <v>0</v>
      </c>
      <c r="Z444" s="66">
        <f t="shared" si="335"/>
        <v>0</v>
      </c>
      <c r="AA444" s="65">
        <v>0</v>
      </c>
      <c r="AB444" s="66">
        <f t="shared" si="336"/>
        <v>0</v>
      </c>
      <c r="AC444" s="67" t="str">
        <f>IF(IFERROR(U444*0.0155,0)+IFERROR(W444*0.0155,0)+IFERROR(Y444*0.0155,0)+IFERROR(AA444*0.0155,0)=0,"",IFERROR(U444*0.0155,0)+IFERROR(W444*0.0155,0)+IFERROR(Y444*0.0155,0)+IFERROR(AA444*0.0155,0))</f>
        <v/>
      </c>
      <c r="AD444" s="82" t="s">
        <v>57</v>
      </c>
      <c r="AE444" s="82" t="s">
        <v>57</v>
      </c>
      <c r="AF444" s="607" t="s">
        <v>658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91</v>
      </c>
      <c r="BO444" s="80">
        <f t="shared" si="337"/>
        <v>0</v>
      </c>
      <c r="BP444" s="80">
        <f t="shared" si="338"/>
        <v>0</v>
      </c>
      <c r="BQ444" s="80">
        <f t="shared" si="339"/>
        <v>0</v>
      </c>
      <c r="BR444" s="80">
        <f t="shared" si="340"/>
        <v>0</v>
      </c>
      <c r="BS444" s="80">
        <f t="shared" si="341"/>
        <v>0</v>
      </c>
      <c r="BT444" s="80">
        <f t="shared" si="342"/>
        <v>0</v>
      </c>
      <c r="BU444" s="80">
        <f t="shared" si="343"/>
        <v>0</v>
      </c>
      <c r="BV444" s="80">
        <f t="shared" si="344"/>
        <v>0</v>
      </c>
      <c r="BW444" s="80">
        <f t="shared" si="345"/>
        <v>0</v>
      </c>
      <c r="BX444" s="80">
        <f t="shared" si="346"/>
        <v>0</v>
      </c>
      <c r="BY444" s="80">
        <f t="shared" si="347"/>
        <v>0</v>
      </c>
      <c r="BZ444" s="80">
        <f t="shared" si="348"/>
        <v>0</v>
      </c>
      <c r="CA444" s="80">
        <f t="shared" si="349"/>
        <v>0</v>
      </c>
      <c r="CB444" s="80">
        <f t="shared" si="350"/>
        <v>0</v>
      </c>
      <c r="CC444" s="80">
        <f t="shared" si="351"/>
        <v>0</v>
      </c>
      <c r="CD444" s="80">
        <f t="shared" si="352"/>
        <v>0</v>
      </c>
    </row>
    <row r="445" spans="1:82" x14ac:dyDescent="0.2">
      <c r="A445" s="82" t="s">
        <v>661</v>
      </c>
      <c r="B445" s="83" t="s">
        <v>662</v>
      </c>
      <c r="C445" s="83">
        <v>4301136053</v>
      </c>
      <c r="D445" s="83">
        <v>4640242180236</v>
      </c>
      <c r="E445" s="84">
        <v>5</v>
      </c>
      <c r="F445" s="85">
        <v>1</v>
      </c>
      <c r="G445" s="84">
        <v>5</v>
      </c>
      <c r="H445" s="84">
        <v>5.2350000000000003</v>
      </c>
      <c r="I445" s="86">
        <v>84</v>
      </c>
      <c r="J445" s="86" t="s">
        <v>115</v>
      </c>
      <c r="K445" s="87" t="s">
        <v>89</v>
      </c>
      <c r="L445" s="87"/>
      <c r="M445" s="773">
        <v>180</v>
      </c>
      <c r="N445" s="773"/>
      <c r="O445" s="1026" t="s">
        <v>663</v>
      </c>
      <c r="P445" s="775"/>
      <c r="Q445" s="775"/>
      <c r="R445" s="775"/>
      <c r="S445" s="775"/>
      <c r="T445" s="88" t="s">
        <v>42</v>
      </c>
      <c r="U445" s="65">
        <v>0</v>
      </c>
      <c r="V445" s="66">
        <f t="shared" si="333"/>
        <v>0</v>
      </c>
      <c r="W445" s="65">
        <v>0</v>
      </c>
      <c r="X445" s="66">
        <f t="shared" si="334"/>
        <v>0</v>
      </c>
      <c r="Y445" s="65">
        <v>0</v>
      </c>
      <c r="Z445" s="66">
        <f t="shared" si="335"/>
        <v>0</v>
      </c>
      <c r="AA445" s="65">
        <v>0</v>
      </c>
      <c r="AB445" s="66">
        <f t="shared" si="336"/>
        <v>0</v>
      </c>
      <c r="AC445" s="67" t="str">
        <f>IF(IFERROR(U445*0.0155,0)+IFERROR(W445*0.0155,0)+IFERROR(Y445*0.0155,0)+IFERROR(AA445*0.0155,0)=0,"",IFERROR(U445*0.0155,0)+IFERROR(W445*0.0155,0)+IFERROR(Y445*0.0155,0)+IFERROR(AA445*0.0155,0))</f>
        <v/>
      </c>
      <c r="AD445" s="82" t="s">
        <v>57</v>
      </c>
      <c r="AE445" s="82" t="s">
        <v>57</v>
      </c>
      <c r="AF445" s="609" t="s">
        <v>658</v>
      </c>
      <c r="AG445" s="2"/>
      <c r="AH445" s="2"/>
      <c r="AI445" s="2"/>
      <c r="AJ445" s="2"/>
      <c r="AK445" s="2"/>
      <c r="AL445" s="61"/>
      <c r="AM445" s="61"/>
      <c r="AN445" s="61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91</v>
      </c>
      <c r="BO445" s="80">
        <f t="shared" si="337"/>
        <v>0</v>
      </c>
      <c r="BP445" s="80">
        <f t="shared" si="338"/>
        <v>0</v>
      </c>
      <c r="BQ445" s="80">
        <f t="shared" si="339"/>
        <v>0</v>
      </c>
      <c r="BR445" s="80">
        <f t="shared" si="340"/>
        <v>0</v>
      </c>
      <c r="BS445" s="80">
        <f t="shared" si="341"/>
        <v>0</v>
      </c>
      <c r="BT445" s="80">
        <f t="shared" si="342"/>
        <v>0</v>
      </c>
      <c r="BU445" s="80">
        <f t="shared" si="343"/>
        <v>0</v>
      </c>
      <c r="BV445" s="80">
        <f t="shared" si="344"/>
        <v>0</v>
      </c>
      <c r="BW445" s="80">
        <f t="shared" si="345"/>
        <v>0</v>
      </c>
      <c r="BX445" s="80">
        <f t="shared" si="346"/>
        <v>0</v>
      </c>
      <c r="BY445" s="80">
        <f t="shared" si="347"/>
        <v>0</v>
      </c>
      <c r="BZ445" s="80">
        <f t="shared" si="348"/>
        <v>0</v>
      </c>
      <c r="CA445" s="80">
        <f t="shared" si="349"/>
        <v>0</v>
      </c>
      <c r="CB445" s="80">
        <f t="shared" si="350"/>
        <v>0</v>
      </c>
      <c r="CC445" s="80">
        <f t="shared" si="351"/>
        <v>0</v>
      </c>
      <c r="CD445" s="80">
        <f t="shared" si="352"/>
        <v>0</v>
      </c>
    </row>
    <row r="446" spans="1:82" x14ac:dyDescent="0.2">
      <c r="A446" s="82" t="s">
        <v>664</v>
      </c>
      <c r="B446" s="83" t="s">
        <v>665</v>
      </c>
      <c r="C446" s="83">
        <v>4301136029</v>
      </c>
      <c r="D446" s="83">
        <v>4640242180410</v>
      </c>
      <c r="E446" s="84">
        <v>2.2400000000000002</v>
      </c>
      <c r="F446" s="85">
        <v>1</v>
      </c>
      <c r="G446" s="84">
        <v>2.2400000000000002</v>
      </c>
      <c r="H446" s="84">
        <v>2.4319999999999999</v>
      </c>
      <c r="I446" s="86">
        <v>126</v>
      </c>
      <c r="J446" s="86" t="s">
        <v>90</v>
      </c>
      <c r="K446" s="87" t="s">
        <v>89</v>
      </c>
      <c r="L446" s="87"/>
      <c r="M446" s="773">
        <v>180</v>
      </c>
      <c r="N446" s="773"/>
      <c r="O446" s="102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6" s="775"/>
      <c r="Q446" s="775"/>
      <c r="R446" s="775"/>
      <c r="S446" s="775"/>
      <c r="T446" s="88" t="s">
        <v>42</v>
      </c>
      <c r="U446" s="65">
        <v>0</v>
      </c>
      <c r="V446" s="66">
        <f t="shared" si="333"/>
        <v>0</v>
      </c>
      <c r="W446" s="65">
        <v>0</v>
      </c>
      <c r="X446" s="66">
        <f t="shared" si="334"/>
        <v>0</v>
      </c>
      <c r="Y446" s="65">
        <v>0</v>
      </c>
      <c r="Z446" s="66">
        <f t="shared" si="335"/>
        <v>0</v>
      </c>
      <c r="AA446" s="65">
        <v>0</v>
      </c>
      <c r="AB446" s="66">
        <f t="shared" si="336"/>
        <v>0</v>
      </c>
      <c r="AC446" s="67" t="str">
        <f>IF(IFERROR(U446*0.00936,0)+IFERROR(W446*0.00936,0)+IFERROR(Y446*0.00936,0)+IFERROR(AA446*0.00936,0)=0,"",IFERROR(U446*0.00936,0)+IFERROR(W446*0.00936,0)+IFERROR(Y446*0.00936,0)+IFERROR(AA446*0.00936,0))</f>
        <v/>
      </c>
      <c r="AD446" s="82" t="s">
        <v>57</v>
      </c>
      <c r="AE446" s="82" t="s">
        <v>57</v>
      </c>
      <c r="AF446" s="611" t="s">
        <v>658</v>
      </c>
      <c r="AG446" s="2"/>
      <c r="AH446" s="2"/>
      <c r="AI446" s="2"/>
      <c r="AJ446" s="2"/>
      <c r="AK446" s="2"/>
      <c r="AL446" s="61"/>
      <c r="AM446" s="61"/>
      <c r="AN446" s="61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91</v>
      </c>
      <c r="BO446" s="80">
        <f t="shared" si="337"/>
        <v>0</v>
      </c>
      <c r="BP446" s="80">
        <f t="shared" si="338"/>
        <v>0</v>
      </c>
      <c r="BQ446" s="80">
        <f t="shared" si="339"/>
        <v>0</v>
      </c>
      <c r="BR446" s="80">
        <f t="shared" si="340"/>
        <v>0</v>
      </c>
      <c r="BS446" s="80">
        <f t="shared" si="341"/>
        <v>0</v>
      </c>
      <c r="BT446" s="80">
        <f t="shared" si="342"/>
        <v>0</v>
      </c>
      <c r="BU446" s="80">
        <f t="shared" si="343"/>
        <v>0</v>
      </c>
      <c r="BV446" s="80">
        <f t="shared" si="344"/>
        <v>0</v>
      </c>
      <c r="BW446" s="80">
        <f t="shared" si="345"/>
        <v>0</v>
      </c>
      <c r="BX446" s="80">
        <f t="shared" si="346"/>
        <v>0</v>
      </c>
      <c r="BY446" s="80">
        <f t="shared" si="347"/>
        <v>0</v>
      </c>
      <c r="BZ446" s="80">
        <f t="shared" si="348"/>
        <v>0</v>
      </c>
      <c r="CA446" s="80">
        <f t="shared" si="349"/>
        <v>0</v>
      </c>
      <c r="CB446" s="80">
        <f t="shared" si="350"/>
        <v>0</v>
      </c>
      <c r="CC446" s="80">
        <f t="shared" si="351"/>
        <v>0</v>
      </c>
      <c r="CD446" s="80">
        <f t="shared" si="352"/>
        <v>0</v>
      </c>
    </row>
    <row r="447" spans="1:82" x14ac:dyDescent="0.2">
      <c r="A447" s="82" t="s">
        <v>664</v>
      </c>
      <c r="B447" s="83" t="s">
        <v>665</v>
      </c>
      <c r="C447" s="83">
        <v>4301136052</v>
      </c>
      <c r="D447" s="83">
        <v>4640242180410</v>
      </c>
      <c r="E447" s="84">
        <v>2.2400000000000002</v>
      </c>
      <c r="F447" s="85">
        <v>1</v>
      </c>
      <c r="G447" s="84">
        <v>2.2400000000000002</v>
      </c>
      <c r="H447" s="84">
        <v>2.4319999999999999</v>
      </c>
      <c r="I447" s="86">
        <v>126</v>
      </c>
      <c r="J447" s="86" t="s">
        <v>90</v>
      </c>
      <c r="K447" s="87" t="s">
        <v>89</v>
      </c>
      <c r="L447" s="87"/>
      <c r="M447" s="773">
        <v>180</v>
      </c>
      <c r="N447" s="773"/>
      <c r="O447" s="102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7" s="775"/>
      <c r="Q447" s="775"/>
      <c r="R447" s="775"/>
      <c r="S447" s="775"/>
      <c r="T447" s="88" t="s">
        <v>42</v>
      </c>
      <c r="U447" s="65">
        <v>0</v>
      </c>
      <c r="V447" s="66">
        <f t="shared" si="333"/>
        <v>0</v>
      </c>
      <c r="W447" s="65">
        <v>0</v>
      </c>
      <c r="X447" s="66">
        <f t="shared" si="334"/>
        <v>0</v>
      </c>
      <c r="Y447" s="65">
        <v>0</v>
      </c>
      <c r="Z447" s="66">
        <f t="shared" si="335"/>
        <v>0</v>
      </c>
      <c r="AA447" s="65">
        <v>0</v>
      </c>
      <c r="AB447" s="66">
        <f t="shared" si="336"/>
        <v>0</v>
      </c>
      <c r="AC447" s="67" t="str">
        <f>IF(IFERROR(U447*0.00936,0)+IFERROR(W447*0.00936,0)+IFERROR(Y447*0.00936,0)+IFERROR(AA447*0.00936,0)=0,"",IFERROR(U447*0.00936,0)+IFERROR(W447*0.00936,0)+IFERROR(Y447*0.00936,0)+IFERROR(AA447*0.00936,0))</f>
        <v/>
      </c>
      <c r="AD447" s="82" t="s">
        <v>57</v>
      </c>
      <c r="AE447" s="82" t="s">
        <v>57</v>
      </c>
      <c r="AF447" s="613" t="s">
        <v>658</v>
      </c>
      <c r="AG447" s="2"/>
      <c r="AH447" s="2"/>
      <c r="AI447" s="2"/>
      <c r="AJ447" s="2"/>
      <c r="AK447" s="2"/>
      <c r="AL447" s="61"/>
      <c r="AM447" s="61"/>
      <c r="AN447" s="61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91</v>
      </c>
      <c r="BO447" s="80">
        <f t="shared" si="337"/>
        <v>0</v>
      </c>
      <c r="BP447" s="80">
        <f t="shared" si="338"/>
        <v>0</v>
      </c>
      <c r="BQ447" s="80">
        <f t="shared" si="339"/>
        <v>0</v>
      </c>
      <c r="BR447" s="80">
        <f t="shared" si="340"/>
        <v>0</v>
      </c>
      <c r="BS447" s="80">
        <f t="shared" si="341"/>
        <v>0</v>
      </c>
      <c r="BT447" s="80">
        <f t="shared" si="342"/>
        <v>0</v>
      </c>
      <c r="BU447" s="80">
        <f t="shared" si="343"/>
        <v>0</v>
      </c>
      <c r="BV447" s="80">
        <f t="shared" si="344"/>
        <v>0</v>
      </c>
      <c r="BW447" s="80">
        <f t="shared" si="345"/>
        <v>0</v>
      </c>
      <c r="BX447" s="80">
        <f t="shared" si="346"/>
        <v>0</v>
      </c>
      <c r="BY447" s="80">
        <f t="shared" si="347"/>
        <v>0</v>
      </c>
      <c r="BZ447" s="80">
        <f t="shared" si="348"/>
        <v>0</v>
      </c>
      <c r="CA447" s="80">
        <f t="shared" si="349"/>
        <v>0</v>
      </c>
      <c r="CB447" s="80">
        <f t="shared" si="350"/>
        <v>0</v>
      </c>
      <c r="CC447" s="80">
        <f t="shared" si="351"/>
        <v>0</v>
      </c>
      <c r="CD447" s="80">
        <f t="shared" si="352"/>
        <v>0</v>
      </c>
    </row>
    <row r="448" spans="1:82" x14ac:dyDescent="0.2">
      <c r="A448" s="793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1" t="s">
        <v>43</v>
      </c>
      <c r="P448" s="792"/>
      <c r="Q448" s="792"/>
      <c r="R448" s="792"/>
      <c r="S448" s="792"/>
      <c r="T448" s="39" t="s">
        <v>42</v>
      </c>
      <c r="U448" s="50">
        <f t="shared" ref="U448:AB448" si="353">IFERROR(SUM(U441:U447),0)</f>
        <v>0</v>
      </c>
      <c r="V448" s="50">
        <f t="shared" si="353"/>
        <v>0</v>
      </c>
      <c r="W448" s="50">
        <f t="shared" si="353"/>
        <v>0</v>
      </c>
      <c r="X448" s="50">
        <f t="shared" si="353"/>
        <v>0</v>
      </c>
      <c r="Y448" s="50">
        <f t="shared" si="353"/>
        <v>0</v>
      </c>
      <c r="Z448" s="50">
        <f t="shared" si="353"/>
        <v>0</v>
      </c>
      <c r="AA448" s="50">
        <f t="shared" si="353"/>
        <v>0</v>
      </c>
      <c r="AB448" s="50">
        <f t="shared" si="353"/>
        <v>0</v>
      </c>
      <c r="AC448" s="50">
        <f>IFERROR(IF(AC441="",0,AC441),0)+IFERROR(IF(AC442="",0,AC442),0)+IFERROR(IF(AC443="",0,AC443),0)+IFERROR(IF(AC444="",0,AC444),0)+IFERROR(IF(AC445="",0,AC445),0)+IFERROR(IF(AC446="",0,AC446),0)+IFERROR(IF(AC447="",0,AC447),0)</f>
        <v>0</v>
      </c>
      <c r="AD448" s="3"/>
      <c r="AE448" s="72"/>
      <c r="AF448" s="3"/>
      <c r="AG448" s="3"/>
      <c r="AH448" s="3"/>
      <c r="AI448" s="3"/>
      <c r="AJ448" s="3"/>
      <c r="AK448" s="3"/>
      <c r="AL448" s="62"/>
      <c r="AM448" s="62"/>
      <c r="AN448" s="62"/>
      <c r="AO448" s="3"/>
      <c r="AP448" s="3"/>
      <c r="AQ448" s="2"/>
      <c r="AR448" s="2"/>
      <c r="AS448" s="2"/>
      <c r="AT448" s="2"/>
      <c r="AU448" s="20"/>
      <c r="AV448" s="20"/>
      <c r="AW448" s="21"/>
    </row>
    <row r="449" spans="1:82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791" t="s">
        <v>43</v>
      </c>
      <c r="P449" s="792"/>
      <c r="Q449" s="792"/>
      <c r="R449" s="792"/>
      <c r="S449" s="792"/>
      <c r="T449" s="39" t="s">
        <v>0</v>
      </c>
      <c r="U449" s="50">
        <f>IFERROR(U441*G441,0)+IFERROR(U442*G442,0)+IFERROR(U443*G443,0)+IFERROR(U444*G444,0)+IFERROR(U445*G445,0)+IFERROR(U446*G446,0)+IFERROR(U447*G447,0)</f>
        <v>0</v>
      </c>
      <c r="V449" s="50">
        <f>IFERROR(V441*G441,0)+IFERROR(V442*G442,0)+IFERROR(V443*G443,0)+IFERROR(V444*G444,0)+IFERROR(V445*G445,0)+IFERROR(V446*G446,0)+IFERROR(V447*G447,0)</f>
        <v>0</v>
      </c>
      <c r="W449" s="50">
        <f>IFERROR(W441*G441,0)+IFERROR(W442*G442,0)+IFERROR(W443*G443,0)+IFERROR(W444*G444,0)+IFERROR(W445*G445,0)+IFERROR(W446*G446,0)+IFERROR(W447*G447,0)</f>
        <v>0</v>
      </c>
      <c r="X449" s="50">
        <f>IFERROR(X441*G441,0)+IFERROR(X442*G442,0)+IFERROR(X443*G443,0)+IFERROR(X444*G444,0)+IFERROR(X445*G445,0)+IFERROR(X446*G446,0)+IFERROR(X447*G447,0)</f>
        <v>0</v>
      </c>
      <c r="Y449" s="50">
        <f>IFERROR(Y441*G441,0)+IFERROR(Y442*G442,0)+IFERROR(Y443*G443,0)+IFERROR(Y444*G444,0)+IFERROR(Y445*G445,0)+IFERROR(Y446*G446,0)+IFERROR(Y447*G447,0)</f>
        <v>0</v>
      </c>
      <c r="Z449" s="50">
        <f>IFERROR(Z441*G441,0)+IFERROR(Z442*G442,0)+IFERROR(Z443*G443,0)+IFERROR(Z444*G444,0)+IFERROR(Z445*G445,0)+IFERROR(Z446*G446,0)+IFERROR(Z447*G447,0)</f>
        <v>0</v>
      </c>
      <c r="AA449" s="50">
        <f>IFERROR(AA441*G441,0)+IFERROR(AA442*G442,0)+IFERROR(AA443*G443,0)+IFERROR(AA444*G444,0)+IFERROR(AA445*G445,0)+IFERROR(AA446*G446,0)+IFERROR(AA447*G447,0)</f>
        <v>0</v>
      </c>
      <c r="AB449" s="50">
        <f>IFERROR(AB441*G441,0)+IFERROR(AB442*G442,0)+IFERROR(AB443*G443,0)+IFERROR(AB444*G444,0)+IFERROR(AB445*G445,0)+IFERROR(AB446*G446,0)+IFERROR(AB447*G447,0)</f>
        <v>0</v>
      </c>
      <c r="AC449" s="50" t="s">
        <v>57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ht="15" x14ac:dyDescent="0.25">
      <c r="A450" s="770" t="s">
        <v>176</v>
      </c>
      <c r="B450" s="771"/>
      <c r="C450" s="771"/>
      <c r="D450" s="771"/>
      <c r="E450" s="771"/>
      <c r="F450" s="771"/>
      <c r="G450" s="771"/>
      <c r="H450" s="771"/>
      <c r="I450" s="771"/>
      <c r="J450" s="771"/>
      <c r="K450" s="771"/>
      <c r="L450" s="771"/>
      <c r="M450" s="771"/>
      <c r="N450" s="771"/>
      <c r="O450" s="771"/>
      <c r="P450" s="771"/>
      <c r="Q450" s="771"/>
      <c r="R450" s="771"/>
      <c r="S450" s="771"/>
      <c r="T450" s="771"/>
      <c r="U450" s="771"/>
      <c r="V450" s="771"/>
      <c r="W450" s="771"/>
      <c r="X450" s="768"/>
      <c r="Y450" s="768"/>
      <c r="Z450" s="768"/>
      <c r="AA450" s="764"/>
      <c r="AB450" s="764"/>
      <c r="AC450" s="764"/>
      <c r="AD450" s="764"/>
      <c r="AE450" s="765"/>
      <c r="AF450" s="772"/>
      <c r="AG450" s="2"/>
      <c r="AH450" s="2"/>
      <c r="AI450" s="2"/>
      <c r="AJ450" s="2"/>
      <c r="AK450" s="61"/>
      <c r="AL450" s="61"/>
      <c r="AM450" s="61"/>
      <c r="AN450" s="2"/>
      <c r="AO450" s="2"/>
      <c r="AP450" s="2"/>
      <c r="AQ450" s="2"/>
      <c r="AR450" s="2"/>
    </row>
    <row r="451" spans="1:82" x14ac:dyDescent="0.2">
      <c r="A451" s="82" t="s">
        <v>666</v>
      </c>
      <c r="B451" s="83" t="s">
        <v>667</v>
      </c>
      <c r="C451" s="83">
        <v>4301135504</v>
      </c>
      <c r="D451" s="83">
        <v>4640242181554</v>
      </c>
      <c r="E451" s="84">
        <v>3</v>
      </c>
      <c r="F451" s="85">
        <v>1</v>
      </c>
      <c r="G451" s="84">
        <v>3</v>
      </c>
      <c r="H451" s="84">
        <v>3.1920000000000002</v>
      </c>
      <c r="I451" s="86">
        <v>126</v>
      </c>
      <c r="J451" s="86" t="s">
        <v>90</v>
      </c>
      <c r="K451" s="87" t="s">
        <v>89</v>
      </c>
      <c r="L451" s="87"/>
      <c r="M451" s="773">
        <v>180</v>
      </c>
      <c r="N451" s="773"/>
      <c r="O451" s="1029" t="s">
        <v>668</v>
      </c>
      <c r="P451" s="775"/>
      <c r="Q451" s="775"/>
      <c r="R451" s="775"/>
      <c r="S451" s="775"/>
      <c r="T451" s="88" t="s">
        <v>42</v>
      </c>
      <c r="U451" s="65">
        <v>0</v>
      </c>
      <c r="V451" s="66">
        <f t="shared" ref="V451:V491" si="354">IFERROR(IF(U451="","",U451),"")</f>
        <v>0</v>
      </c>
      <c r="W451" s="65">
        <v>0</v>
      </c>
      <c r="X451" s="66">
        <f t="shared" ref="X451:X491" si="355">IFERROR(IF(W451="","",W451),"")</f>
        <v>0</v>
      </c>
      <c r="Y451" s="65">
        <v>0</v>
      </c>
      <c r="Z451" s="66">
        <f t="shared" ref="Z451:Z491" si="356">IFERROR(IF(Y451="","",Y451),"")</f>
        <v>0</v>
      </c>
      <c r="AA451" s="65">
        <v>0</v>
      </c>
      <c r="AB451" s="66">
        <f t="shared" ref="AB451:AB491" si="357">IFERROR(IF(AA451="","",AA451),"")</f>
        <v>0</v>
      </c>
      <c r="AC451" s="67" t="str">
        <f>IF(IFERROR(U451*0.00936,0)+IFERROR(W451*0.00936,0)+IFERROR(Y451*0.00936,0)+IFERROR(AA451*0.00936,0)=0,"",IFERROR(U451*0.00936,0)+IFERROR(W451*0.00936,0)+IFERROR(Y451*0.00936,0)+IFERROR(AA451*0.00936,0))</f>
        <v/>
      </c>
      <c r="AD451" s="82" t="s">
        <v>57</v>
      </c>
      <c r="AE451" s="82" t="s">
        <v>57</v>
      </c>
      <c r="AF451" s="615" t="s">
        <v>669</v>
      </c>
      <c r="AG451" s="2"/>
      <c r="AH451" s="2"/>
      <c r="AI451" s="2"/>
      <c r="AJ451" s="2"/>
      <c r="AK451" s="2"/>
      <c r="AL451" s="61"/>
      <c r="AM451" s="61"/>
      <c r="AN451" s="61"/>
      <c r="AO451" s="2"/>
      <c r="AP451" s="2"/>
      <c r="AQ451" s="2"/>
      <c r="AR451" s="2"/>
      <c r="AS451" s="2"/>
      <c r="AT451" s="2"/>
      <c r="AU451" s="20"/>
      <c r="AV451" s="20"/>
      <c r="AW451" s="21"/>
      <c r="BB451" s="614" t="s">
        <v>91</v>
      </c>
      <c r="BO451" s="80">
        <f t="shared" ref="BO451:BO491" si="358">IFERROR(U451*H451,0)</f>
        <v>0</v>
      </c>
      <c r="BP451" s="80">
        <f t="shared" ref="BP451:BP491" si="359">IFERROR(V451*H451,0)</f>
        <v>0</v>
      </c>
      <c r="BQ451" s="80">
        <f t="shared" ref="BQ451:BQ491" si="360">IFERROR(U451/I451,0)</f>
        <v>0</v>
      </c>
      <c r="BR451" s="80">
        <f t="shared" ref="BR451:BR491" si="361">IFERROR(V451/I451,0)</f>
        <v>0</v>
      </c>
      <c r="BS451" s="80">
        <f t="shared" ref="BS451:BS491" si="362">IFERROR(W451*H451,0)</f>
        <v>0</v>
      </c>
      <c r="BT451" s="80">
        <f t="shared" ref="BT451:BT491" si="363">IFERROR(X451*H451,0)</f>
        <v>0</v>
      </c>
      <c r="BU451" s="80">
        <f t="shared" ref="BU451:BU491" si="364">IFERROR(W451/I451,0)</f>
        <v>0</v>
      </c>
      <c r="BV451" s="80">
        <f t="shared" ref="BV451:BV491" si="365">IFERROR(X451/I451,0)</f>
        <v>0</v>
      </c>
      <c r="BW451" s="80">
        <f t="shared" ref="BW451:BW491" si="366">IFERROR(Y451*H451,0)</f>
        <v>0</v>
      </c>
      <c r="BX451" s="80">
        <f t="shared" ref="BX451:BX491" si="367">IFERROR(Z451*H451,0)</f>
        <v>0</v>
      </c>
      <c r="BY451" s="80">
        <f t="shared" ref="BY451:BY491" si="368">IFERROR(Y451/I451,0)</f>
        <v>0</v>
      </c>
      <c r="BZ451" s="80">
        <f t="shared" ref="BZ451:BZ491" si="369">IFERROR(Z451/I451,0)</f>
        <v>0</v>
      </c>
      <c r="CA451" s="80">
        <f t="shared" ref="CA451:CA491" si="370">IFERROR(AA451*H451,0)</f>
        <v>0</v>
      </c>
      <c r="CB451" s="80">
        <f t="shared" ref="CB451:CB491" si="371">IFERROR(AB451*H451,0)</f>
        <v>0</v>
      </c>
      <c r="CC451" s="80">
        <f t="shared" ref="CC451:CC491" si="372">IFERROR(AA451/I451,0)</f>
        <v>0</v>
      </c>
      <c r="CD451" s="80">
        <f t="shared" ref="CD451:CD491" si="373">IFERROR(AB451/I451,0)</f>
        <v>0</v>
      </c>
    </row>
    <row r="452" spans="1:82" ht="22.5" x14ac:dyDescent="0.2">
      <c r="A452" s="82" t="s">
        <v>670</v>
      </c>
      <c r="B452" s="83" t="s">
        <v>671</v>
      </c>
      <c r="C452" s="83">
        <v>4301135193</v>
      </c>
      <c r="D452" s="83">
        <v>4640242180403</v>
      </c>
      <c r="E452" s="84">
        <v>3</v>
      </c>
      <c r="F452" s="85">
        <v>1</v>
      </c>
      <c r="G452" s="84">
        <v>3</v>
      </c>
      <c r="H452" s="84">
        <v>3.1920000000000002</v>
      </c>
      <c r="I452" s="86">
        <v>126</v>
      </c>
      <c r="J452" s="86" t="s">
        <v>90</v>
      </c>
      <c r="K452" s="87" t="s">
        <v>89</v>
      </c>
      <c r="L452" s="87"/>
      <c r="M452" s="773">
        <v>180</v>
      </c>
      <c r="N452" s="773"/>
      <c r="O452" s="1030" t="s">
        <v>672</v>
      </c>
      <c r="P452" s="775"/>
      <c r="Q452" s="775"/>
      <c r="R452" s="775"/>
      <c r="S452" s="775"/>
      <c r="T452" s="88" t="s">
        <v>42</v>
      </c>
      <c r="U452" s="65">
        <v>0</v>
      </c>
      <c r="V452" s="66">
        <f t="shared" si="354"/>
        <v>0</v>
      </c>
      <c r="W452" s="65">
        <v>0</v>
      </c>
      <c r="X452" s="66">
        <f t="shared" si="355"/>
        <v>0</v>
      </c>
      <c r="Y452" s="65">
        <v>0</v>
      </c>
      <c r="Z452" s="66">
        <f t="shared" si="356"/>
        <v>0</v>
      </c>
      <c r="AA452" s="65">
        <v>0</v>
      </c>
      <c r="AB452" s="66">
        <f t="shared" si="357"/>
        <v>0</v>
      </c>
      <c r="AC452" s="67" t="str">
        <f>IF(IFERROR(U452*0.00936,0)+IFERROR(W452*0.00936,0)+IFERROR(Y452*0.00936,0)+IFERROR(AA452*0.00936,0)=0,"",IFERROR(U452*0.00936,0)+IFERROR(W452*0.00936,0)+IFERROR(Y452*0.00936,0)+IFERROR(AA452*0.00936,0))</f>
        <v/>
      </c>
      <c r="AD452" s="82" t="s">
        <v>57</v>
      </c>
      <c r="AE452" s="82" t="s">
        <v>57</v>
      </c>
      <c r="AF452" s="617" t="s">
        <v>673</v>
      </c>
      <c r="AG452" s="2"/>
      <c r="AH452" s="2"/>
      <c r="AI452" s="2"/>
      <c r="AJ452" s="2"/>
      <c r="AK452" s="2"/>
      <c r="AL452" s="61"/>
      <c r="AM452" s="61"/>
      <c r="AN452" s="61"/>
      <c r="AO452" s="2"/>
      <c r="AP452" s="2"/>
      <c r="AQ452" s="2"/>
      <c r="AR452" s="2"/>
      <c r="AS452" s="2"/>
      <c r="AT452" s="2"/>
      <c r="AU452" s="20"/>
      <c r="AV452" s="20"/>
      <c r="AW452" s="21"/>
      <c r="BB452" s="616" t="s">
        <v>91</v>
      </c>
      <c r="BO452" s="80">
        <f t="shared" si="358"/>
        <v>0</v>
      </c>
      <c r="BP452" s="80">
        <f t="shared" si="359"/>
        <v>0</v>
      </c>
      <c r="BQ452" s="80">
        <f t="shared" si="360"/>
        <v>0</v>
      </c>
      <c r="BR452" s="80">
        <f t="shared" si="361"/>
        <v>0</v>
      </c>
      <c r="BS452" s="80">
        <f t="shared" si="362"/>
        <v>0</v>
      </c>
      <c r="BT452" s="80">
        <f t="shared" si="363"/>
        <v>0</v>
      </c>
      <c r="BU452" s="80">
        <f t="shared" si="364"/>
        <v>0</v>
      </c>
      <c r="BV452" s="80">
        <f t="shared" si="365"/>
        <v>0</v>
      </c>
      <c r="BW452" s="80">
        <f t="shared" si="366"/>
        <v>0</v>
      </c>
      <c r="BX452" s="80">
        <f t="shared" si="367"/>
        <v>0</v>
      </c>
      <c r="BY452" s="80">
        <f t="shared" si="368"/>
        <v>0</v>
      </c>
      <c r="BZ452" s="80">
        <f t="shared" si="369"/>
        <v>0</v>
      </c>
      <c r="CA452" s="80">
        <f t="shared" si="370"/>
        <v>0</v>
      </c>
      <c r="CB452" s="80">
        <f t="shared" si="371"/>
        <v>0</v>
      </c>
      <c r="CC452" s="80">
        <f t="shared" si="372"/>
        <v>0</v>
      </c>
      <c r="CD452" s="80">
        <f t="shared" si="373"/>
        <v>0</v>
      </c>
    </row>
    <row r="453" spans="1:82" x14ac:dyDescent="0.2">
      <c r="A453" s="82" t="s">
        <v>674</v>
      </c>
      <c r="B453" s="83" t="s">
        <v>675</v>
      </c>
      <c r="C453" s="83">
        <v>4301135264</v>
      </c>
      <c r="D453" s="83">
        <v>4640242180977</v>
      </c>
      <c r="E453" s="84">
        <v>1.8</v>
      </c>
      <c r="F453" s="85">
        <v>1</v>
      </c>
      <c r="G453" s="84">
        <v>1.8</v>
      </c>
      <c r="H453" s="84">
        <v>1.9119999999999999</v>
      </c>
      <c r="I453" s="86">
        <v>234</v>
      </c>
      <c r="J453" s="86" t="s">
        <v>190</v>
      </c>
      <c r="K453" s="87" t="s">
        <v>89</v>
      </c>
      <c r="L453" s="87"/>
      <c r="M453" s="773">
        <v>180</v>
      </c>
      <c r="N453" s="773"/>
      <c r="O453" s="1031" t="s">
        <v>676</v>
      </c>
      <c r="P453" s="775"/>
      <c r="Q453" s="775"/>
      <c r="R453" s="775"/>
      <c r="S453" s="775"/>
      <c r="T453" s="88" t="s">
        <v>42</v>
      </c>
      <c r="U453" s="65">
        <v>0</v>
      </c>
      <c r="V453" s="66">
        <f t="shared" si="354"/>
        <v>0</v>
      </c>
      <c r="W453" s="65">
        <v>0</v>
      </c>
      <c r="X453" s="66">
        <f t="shared" si="355"/>
        <v>0</v>
      </c>
      <c r="Y453" s="65">
        <v>0</v>
      </c>
      <c r="Z453" s="66">
        <f t="shared" si="356"/>
        <v>0</v>
      </c>
      <c r="AA453" s="65">
        <v>0</v>
      </c>
      <c r="AB453" s="66">
        <f t="shared" si="357"/>
        <v>0</v>
      </c>
      <c r="AC453" s="67" t="str">
        <f>IF(IFERROR(U453*0.00502,0)+IFERROR(W453*0.00502,0)+IFERROR(Y453*0.00502,0)+IFERROR(AA453*0.00502,0)=0,"",IFERROR(U453*0.00502,0)+IFERROR(W453*0.00502,0)+IFERROR(Y453*0.00502,0)+IFERROR(AA453*0.00502,0))</f>
        <v/>
      </c>
      <c r="AD453" s="82" t="s">
        <v>57</v>
      </c>
      <c r="AE453" s="82" t="s">
        <v>57</v>
      </c>
      <c r="AF453" s="619" t="s">
        <v>677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618" t="s">
        <v>91</v>
      </c>
      <c r="BO453" s="80">
        <f t="shared" si="358"/>
        <v>0</v>
      </c>
      <c r="BP453" s="80">
        <f t="shared" si="359"/>
        <v>0</v>
      </c>
      <c r="BQ453" s="80">
        <f t="shared" si="360"/>
        <v>0</v>
      </c>
      <c r="BR453" s="80">
        <f t="shared" si="361"/>
        <v>0</v>
      </c>
      <c r="BS453" s="80">
        <f t="shared" si="362"/>
        <v>0</v>
      </c>
      <c r="BT453" s="80">
        <f t="shared" si="363"/>
        <v>0</v>
      </c>
      <c r="BU453" s="80">
        <f t="shared" si="364"/>
        <v>0</v>
      </c>
      <c r="BV453" s="80">
        <f t="shared" si="365"/>
        <v>0</v>
      </c>
      <c r="BW453" s="80">
        <f t="shared" si="366"/>
        <v>0</v>
      </c>
      <c r="BX453" s="80">
        <f t="shared" si="367"/>
        <v>0</v>
      </c>
      <c r="BY453" s="80">
        <f t="shared" si="368"/>
        <v>0</v>
      </c>
      <c r="BZ453" s="80">
        <f t="shared" si="369"/>
        <v>0</v>
      </c>
      <c r="CA453" s="80">
        <f t="shared" si="370"/>
        <v>0</v>
      </c>
      <c r="CB453" s="80">
        <f t="shared" si="371"/>
        <v>0</v>
      </c>
      <c r="CC453" s="80">
        <f t="shared" si="372"/>
        <v>0</v>
      </c>
      <c r="CD453" s="80">
        <f t="shared" si="373"/>
        <v>0</v>
      </c>
    </row>
    <row r="454" spans="1:82" x14ac:dyDescent="0.2">
      <c r="A454" s="82" t="s">
        <v>674</v>
      </c>
      <c r="B454" s="83" t="s">
        <v>675</v>
      </c>
      <c r="C454" s="83">
        <v>4301135507</v>
      </c>
      <c r="D454" s="83">
        <v>4640242180977</v>
      </c>
      <c r="E454" s="84">
        <v>1.8</v>
      </c>
      <c r="F454" s="85">
        <v>1</v>
      </c>
      <c r="G454" s="84">
        <v>1.8</v>
      </c>
      <c r="H454" s="84">
        <v>1.9119999999999999</v>
      </c>
      <c r="I454" s="86">
        <v>234</v>
      </c>
      <c r="J454" s="86" t="s">
        <v>190</v>
      </c>
      <c r="K454" s="87" t="s">
        <v>89</v>
      </c>
      <c r="L454" s="87"/>
      <c r="M454" s="773">
        <v>180</v>
      </c>
      <c r="N454" s="773"/>
      <c r="O454" s="1032" t="s">
        <v>676</v>
      </c>
      <c r="P454" s="775"/>
      <c r="Q454" s="775"/>
      <c r="R454" s="775"/>
      <c r="S454" s="775"/>
      <c r="T454" s="88" t="s">
        <v>42</v>
      </c>
      <c r="U454" s="65">
        <v>0</v>
      </c>
      <c r="V454" s="66">
        <f t="shared" si="354"/>
        <v>0</v>
      </c>
      <c r="W454" s="65">
        <v>0</v>
      </c>
      <c r="X454" s="66">
        <f t="shared" si="355"/>
        <v>0</v>
      </c>
      <c r="Y454" s="65">
        <v>0</v>
      </c>
      <c r="Z454" s="66">
        <f t="shared" si="356"/>
        <v>0</v>
      </c>
      <c r="AA454" s="65">
        <v>0</v>
      </c>
      <c r="AB454" s="66">
        <f t="shared" si="357"/>
        <v>0</v>
      </c>
      <c r="AC454" s="67" t="str">
        <f>IF(IFERROR(U454*0.00502,0)+IFERROR(W454*0.00502,0)+IFERROR(Y454*0.00502,0)+IFERROR(AA454*0.00502,0)=0,"",IFERROR(U454*0.00502,0)+IFERROR(W454*0.00502,0)+IFERROR(Y454*0.00502,0)+IFERROR(AA454*0.00502,0))</f>
        <v/>
      </c>
      <c r="AD454" s="82" t="s">
        <v>57</v>
      </c>
      <c r="AE454" s="82" t="s">
        <v>57</v>
      </c>
      <c r="AF454" s="621" t="s">
        <v>677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620" t="s">
        <v>91</v>
      </c>
      <c r="BO454" s="80">
        <f t="shared" si="358"/>
        <v>0</v>
      </c>
      <c r="BP454" s="80">
        <f t="shared" si="359"/>
        <v>0</v>
      </c>
      <c r="BQ454" s="80">
        <f t="shared" si="360"/>
        <v>0</v>
      </c>
      <c r="BR454" s="80">
        <f t="shared" si="361"/>
        <v>0</v>
      </c>
      <c r="BS454" s="80">
        <f t="shared" si="362"/>
        <v>0</v>
      </c>
      <c r="BT454" s="80">
        <f t="shared" si="363"/>
        <v>0</v>
      </c>
      <c r="BU454" s="80">
        <f t="shared" si="364"/>
        <v>0</v>
      </c>
      <c r="BV454" s="80">
        <f t="shared" si="365"/>
        <v>0</v>
      </c>
      <c r="BW454" s="80">
        <f t="shared" si="366"/>
        <v>0</v>
      </c>
      <c r="BX454" s="80">
        <f t="shared" si="367"/>
        <v>0</v>
      </c>
      <c r="BY454" s="80">
        <f t="shared" si="368"/>
        <v>0</v>
      </c>
      <c r="BZ454" s="80">
        <f t="shared" si="369"/>
        <v>0</v>
      </c>
      <c r="CA454" s="80">
        <f t="shared" si="370"/>
        <v>0</v>
      </c>
      <c r="CB454" s="80">
        <f t="shared" si="371"/>
        <v>0</v>
      </c>
      <c r="CC454" s="80">
        <f t="shared" si="372"/>
        <v>0</v>
      </c>
      <c r="CD454" s="80">
        <f t="shared" si="373"/>
        <v>0</v>
      </c>
    </row>
    <row r="455" spans="1:82" x14ac:dyDescent="0.2">
      <c r="A455" s="82" t="s">
        <v>678</v>
      </c>
      <c r="B455" s="83" t="s">
        <v>679</v>
      </c>
      <c r="C455" s="83">
        <v>4301135394</v>
      </c>
      <c r="D455" s="83">
        <v>4640242181561</v>
      </c>
      <c r="E455" s="84">
        <v>3.7</v>
      </c>
      <c r="F455" s="85">
        <v>1</v>
      </c>
      <c r="G455" s="84">
        <v>3.7</v>
      </c>
      <c r="H455" s="84">
        <v>3.8919999999999999</v>
      </c>
      <c r="I455" s="86">
        <v>126</v>
      </c>
      <c r="J455" s="86" t="s">
        <v>90</v>
      </c>
      <c r="K455" s="87" t="s">
        <v>89</v>
      </c>
      <c r="L455" s="87"/>
      <c r="M455" s="773">
        <v>180</v>
      </c>
      <c r="N455" s="773"/>
      <c r="O455" s="1033" t="s">
        <v>680</v>
      </c>
      <c r="P455" s="775"/>
      <c r="Q455" s="775"/>
      <c r="R455" s="775"/>
      <c r="S455" s="775"/>
      <c r="T455" s="88" t="s">
        <v>42</v>
      </c>
      <c r="U455" s="65">
        <v>0</v>
      </c>
      <c r="V455" s="66">
        <f t="shared" si="354"/>
        <v>0</v>
      </c>
      <c r="W455" s="65">
        <v>0</v>
      </c>
      <c r="X455" s="66">
        <f t="shared" si="355"/>
        <v>0</v>
      </c>
      <c r="Y455" s="65">
        <v>0</v>
      </c>
      <c r="Z455" s="66">
        <f t="shared" si="356"/>
        <v>0</v>
      </c>
      <c r="AA455" s="65">
        <v>0</v>
      </c>
      <c r="AB455" s="66">
        <f t="shared" si="357"/>
        <v>0</v>
      </c>
      <c r="AC455" s="67" t="str">
        <f>IF(IFERROR(U455*0.00936,0)+IFERROR(W455*0.00936,0)+IFERROR(Y455*0.00936,0)+IFERROR(AA455*0.00936,0)=0,"",IFERROR(U455*0.00936,0)+IFERROR(W455*0.00936,0)+IFERROR(Y455*0.00936,0)+IFERROR(AA455*0.00936,0))</f>
        <v/>
      </c>
      <c r="AD455" s="82" t="s">
        <v>57</v>
      </c>
      <c r="AE455" s="82" t="s">
        <v>57</v>
      </c>
      <c r="AF455" s="623" t="s">
        <v>681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622" t="s">
        <v>91</v>
      </c>
      <c r="BO455" s="80">
        <f t="shared" si="358"/>
        <v>0</v>
      </c>
      <c r="BP455" s="80">
        <f t="shared" si="359"/>
        <v>0</v>
      </c>
      <c r="BQ455" s="80">
        <f t="shared" si="360"/>
        <v>0</v>
      </c>
      <c r="BR455" s="80">
        <f t="shared" si="361"/>
        <v>0</v>
      </c>
      <c r="BS455" s="80">
        <f t="shared" si="362"/>
        <v>0</v>
      </c>
      <c r="BT455" s="80">
        <f t="shared" si="363"/>
        <v>0</v>
      </c>
      <c r="BU455" s="80">
        <f t="shared" si="364"/>
        <v>0</v>
      </c>
      <c r="BV455" s="80">
        <f t="shared" si="365"/>
        <v>0</v>
      </c>
      <c r="BW455" s="80">
        <f t="shared" si="366"/>
        <v>0</v>
      </c>
      <c r="BX455" s="80">
        <f t="shared" si="367"/>
        <v>0</v>
      </c>
      <c r="BY455" s="80">
        <f t="shared" si="368"/>
        <v>0</v>
      </c>
      <c r="BZ455" s="80">
        <f t="shared" si="369"/>
        <v>0</v>
      </c>
      <c r="CA455" s="80">
        <f t="shared" si="370"/>
        <v>0</v>
      </c>
      <c r="CB455" s="80">
        <f t="shared" si="371"/>
        <v>0</v>
      </c>
      <c r="CC455" s="80">
        <f t="shared" si="372"/>
        <v>0</v>
      </c>
      <c r="CD455" s="80">
        <f t="shared" si="373"/>
        <v>0</v>
      </c>
    </row>
    <row r="456" spans="1:82" x14ac:dyDescent="0.2">
      <c r="A456" s="82" t="s">
        <v>678</v>
      </c>
      <c r="B456" s="83" t="s">
        <v>679</v>
      </c>
      <c r="C456" s="83">
        <v>4301135518</v>
      </c>
      <c r="D456" s="83">
        <v>4640242181561</v>
      </c>
      <c r="E456" s="84">
        <v>3.7</v>
      </c>
      <c r="F456" s="85">
        <v>1</v>
      </c>
      <c r="G456" s="84">
        <v>3.7</v>
      </c>
      <c r="H456" s="84">
        <v>3.8919999999999999</v>
      </c>
      <c r="I456" s="86">
        <v>126</v>
      </c>
      <c r="J456" s="86" t="s">
        <v>90</v>
      </c>
      <c r="K456" s="87" t="s">
        <v>89</v>
      </c>
      <c r="L456" s="87"/>
      <c r="M456" s="773">
        <v>180</v>
      </c>
      <c r="N456" s="773"/>
      <c r="O456" s="1034" t="s">
        <v>680</v>
      </c>
      <c r="P456" s="775"/>
      <c r="Q456" s="775"/>
      <c r="R456" s="775"/>
      <c r="S456" s="775"/>
      <c r="T456" s="88" t="s">
        <v>42</v>
      </c>
      <c r="U456" s="65">
        <v>0</v>
      </c>
      <c r="V456" s="66">
        <f t="shared" si="354"/>
        <v>0</v>
      </c>
      <c r="W456" s="65">
        <v>0</v>
      </c>
      <c r="X456" s="66">
        <f t="shared" si="355"/>
        <v>0</v>
      </c>
      <c r="Y456" s="65">
        <v>0</v>
      </c>
      <c r="Z456" s="66">
        <f t="shared" si="356"/>
        <v>0</v>
      </c>
      <c r="AA456" s="65">
        <v>0</v>
      </c>
      <c r="AB456" s="66">
        <f t="shared" si="357"/>
        <v>0</v>
      </c>
      <c r="AC456" s="67" t="str">
        <f>IF(IFERROR(U456*0.00936,0)+IFERROR(W456*0.00936,0)+IFERROR(Y456*0.00936,0)+IFERROR(AA456*0.00936,0)=0,"",IFERROR(U456*0.00936,0)+IFERROR(W456*0.00936,0)+IFERROR(Y456*0.00936,0)+IFERROR(AA456*0.00936,0))</f>
        <v/>
      </c>
      <c r="AD456" s="82" t="s">
        <v>57</v>
      </c>
      <c r="AE456" s="82" t="s">
        <v>57</v>
      </c>
      <c r="AF456" s="625" t="s">
        <v>681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624" t="s">
        <v>91</v>
      </c>
      <c r="BO456" s="80">
        <f t="shared" si="358"/>
        <v>0</v>
      </c>
      <c r="BP456" s="80">
        <f t="shared" si="359"/>
        <v>0</v>
      </c>
      <c r="BQ456" s="80">
        <f t="shared" si="360"/>
        <v>0</v>
      </c>
      <c r="BR456" s="80">
        <f t="shared" si="361"/>
        <v>0</v>
      </c>
      <c r="BS456" s="80">
        <f t="shared" si="362"/>
        <v>0</v>
      </c>
      <c r="BT456" s="80">
        <f t="shared" si="363"/>
        <v>0</v>
      </c>
      <c r="BU456" s="80">
        <f t="shared" si="364"/>
        <v>0</v>
      </c>
      <c r="BV456" s="80">
        <f t="shared" si="365"/>
        <v>0</v>
      </c>
      <c r="BW456" s="80">
        <f t="shared" si="366"/>
        <v>0</v>
      </c>
      <c r="BX456" s="80">
        <f t="shared" si="367"/>
        <v>0</v>
      </c>
      <c r="BY456" s="80">
        <f t="shared" si="368"/>
        <v>0</v>
      </c>
      <c r="BZ456" s="80">
        <f t="shared" si="369"/>
        <v>0</v>
      </c>
      <c r="CA456" s="80">
        <f t="shared" si="370"/>
        <v>0</v>
      </c>
      <c r="CB456" s="80">
        <f t="shared" si="371"/>
        <v>0</v>
      </c>
      <c r="CC456" s="80">
        <f t="shared" si="372"/>
        <v>0</v>
      </c>
      <c r="CD456" s="80">
        <f t="shared" si="373"/>
        <v>0</v>
      </c>
    </row>
    <row r="457" spans="1:82" x14ac:dyDescent="0.2">
      <c r="A457" s="82" t="s">
        <v>682</v>
      </c>
      <c r="B457" s="83" t="s">
        <v>683</v>
      </c>
      <c r="C457" s="83">
        <v>4301135350</v>
      </c>
      <c r="D457" s="83">
        <v>4640242180380</v>
      </c>
      <c r="E457" s="84">
        <v>3.7</v>
      </c>
      <c r="F457" s="85">
        <v>1</v>
      </c>
      <c r="G457" s="84">
        <v>3.7</v>
      </c>
      <c r="H457" s="84">
        <v>3.8919999999999999</v>
      </c>
      <c r="I457" s="86">
        <v>126</v>
      </c>
      <c r="J457" s="86" t="s">
        <v>90</v>
      </c>
      <c r="K457" s="87" t="s">
        <v>89</v>
      </c>
      <c r="L457" s="87"/>
      <c r="M457" s="773">
        <v>180</v>
      </c>
      <c r="N457" s="773"/>
      <c r="O457" s="1035" t="s">
        <v>684</v>
      </c>
      <c r="P457" s="775"/>
      <c r="Q457" s="775"/>
      <c r="R457" s="775"/>
      <c r="S457" s="775"/>
      <c r="T457" s="88" t="s">
        <v>42</v>
      </c>
      <c r="U457" s="65">
        <v>0</v>
      </c>
      <c r="V457" s="66">
        <f t="shared" si="354"/>
        <v>0</v>
      </c>
      <c r="W457" s="65">
        <v>0</v>
      </c>
      <c r="X457" s="66">
        <f t="shared" si="355"/>
        <v>0</v>
      </c>
      <c r="Y457" s="65">
        <v>0</v>
      </c>
      <c r="Z457" s="66">
        <f t="shared" si="356"/>
        <v>0</v>
      </c>
      <c r="AA457" s="65">
        <v>0</v>
      </c>
      <c r="AB457" s="66">
        <f t="shared" si="357"/>
        <v>0</v>
      </c>
      <c r="AC457" s="67" t="str">
        <f>IF(IFERROR(U457*0.00936,0)+IFERROR(W457*0.00936,0)+IFERROR(Y457*0.00936,0)+IFERROR(AA457*0.00936,0)=0,"",IFERROR(U457*0.00936,0)+IFERROR(W457*0.00936,0)+IFERROR(Y457*0.00936,0)+IFERROR(AA457*0.00936,0))</f>
        <v/>
      </c>
      <c r="AD457" s="82" t="s">
        <v>57</v>
      </c>
      <c r="AE457" s="82" t="s">
        <v>57</v>
      </c>
      <c r="AF457" s="627" t="s">
        <v>677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626" t="s">
        <v>91</v>
      </c>
      <c r="BO457" s="80">
        <f t="shared" si="358"/>
        <v>0</v>
      </c>
      <c r="BP457" s="80">
        <f t="shared" si="359"/>
        <v>0</v>
      </c>
      <c r="BQ457" s="80">
        <f t="shared" si="360"/>
        <v>0</v>
      </c>
      <c r="BR457" s="80">
        <f t="shared" si="361"/>
        <v>0</v>
      </c>
      <c r="BS457" s="80">
        <f t="shared" si="362"/>
        <v>0</v>
      </c>
      <c r="BT457" s="80">
        <f t="shared" si="363"/>
        <v>0</v>
      </c>
      <c r="BU457" s="80">
        <f t="shared" si="364"/>
        <v>0</v>
      </c>
      <c r="BV457" s="80">
        <f t="shared" si="365"/>
        <v>0</v>
      </c>
      <c r="BW457" s="80">
        <f t="shared" si="366"/>
        <v>0</v>
      </c>
      <c r="BX457" s="80">
        <f t="shared" si="367"/>
        <v>0</v>
      </c>
      <c r="BY457" s="80">
        <f t="shared" si="368"/>
        <v>0</v>
      </c>
      <c r="BZ457" s="80">
        <f t="shared" si="369"/>
        <v>0</v>
      </c>
      <c r="CA457" s="80">
        <f t="shared" si="370"/>
        <v>0</v>
      </c>
      <c r="CB457" s="80">
        <f t="shared" si="371"/>
        <v>0</v>
      </c>
      <c r="CC457" s="80">
        <f t="shared" si="372"/>
        <v>0</v>
      </c>
      <c r="CD457" s="80">
        <f t="shared" si="373"/>
        <v>0</v>
      </c>
    </row>
    <row r="458" spans="1:82" x14ac:dyDescent="0.2">
      <c r="A458" s="82" t="s">
        <v>685</v>
      </c>
      <c r="B458" s="83" t="s">
        <v>686</v>
      </c>
      <c r="C458" s="83">
        <v>4301135187</v>
      </c>
      <c r="D458" s="83">
        <v>4640242180328</v>
      </c>
      <c r="E458" s="84">
        <v>3.5</v>
      </c>
      <c r="F458" s="85">
        <v>1</v>
      </c>
      <c r="G458" s="84">
        <v>3.5</v>
      </c>
      <c r="H458" s="84">
        <v>3.6920000000000002</v>
      </c>
      <c r="I458" s="86">
        <v>126</v>
      </c>
      <c r="J458" s="86" t="s">
        <v>90</v>
      </c>
      <c r="K458" s="87" t="s">
        <v>89</v>
      </c>
      <c r="L458" s="87"/>
      <c r="M458" s="773">
        <v>180</v>
      </c>
      <c r="N458" s="773"/>
      <c r="O458" s="1036" t="s">
        <v>687</v>
      </c>
      <c r="P458" s="775"/>
      <c r="Q458" s="775"/>
      <c r="R458" s="775"/>
      <c r="S458" s="775"/>
      <c r="T458" s="88" t="s">
        <v>42</v>
      </c>
      <c r="U458" s="65">
        <v>0</v>
      </c>
      <c r="V458" s="66">
        <f t="shared" si="354"/>
        <v>0</v>
      </c>
      <c r="W458" s="65">
        <v>0</v>
      </c>
      <c r="X458" s="66">
        <f t="shared" si="355"/>
        <v>0</v>
      </c>
      <c r="Y458" s="65">
        <v>0</v>
      </c>
      <c r="Z458" s="66">
        <f t="shared" si="356"/>
        <v>0</v>
      </c>
      <c r="AA458" s="65">
        <v>0</v>
      </c>
      <c r="AB458" s="66">
        <f t="shared" si="357"/>
        <v>0</v>
      </c>
      <c r="AC458" s="67" t="str">
        <f>IF(IFERROR(U458*0.00936,0)+IFERROR(W458*0.00936,0)+IFERROR(Y458*0.00936,0)+IFERROR(AA458*0.00936,0)=0,"",IFERROR(U458*0.00936,0)+IFERROR(W458*0.00936,0)+IFERROR(Y458*0.00936,0)+IFERROR(AA458*0.00936,0))</f>
        <v/>
      </c>
      <c r="AD458" s="82" t="s">
        <v>57</v>
      </c>
      <c r="AE458" s="82" t="s">
        <v>57</v>
      </c>
      <c r="AF458" s="629" t="s">
        <v>658</v>
      </c>
      <c r="AG458" s="2"/>
      <c r="AH458" s="2"/>
      <c r="AI458" s="2"/>
      <c r="AJ458" s="2"/>
      <c r="AK458" s="2"/>
      <c r="AL458" s="61"/>
      <c r="AM458" s="61"/>
      <c r="AN458" s="61"/>
      <c r="AO458" s="2"/>
      <c r="AP458" s="2"/>
      <c r="AQ458" s="2"/>
      <c r="AR458" s="2"/>
      <c r="AS458" s="2"/>
      <c r="AT458" s="2"/>
      <c r="AU458" s="20"/>
      <c r="AV458" s="20"/>
      <c r="AW458" s="21"/>
      <c r="BB458" s="628" t="s">
        <v>91</v>
      </c>
      <c r="BO458" s="80">
        <f t="shared" si="358"/>
        <v>0</v>
      </c>
      <c r="BP458" s="80">
        <f t="shared" si="359"/>
        <v>0</v>
      </c>
      <c r="BQ458" s="80">
        <f t="shared" si="360"/>
        <v>0</v>
      </c>
      <c r="BR458" s="80">
        <f t="shared" si="361"/>
        <v>0</v>
      </c>
      <c r="BS458" s="80">
        <f t="shared" si="362"/>
        <v>0</v>
      </c>
      <c r="BT458" s="80">
        <f t="shared" si="363"/>
        <v>0</v>
      </c>
      <c r="BU458" s="80">
        <f t="shared" si="364"/>
        <v>0</v>
      </c>
      <c r="BV458" s="80">
        <f t="shared" si="365"/>
        <v>0</v>
      </c>
      <c r="BW458" s="80">
        <f t="shared" si="366"/>
        <v>0</v>
      </c>
      <c r="BX458" s="80">
        <f t="shared" si="367"/>
        <v>0</v>
      </c>
      <c r="BY458" s="80">
        <f t="shared" si="368"/>
        <v>0</v>
      </c>
      <c r="BZ458" s="80">
        <f t="shared" si="369"/>
        <v>0</v>
      </c>
      <c r="CA458" s="80">
        <f t="shared" si="370"/>
        <v>0</v>
      </c>
      <c r="CB458" s="80">
        <f t="shared" si="371"/>
        <v>0</v>
      </c>
      <c r="CC458" s="80">
        <f t="shared" si="372"/>
        <v>0</v>
      </c>
      <c r="CD458" s="80">
        <f t="shared" si="373"/>
        <v>0</v>
      </c>
    </row>
    <row r="459" spans="1:82" x14ac:dyDescent="0.2">
      <c r="A459" s="82" t="s">
        <v>685</v>
      </c>
      <c r="B459" s="83" t="s">
        <v>686</v>
      </c>
      <c r="C459" s="83">
        <v>4301135458</v>
      </c>
      <c r="D459" s="83">
        <v>4640242180328</v>
      </c>
      <c r="E459" s="84">
        <v>3.5</v>
      </c>
      <c r="F459" s="85">
        <v>1</v>
      </c>
      <c r="G459" s="84">
        <v>3.5</v>
      </c>
      <c r="H459" s="84">
        <v>3.6920000000000002</v>
      </c>
      <c r="I459" s="86">
        <v>126</v>
      </c>
      <c r="J459" s="86" t="s">
        <v>90</v>
      </c>
      <c r="K459" s="87" t="s">
        <v>89</v>
      </c>
      <c r="L459" s="87"/>
      <c r="M459" s="773">
        <v>180</v>
      </c>
      <c r="N459" s="773"/>
      <c r="O459" s="1037" t="s">
        <v>687</v>
      </c>
      <c r="P459" s="775"/>
      <c r="Q459" s="775"/>
      <c r="R459" s="775"/>
      <c r="S459" s="775"/>
      <c r="T459" s="88" t="s">
        <v>42</v>
      </c>
      <c r="U459" s="65">
        <v>0</v>
      </c>
      <c r="V459" s="66">
        <f t="shared" si="354"/>
        <v>0</v>
      </c>
      <c r="W459" s="65">
        <v>0</v>
      </c>
      <c r="X459" s="66">
        <f t="shared" si="355"/>
        <v>0</v>
      </c>
      <c r="Y459" s="65">
        <v>0</v>
      </c>
      <c r="Z459" s="66">
        <f t="shared" si="356"/>
        <v>0</v>
      </c>
      <c r="AA459" s="65">
        <v>0</v>
      </c>
      <c r="AB459" s="66">
        <f t="shared" si="357"/>
        <v>0</v>
      </c>
      <c r="AC459" s="67" t="str">
        <f>IF(IFERROR(U459*0.00936,0)+IFERROR(W459*0.00936,0)+IFERROR(Y459*0.00936,0)+IFERROR(AA459*0.00936,0)=0,"",IFERROR(U459*0.00936,0)+IFERROR(W459*0.00936,0)+IFERROR(Y459*0.00936,0)+IFERROR(AA459*0.00936,0))</f>
        <v/>
      </c>
      <c r="AD459" s="82" t="s">
        <v>57</v>
      </c>
      <c r="AE459" s="82" t="s">
        <v>57</v>
      </c>
      <c r="AF459" s="631" t="s">
        <v>658</v>
      </c>
      <c r="AG459" s="2"/>
      <c r="AH459" s="2"/>
      <c r="AI459" s="2"/>
      <c r="AJ459" s="2"/>
      <c r="AK459" s="2"/>
      <c r="AL459" s="61"/>
      <c r="AM459" s="61"/>
      <c r="AN459" s="61"/>
      <c r="AO459" s="2"/>
      <c r="AP459" s="2"/>
      <c r="AQ459" s="2"/>
      <c r="AR459" s="2"/>
      <c r="AS459" s="2"/>
      <c r="AT459" s="2"/>
      <c r="AU459" s="20"/>
      <c r="AV459" s="20"/>
      <c r="AW459" s="21"/>
      <c r="BB459" s="630" t="s">
        <v>91</v>
      </c>
      <c r="BO459" s="80">
        <f t="shared" si="358"/>
        <v>0</v>
      </c>
      <c r="BP459" s="80">
        <f t="shared" si="359"/>
        <v>0</v>
      </c>
      <c r="BQ459" s="80">
        <f t="shared" si="360"/>
        <v>0</v>
      </c>
      <c r="BR459" s="80">
        <f t="shared" si="361"/>
        <v>0</v>
      </c>
      <c r="BS459" s="80">
        <f t="shared" si="362"/>
        <v>0</v>
      </c>
      <c r="BT459" s="80">
        <f t="shared" si="363"/>
        <v>0</v>
      </c>
      <c r="BU459" s="80">
        <f t="shared" si="364"/>
        <v>0</v>
      </c>
      <c r="BV459" s="80">
        <f t="shared" si="365"/>
        <v>0</v>
      </c>
      <c r="BW459" s="80">
        <f t="shared" si="366"/>
        <v>0</v>
      </c>
      <c r="BX459" s="80">
        <f t="shared" si="367"/>
        <v>0</v>
      </c>
      <c r="BY459" s="80">
        <f t="shared" si="368"/>
        <v>0</v>
      </c>
      <c r="BZ459" s="80">
        <f t="shared" si="369"/>
        <v>0</v>
      </c>
      <c r="CA459" s="80">
        <f t="shared" si="370"/>
        <v>0</v>
      </c>
      <c r="CB459" s="80">
        <f t="shared" si="371"/>
        <v>0</v>
      </c>
      <c r="CC459" s="80">
        <f t="shared" si="372"/>
        <v>0</v>
      </c>
      <c r="CD459" s="80">
        <f t="shared" si="373"/>
        <v>0</v>
      </c>
    </row>
    <row r="460" spans="1:82" x14ac:dyDescent="0.2">
      <c r="A460" s="82" t="s">
        <v>688</v>
      </c>
      <c r="B460" s="83" t="s">
        <v>689</v>
      </c>
      <c r="C460" s="83">
        <v>4301135374</v>
      </c>
      <c r="D460" s="83">
        <v>4640242181424</v>
      </c>
      <c r="E460" s="84">
        <v>5.5</v>
      </c>
      <c r="F460" s="85">
        <v>1</v>
      </c>
      <c r="G460" s="84">
        <v>5.5</v>
      </c>
      <c r="H460" s="84">
        <v>5.7350000000000003</v>
      </c>
      <c r="I460" s="86">
        <v>84</v>
      </c>
      <c r="J460" s="86" t="s">
        <v>115</v>
      </c>
      <c r="K460" s="87" t="s">
        <v>89</v>
      </c>
      <c r="L460" s="87"/>
      <c r="M460" s="773">
        <v>180</v>
      </c>
      <c r="N460" s="773"/>
      <c r="O460" s="1038" t="s">
        <v>690</v>
      </c>
      <c r="P460" s="775"/>
      <c r="Q460" s="775"/>
      <c r="R460" s="775"/>
      <c r="S460" s="775"/>
      <c r="T460" s="88" t="s">
        <v>42</v>
      </c>
      <c r="U460" s="65">
        <v>0</v>
      </c>
      <c r="V460" s="66">
        <f t="shared" si="354"/>
        <v>0</v>
      </c>
      <c r="W460" s="65">
        <v>0</v>
      </c>
      <c r="X460" s="66">
        <f t="shared" si="355"/>
        <v>0</v>
      </c>
      <c r="Y460" s="65">
        <v>0</v>
      </c>
      <c r="Z460" s="66">
        <f t="shared" si="356"/>
        <v>0</v>
      </c>
      <c r="AA460" s="65">
        <v>0</v>
      </c>
      <c r="AB460" s="66">
        <f t="shared" si="357"/>
        <v>0</v>
      </c>
      <c r="AC460" s="67" t="str">
        <f>IF(IFERROR(U460*0.0155,0)+IFERROR(W460*0.0155,0)+IFERROR(Y460*0.0155,0)+IFERROR(AA460*0.0155,0)=0,"",IFERROR(U460*0.0155,0)+IFERROR(W460*0.0155,0)+IFERROR(Y460*0.0155,0)+IFERROR(AA460*0.0155,0))</f>
        <v/>
      </c>
      <c r="AD460" s="82" t="s">
        <v>57</v>
      </c>
      <c r="AE460" s="82" t="s">
        <v>57</v>
      </c>
      <c r="AF460" s="633" t="s">
        <v>669</v>
      </c>
      <c r="AG460" s="2"/>
      <c r="AH460" s="2"/>
      <c r="AI460" s="2"/>
      <c r="AJ460" s="2"/>
      <c r="AK460" s="2"/>
      <c r="AL460" s="61"/>
      <c r="AM460" s="61"/>
      <c r="AN460" s="61"/>
      <c r="AO460" s="2"/>
      <c r="AP460" s="2"/>
      <c r="AQ460" s="2"/>
      <c r="AR460" s="2"/>
      <c r="AS460" s="2"/>
      <c r="AT460" s="2"/>
      <c r="AU460" s="20"/>
      <c r="AV460" s="20"/>
      <c r="AW460" s="21"/>
      <c r="BB460" s="632" t="s">
        <v>91</v>
      </c>
      <c r="BO460" s="80">
        <f t="shared" si="358"/>
        <v>0</v>
      </c>
      <c r="BP460" s="80">
        <f t="shared" si="359"/>
        <v>0</v>
      </c>
      <c r="BQ460" s="80">
        <f t="shared" si="360"/>
        <v>0</v>
      </c>
      <c r="BR460" s="80">
        <f t="shared" si="361"/>
        <v>0</v>
      </c>
      <c r="BS460" s="80">
        <f t="shared" si="362"/>
        <v>0</v>
      </c>
      <c r="BT460" s="80">
        <f t="shared" si="363"/>
        <v>0</v>
      </c>
      <c r="BU460" s="80">
        <f t="shared" si="364"/>
        <v>0</v>
      </c>
      <c r="BV460" s="80">
        <f t="shared" si="365"/>
        <v>0</v>
      </c>
      <c r="BW460" s="80">
        <f t="shared" si="366"/>
        <v>0</v>
      </c>
      <c r="BX460" s="80">
        <f t="shared" si="367"/>
        <v>0</v>
      </c>
      <c r="BY460" s="80">
        <f t="shared" si="368"/>
        <v>0</v>
      </c>
      <c r="BZ460" s="80">
        <f t="shared" si="369"/>
        <v>0</v>
      </c>
      <c r="CA460" s="80">
        <f t="shared" si="370"/>
        <v>0</v>
      </c>
      <c r="CB460" s="80">
        <f t="shared" si="371"/>
        <v>0</v>
      </c>
      <c r="CC460" s="80">
        <f t="shared" si="372"/>
        <v>0</v>
      </c>
      <c r="CD460" s="80">
        <f t="shared" si="373"/>
        <v>0</v>
      </c>
    </row>
    <row r="461" spans="1:82" x14ac:dyDescent="0.2">
      <c r="A461" s="82" t="s">
        <v>688</v>
      </c>
      <c r="B461" s="83" t="s">
        <v>689</v>
      </c>
      <c r="C461" s="83">
        <v>4301135513</v>
      </c>
      <c r="D461" s="83">
        <v>4640242181424</v>
      </c>
      <c r="E461" s="84">
        <v>5.5</v>
      </c>
      <c r="F461" s="85">
        <v>1</v>
      </c>
      <c r="G461" s="84">
        <v>5.5</v>
      </c>
      <c r="H461" s="84">
        <v>5.7350000000000003</v>
      </c>
      <c r="I461" s="86">
        <v>84</v>
      </c>
      <c r="J461" s="86" t="s">
        <v>115</v>
      </c>
      <c r="K461" s="87" t="s">
        <v>89</v>
      </c>
      <c r="L461" s="87"/>
      <c r="M461" s="773">
        <v>180</v>
      </c>
      <c r="N461" s="773"/>
      <c r="O461" s="1039" t="s">
        <v>690</v>
      </c>
      <c r="P461" s="775"/>
      <c r="Q461" s="775"/>
      <c r="R461" s="775"/>
      <c r="S461" s="775"/>
      <c r="T461" s="88" t="s">
        <v>42</v>
      </c>
      <c r="U461" s="65">
        <v>0</v>
      </c>
      <c r="V461" s="66">
        <f t="shared" si="354"/>
        <v>0</v>
      </c>
      <c r="W461" s="65">
        <v>0</v>
      </c>
      <c r="X461" s="66">
        <f t="shared" si="355"/>
        <v>0</v>
      </c>
      <c r="Y461" s="65">
        <v>0</v>
      </c>
      <c r="Z461" s="66">
        <f t="shared" si="356"/>
        <v>0</v>
      </c>
      <c r="AA461" s="65">
        <v>0</v>
      </c>
      <c r="AB461" s="66">
        <f t="shared" si="357"/>
        <v>0</v>
      </c>
      <c r="AC461" s="67" t="str">
        <f>IF(IFERROR(U461*0.0155,0)+IFERROR(W461*0.0155,0)+IFERROR(Y461*0.0155,0)+IFERROR(AA461*0.0155,0)=0,"",IFERROR(U461*0.0155,0)+IFERROR(W461*0.0155,0)+IFERROR(Y461*0.0155,0)+IFERROR(AA461*0.0155,0))</f>
        <v/>
      </c>
      <c r="AD461" s="82" t="s">
        <v>57</v>
      </c>
      <c r="AE461" s="82" t="s">
        <v>57</v>
      </c>
      <c r="AF461" s="635" t="s">
        <v>669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634" t="s">
        <v>91</v>
      </c>
      <c r="BO461" s="80">
        <f t="shared" si="358"/>
        <v>0</v>
      </c>
      <c r="BP461" s="80">
        <f t="shared" si="359"/>
        <v>0</v>
      </c>
      <c r="BQ461" s="80">
        <f t="shared" si="360"/>
        <v>0</v>
      </c>
      <c r="BR461" s="80">
        <f t="shared" si="361"/>
        <v>0</v>
      </c>
      <c r="BS461" s="80">
        <f t="shared" si="362"/>
        <v>0</v>
      </c>
      <c r="BT461" s="80">
        <f t="shared" si="363"/>
        <v>0</v>
      </c>
      <c r="BU461" s="80">
        <f t="shared" si="364"/>
        <v>0</v>
      </c>
      <c r="BV461" s="80">
        <f t="shared" si="365"/>
        <v>0</v>
      </c>
      <c r="BW461" s="80">
        <f t="shared" si="366"/>
        <v>0</v>
      </c>
      <c r="BX461" s="80">
        <f t="shared" si="367"/>
        <v>0</v>
      </c>
      <c r="BY461" s="80">
        <f t="shared" si="368"/>
        <v>0</v>
      </c>
      <c r="BZ461" s="80">
        <f t="shared" si="369"/>
        <v>0</v>
      </c>
      <c r="CA461" s="80">
        <f t="shared" si="370"/>
        <v>0</v>
      </c>
      <c r="CB461" s="80">
        <f t="shared" si="371"/>
        <v>0</v>
      </c>
      <c r="CC461" s="80">
        <f t="shared" si="372"/>
        <v>0</v>
      </c>
      <c r="CD461" s="80">
        <f t="shared" si="373"/>
        <v>0</v>
      </c>
    </row>
    <row r="462" spans="1:82" x14ac:dyDescent="0.2">
      <c r="A462" s="82" t="s">
        <v>691</v>
      </c>
      <c r="B462" s="83" t="s">
        <v>692</v>
      </c>
      <c r="C462" s="83">
        <v>4301135186</v>
      </c>
      <c r="D462" s="83">
        <v>4640242180311</v>
      </c>
      <c r="E462" s="84">
        <v>5.5</v>
      </c>
      <c r="F462" s="85">
        <v>1</v>
      </c>
      <c r="G462" s="84">
        <v>5.5</v>
      </c>
      <c r="H462" s="84">
        <v>5.7350000000000003</v>
      </c>
      <c r="I462" s="86">
        <v>84</v>
      </c>
      <c r="J462" s="86" t="s">
        <v>115</v>
      </c>
      <c r="K462" s="87" t="s">
        <v>89</v>
      </c>
      <c r="L462" s="87"/>
      <c r="M462" s="773">
        <v>180</v>
      </c>
      <c r="N462" s="773"/>
      <c r="O462" s="1040" t="s">
        <v>693</v>
      </c>
      <c r="P462" s="775"/>
      <c r="Q462" s="775"/>
      <c r="R462" s="775"/>
      <c r="S462" s="775"/>
      <c r="T462" s="88" t="s">
        <v>42</v>
      </c>
      <c r="U462" s="65">
        <v>0</v>
      </c>
      <c r="V462" s="66">
        <f t="shared" si="354"/>
        <v>0</v>
      </c>
      <c r="W462" s="65">
        <v>0</v>
      </c>
      <c r="X462" s="66">
        <f t="shared" si="355"/>
        <v>0</v>
      </c>
      <c r="Y462" s="65">
        <v>0</v>
      </c>
      <c r="Z462" s="66">
        <f t="shared" si="356"/>
        <v>0</v>
      </c>
      <c r="AA462" s="65">
        <v>0</v>
      </c>
      <c r="AB462" s="66">
        <f t="shared" si="357"/>
        <v>0</v>
      </c>
      <c r="AC462" s="67" t="str">
        <f>IF(IFERROR(U462*0.0155,0)+IFERROR(W462*0.0155,0)+IFERROR(Y462*0.0155,0)+IFERROR(AA462*0.0155,0)=0,"",IFERROR(U462*0.0155,0)+IFERROR(W462*0.0155,0)+IFERROR(Y462*0.0155,0)+IFERROR(AA462*0.0155,0))</f>
        <v/>
      </c>
      <c r="AD462" s="82" t="s">
        <v>57</v>
      </c>
      <c r="AE462" s="82" t="s">
        <v>57</v>
      </c>
      <c r="AF462" s="637" t="s">
        <v>658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636" t="s">
        <v>91</v>
      </c>
      <c r="BO462" s="80">
        <f t="shared" si="358"/>
        <v>0</v>
      </c>
      <c r="BP462" s="80">
        <f t="shared" si="359"/>
        <v>0</v>
      </c>
      <c r="BQ462" s="80">
        <f t="shared" si="360"/>
        <v>0</v>
      </c>
      <c r="BR462" s="80">
        <f t="shared" si="361"/>
        <v>0</v>
      </c>
      <c r="BS462" s="80">
        <f t="shared" si="362"/>
        <v>0</v>
      </c>
      <c r="BT462" s="80">
        <f t="shared" si="363"/>
        <v>0</v>
      </c>
      <c r="BU462" s="80">
        <f t="shared" si="364"/>
        <v>0</v>
      </c>
      <c r="BV462" s="80">
        <f t="shared" si="365"/>
        <v>0</v>
      </c>
      <c r="BW462" s="80">
        <f t="shared" si="366"/>
        <v>0</v>
      </c>
      <c r="BX462" s="80">
        <f t="shared" si="367"/>
        <v>0</v>
      </c>
      <c r="BY462" s="80">
        <f t="shared" si="368"/>
        <v>0</v>
      </c>
      <c r="BZ462" s="80">
        <f t="shared" si="369"/>
        <v>0</v>
      </c>
      <c r="CA462" s="80">
        <f t="shared" si="370"/>
        <v>0</v>
      </c>
      <c r="CB462" s="80">
        <f t="shared" si="371"/>
        <v>0</v>
      </c>
      <c r="CC462" s="80">
        <f t="shared" si="372"/>
        <v>0</v>
      </c>
      <c r="CD462" s="80">
        <f t="shared" si="373"/>
        <v>0</v>
      </c>
    </row>
    <row r="463" spans="1:82" x14ac:dyDescent="0.2">
      <c r="A463" s="82" t="s">
        <v>691</v>
      </c>
      <c r="B463" s="83" t="s">
        <v>692</v>
      </c>
      <c r="C463" s="83">
        <v>4301135358</v>
      </c>
      <c r="D463" s="83">
        <v>4640242180311</v>
      </c>
      <c r="E463" s="84">
        <v>5.5</v>
      </c>
      <c r="F463" s="85">
        <v>1</v>
      </c>
      <c r="G463" s="84">
        <v>5.5</v>
      </c>
      <c r="H463" s="84">
        <v>5.7350000000000003</v>
      </c>
      <c r="I463" s="86">
        <v>84</v>
      </c>
      <c r="J463" s="86" t="s">
        <v>115</v>
      </c>
      <c r="K463" s="87" t="s">
        <v>89</v>
      </c>
      <c r="L463" s="87"/>
      <c r="M463" s="773">
        <v>180</v>
      </c>
      <c r="N463" s="773"/>
      <c r="O463" s="1041" t="s">
        <v>693</v>
      </c>
      <c r="P463" s="775"/>
      <c r="Q463" s="775"/>
      <c r="R463" s="775"/>
      <c r="S463" s="775"/>
      <c r="T463" s="88" t="s">
        <v>42</v>
      </c>
      <c r="U463" s="65">
        <v>0</v>
      </c>
      <c r="V463" s="66">
        <f t="shared" si="354"/>
        <v>0</v>
      </c>
      <c r="W463" s="65">
        <v>0</v>
      </c>
      <c r="X463" s="66">
        <f t="shared" si="355"/>
        <v>0</v>
      </c>
      <c r="Y463" s="65">
        <v>0</v>
      </c>
      <c r="Z463" s="66">
        <f t="shared" si="356"/>
        <v>0</v>
      </c>
      <c r="AA463" s="65">
        <v>0</v>
      </c>
      <c r="AB463" s="66">
        <f t="shared" si="357"/>
        <v>0</v>
      </c>
      <c r="AC463" s="67" t="str">
        <f>IF(IFERROR(U463*0.0155,0)+IFERROR(W463*0.0155,0)+IFERROR(Y463*0.0155,0)+IFERROR(AA463*0.0155,0)=0,"",IFERROR(U463*0.0155,0)+IFERROR(W463*0.0155,0)+IFERROR(Y463*0.0155,0)+IFERROR(AA463*0.0155,0))</f>
        <v/>
      </c>
      <c r="AD463" s="82" t="s">
        <v>57</v>
      </c>
      <c r="AE463" s="82" t="s">
        <v>57</v>
      </c>
      <c r="AF463" s="639" t="s">
        <v>658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638" t="s">
        <v>91</v>
      </c>
      <c r="BO463" s="80">
        <f t="shared" si="358"/>
        <v>0</v>
      </c>
      <c r="BP463" s="80">
        <f t="shared" si="359"/>
        <v>0</v>
      </c>
      <c r="BQ463" s="80">
        <f t="shared" si="360"/>
        <v>0</v>
      </c>
      <c r="BR463" s="80">
        <f t="shared" si="361"/>
        <v>0</v>
      </c>
      <c r="BS463" s="80">
        <f t="shared" si="362"/>
        <v>0</v>
      </c>
      <c r="BT463" s="80">
        <f t="shared" si="363"/>
        <v>0</v>
      </c>
      <c r="BU463" s="80">
        <f t="shared" si="364"/>
        <v>0</v>
      </c>
      <c r="BV463" s="80">
        <f t="shared" si="365"/>
        <v>0</v>
      </c>
      <c r="BW463" s="80">
        <f t="shared" si="366"/>
        <v>0</v>
      </c>
      <c r="BX463" s="80">
        <f t="shared" si="367"/>
        <v>0</v>
      </c>
      <c r="BY463" s="80">
        <f t="shared" si="368"/>
        <v>0</v>
      </c>
      <c r="BZ463" s="80">
        <f t="shared" si="369"/>
        <v>0</v>
      </c>
      <c r="CA463" s="80">
        <f t="shared" si="370"/>
        <v>0</v>
      </c>
      <c r="CB463" s="80">
        <f t="shared" si="371"/>
        <v>0</v>
      </c>
      <c r="CC463" s="80">
        <f t="shared" si="372"/>
        <v>0</v>
      </c>
      <c r="CD463" s="80">
        <f t="shared" si="373"/>
        <v>0</v>
      </c>
    </row>
    <row r="464" spans="1:82" ht="22.5" x14ac:dyDescent="0.2">
      <c r="A464" s="82" t="s">
        <v>694</v>
      </c>
      <c r="B464" s="83" t="s">
        <v>695</v>
      </c>
      <c r="C464" s="83">
        <v>4301135320</v>
      </c>
      <c r="D464" s="83">
        <v>4640242181592</v>
      </c>
      <c r="E464" s="84">
        <v>3.5</v>
      </c>
      <c r="F464" s="85">
        <v>1</v>
      </c>
      <c r="G464" s="84">
        <v>3.5</v>
      </c>
      <c r="H464" s="84">
        <v>3.6850000000000001</v>
      </c>
      <c r="I464" s="86">
        <v>126</v>
      </c>
      <c r="J464" s="86" t="s">
        <v>90</v>
      </c>
      <c r="K464" s="87" t="s">
        <v>89</v>
      </c>
      <c r="L464" s="87"/>
      <c r="M464" s="773">
        <v>180</v>
      </c>
      <c r="N464" s="773"/>
      <c r="O464" s="1042" t="s">
        <v>696</v>
      </c>
      <c r="P464" s="775"/>
      <c r="Q464" s="775"/>
      <c r="R464" s="775"/>
      <c r="S464" s="775"/>
      <c r="T464" s="88" t="s">
        <v>42</v>
      </c>
      <c r="U464" s="65">
        <v>0</v>
      </c>
      <c r="V464" s="66">
        <f t="shared" si="354"/>
        <v>0</v>
      </c>
      <c r="W464" s="65">
        <v>0</v>
      </c>
      <c r="X464" s="66">
        <f t="shared" si="355"/>
        <v>0</v>
      </c>
      <c r="Y464" s="65">
        <v>0</v>
      </c>
      <c r="Z464" s="66">
        <f t="shared" si="356"/>
        <v>0</v>
      </c>
      <c r="AA464" s="65">
        <v>0</v>
      </c>
      <c r="AB464" s="66">
        <f t="shared" si="357"/>
        <v>0</v>
      </c>
      <c r="AC464" s="67" t="str">
        <f t="shared" ref="AC464:AC479" si="374">IF(IFERROR(U464*0.00936,0)+IFERROR(W464*0.00936,0)+IFERROR(Y464*0.00936,0)+IFERROR(AA464*0.00936,0)=0,"",IFERROR(U464*0.00936,0)+IFERROR(W464*0.00936,0)+IFERROR(Y464*0.00936,0)+IFERROR(AA464*0.00936,0))</f>
        <v/>
      </c>
      <c r="AD464" s="82" t="s">
        <v>57</v>
      </c>
      <c r="AE464" s="82" t="s">
        <v>57</v>
      </c>
      <c r="AF464" s="641" t="s">
        <v>697</v>
      </c>
      <c r="AG464" s="2"/>
      <c r="AH464" s="2"/>
      <c r="AI464" s="2"/>
      <c r="AJ464" s="2"/>
      <c r="AK464" s="2"/>
      <c r="AL464" s="61"/>
      <c r="AM464" s="61"/>
      <c r="AN464" s="61"/>
      <c r="AO464" s="2"/>
      <c r="AP464" s="2"/>
      <c r="AQ464" s="2"/>
      <c r="AR464" s="2"/>
      <c r="AS464" s="2"/>
      <c r="AT464" s="2"/>
      <c r="AU464" s="20"/>
      <c r="AV464" s="20"/>
      <c r="AW464" s="21"/>
      <c r="BB464" s="640" t="s">
        <v>91</v>
      </c>
      <c r="BO464" s="80">
        <f t="shared" si="358"/>
        <v>0</v>
      </c>
      <c r="BP464" s="80">
        <f t="shared" si="359"/>
        <v>0</v>
      </c>
      <c r="BQ464" s="80">
        <f t="shared" si="360"/>
        <v>0</v>
      </c>
      <c r="BR464" s="80">
        <f t="shared" si="361"/>
        <v>0</v>
      </c>
      <c r="BS464" s="80">
        <f t="shared" si="362"/>
        <v>0</v>
      </c>
      <c r="BT464" s="80">
        <f t="shared" si="363"/>
        <v>0</v>
      </c>
      <c r="BU464" s="80">
        <f t="shared" si="364"/>
        <v>0</v>
      </c>
      <c r="BV464" s="80">
        <f t="shared" si="365"/>
        <v>0</v>
      </c>
      <c r="BW464" s="80">
        <f t="shared" si="366"/>
        <v>0</v>
      </c>
      <c r="BX464" s="80">
        <f t="shared" si="367"/>
        <v>0</v>
      </c>
      <c r="BY464" s="80">
        <f t="shared" si="368"/>
        <v>0</v>
      </c>
      <c r="BZ464" s="80">
        <f t="shared" si="369"/>
        <v>0</v>
      </c>
      <c r="CA464" s="80">
        <f t="shared" si="370"/>
        <v>0</v>
      </c>
      <c r="CB464" s="80">
        <f t="shared" si="371"/>
        <v>0</v>
      </c>
      <c r="CC464" s="80">
        <f t="shared" si="372"/>
        <v>0</v>
      </c>
      <c r="CD464" s="80">
        <f t="shared" si="373"/>
        <v>0</v>
      </c>
    </row>
    <row r="465" spans="1:82" ht="22.5" x14ac:dyDescent="0.2">
      <c r="A465" s="82" t="s">
        <v>694</v>
      </c>
      <c r="B465" s="83" t="s">
        <v>695</v>
      </c>
      <c r="C465" s="83">
        <v>4301135622</v>
      </c>
      <c r="D465" s="83">
        <v>4640242181592</v>
      </c>
      <c r="E465" s="84">
        <v>3.5</v>
      </c>
      <c r="F465" s="85">
        <v>1</v>
      </c>
      <c r="G465" s="84">
        <v>3.5</v>
      </c>
      <c r="H465" s="84">
        <v>3.6850000000000001</v>
      </c>
      <c r="I465" s="86">
        <v>126</v>
      </c>
      <c r="J465" s="86" t="s">
        <v>90</v>
      </c>
      <c r="K465" s="87" t="s">
        <v>89</v>
      </c>
      <c r="L465" s="87"/>
      <c r="M465" s="773">
        <v>180</v>
      </c>
      <c r="N465" s="773"/>
      <c r="O465" s="1043" t="s">
        <v>696</v>
      </c>
      <c r="P465" s="775"/>
      <c r="Q465" s="775"/>
      <c r="R465" s="775"/>
      <c r="S465" s="775"/>
      <c r="T465" s="88" t="s">
        <v>42</v>
      </c>
      <c r="U465" s="65">
        <v>0</v>
      </c>
      <c r="V465" s="66">
        <f t="shared" si="354"/>
        <v>0</v>
      </c>
      <c r="W465" s="65">
        <v>0</v>
      </c>
      <c r="X465" s="66">
        <f t="shared" si="355"/>
        <v>0</v>
      </c>
      <c r="Y465" s="65">
        <v>0</v>
      </c>
      <c r="Z465" s="66">
        <f t="shared" si="356"/>
        <v>0</v>
      </c>
      <c r="AA465" s="65">
        <v>0</v>
      </c>
      <c r="AB465" s="66">
        <f t="shared" si="357"/>
        <v>0</v>
      </c>
      <c r="AC465" s="67" t="str">
        <f t="shared" si="374"/>
        <v/>
      </c>
      <c r="AD465" s="82" t="s">
        <v>57</v>
      </c>
      <c r="AE465" s="82" t="s">
        <v>57</v>
      </c>
      <c r="AF465" s="643" t="s">
        <v>697</v>
      </c>
      <c r="AG465" s="2"/>
      <c r="AH465" s="2"/>
      <c r="AI465" s="2"/>
      <c r="AJ465" s="2"/>
      <c r="AK465" s="2"/>
      <c r="AL465" s="61"/>
      <c r="AM465" s="61"/>
      <c r="AN465" s="61"/>
      <c r="AO465" s="2"/>
      <c r="AP465" s="2"/>
      <c r="AQ465" s="2"/>
      <c r="AR465" s="2"/>
      <c r="AS465" s="2"/>
      <c r="AT465" s="2"/>
      <c r="AU465" s="20"/>
      <c r="AV465" s="20"/>
      <c r="AW465" s="21"/>
      <c r="BB465" s="642" t="s">
        <v>91</v>
      </c>
      <c r="BO465" s="80">
        <f t="shared" si="358"/>
        <v>0</v>
      </c>
      <c r="BP465" s="80">
        <f t="shared" si="359"/>
        <v>0</v>
      </c>
      <c r="BQ465" s="80">
        <f t="shared" si="360"/>
        <v>0</v>
      </c>
      <c r="BR465" s="80">
        <f t="shared" si="361"/>
        <v>0</v>
      </c>
      <c r="BS465" s="80">
        <f t="shared" si="362"/>
        <v>0</v>
      </c>
      <c r="BT465" s="80">
        <f t="shared" si="363"/>
        <v>0</v>
      </c>
      <c r="BU465" s="80">
        <f t="shared" si="364"/>
        <v>0</v>
      </c>
      <c r="BV465" s="80">
        <f t="shared" si="365"/>
        <v>0</v>
      </c>
      <c r="BW465" s="80">
        <f t="shared" si="366"/>
        <v>0</v>
      </c>
      <c r="BX465" s="80">
        <f t="shared" si="367"/>
        <v>0</v>
      </c>
      <c r="BY465" s="80">
        <f t="shared" si="368"/>
        <v>0</v>
      </c>
      <c r="BZ465" s="80">
        <f t="shared" si="369"/>
        <v>0</v>
      </c>
      <c r="CA465" s="80">
        <f t="shared" si="370"/>
        <v>0</v>
      </c>
      <c r="CB465" s="80">
        <f t="shared" si="371"/>
        <v>0</v>
      </c>
      <c r="CC465" s="80">
        <f t="shared" si="372"/>
        <v>0</v>
      </c>
      <c r="CD465" s="80">
        <f t="shared" si="373"/>
        <v>0</v>
      </c>
    </row>
    <row r="466" spans="1:82" x14ac:dyDescent="0.2">
      <c r="A466" s="82" t="s">
        <v>698</v>
      </c>
      <c r="B466" s="83" t="s">
        <v>699</v>
      </c>
      <c r="C466" s="83">
        <v>4301135405</v>
      </c>
      <c r="D466" s="83">
        <v>4640242181523</v>
      </c>
      <c r="E466" s="84">
        <v>3</v>
      </c>
      <c r="F466" s="85">
        <v>1</v>
      </c>
      <c r="G466" s="84">
        <v>3</v>
      </c>
      <c r="H466" s="84">
        <v>3.1920000000000002</v>
      </c>
      <c r="I466" s="86">
        <v>126</v>
      </c>
      <c r="J466" s="86" t="s">
        <v>90</v>
      </c>
      <c r="K466" s="87" t="s">
        <v>89</v>
      </c>
      <c r="L466" s="87"/>
      <c r="M466" s="773">
        <v>180</v>
      </c>
      <c r="N466" s="773"/>
      <c r="O466" s="1044" t="s">
        <v>700</v>
      </c>
      <c r="P466" s="775"/>
      <c r="Q466" s="775"/>
      <c r="R466" s="775"/>
      <c r="S466" s="775"/>
      <c r="T466" s="88" t="s">
        <v>42</v>
      </c>
      <c r="U466" s="65">
        <v>0</v>
      </c>
      <c r="V466" s="66">
        <f t="shared" si="354"/>
        <v>0</v>
      </c>
      <c r="W466" s="65">
        <v>0</v>
      </c>
      <c r="X466" s="66">
        <f t="shared" si="355"/>
        <v>0</v>
      </c>
      <c r="Y466" s="65">
        <v>0</v>
      </c>
      <c r="Z466" s="66">
        <f t="shared" si="356"/>
        <v>0</v>
      </c>
      <c r="AA466" s="65">
        <v>0</v>
      </c>
      <c r="AB466" s="66">
        <f t="shared" si="357"/>
        <v>0</v>
      </c>
      <c r="AC466" s="67" t="str">
        <f t="shared" si="374"/>
        <v/>
      </c>
      <c r="AD466" s="82" t="s">
        <v>57</v>
      </c>
      <c r="AE466" s="82" t="s">
        <v>57</v>
      </c>
      <c r="AF466" s="645" t="s">
        <v>681</v>
      </c>
      <c r="AG466" s="2"/>
      <c r="AH466" s="2"/>
      <c r="AI466" s="2"/>
      <c r="AJ466" s="2"/>
      <c r="AK466" s="2"/>
      <c r="AL466" s="61"/>
      <c r="AM466" s="61"/>
      <c r="AN466" s="61"/>
      <c r="AO466" s="2"/>
      <c r="AP466" s="2"/>
      <c r="AQ466" s="2"/>
      <c r="AR466" s="2"/>
      <c r="AS466" s="2"/>
      <c r="AT466" s="2"/>
      <c r="AU466" s="20"/>
      <c r="AV466" s="20"/>
      <c r="AW466" s="21"/>
      <c r="BB466" s="644" t="s">
        <v>91</v>
      </c>
      <c r="BO466" s="80">
        <f t="shared" si="358"/>
        <v>0</v>
      </c>
      <c r="BP466" s="80">
        <f t="shared" si="359"/>
        <v>0</v>
      </c>
      <c r="BQ466" s="80">
        <f t="shared" si="360"/>
        <v>0</v>
      </c>
      <c r="BR466" s="80">
        <f t="shared" si="361"/>
        <v>0</v>
      </c>
      <c r="BS466" s="80">
        <f t="shared" si="362"/>
        <v>0</v>
      </c>
      <c r="BT466" s="80">
        <f t="shared" si="363"/>
        <v>0</v>
      </c>
      <c r="BU466" s="80">
        <f t="shared" si="364"/>
        <v>0</v>
      </c>
      <c r="BV466" s="80">
        <f t="shared" si="365"/>
        <v>0</v>
      </c>
      <c r="BW466" s="80">
        <f t="shared" si="366"/>
        <v>0</v>
      </c>
      <c r="BX466" s="80">
        <f t="shared" si="367"/>
        <v>0</v>
      </c>
      <c r="BY466" s="80">
        <f t="shared" si="368"/>
        <v>0</v>
      </c>
      <c r="BZ466" s="80">
        <f t="shared" si="369"/>
        <v>0</v>
      </c>
      <c r="CA466" s="80">
        <f t="shared" si="370"/>
        <v>0</v>
      </c>
      <c r="CB466" s="80">
        <f t="shared" si="371"/>
        <v>0</v>
      </c>
      <c r="CC466" s="80">
        <f t="shared" si="372"/>
        <v>0</v>
      </c>
      <c r="CD466" s="80">
        <f t="shared" si="373"/>
        <v>0</v>
      </c>
    </row>
    <row r="467" spans="1:82" ht="22.5" x14ac:dyDescent="0.2">
      <c r="A467" s="82" t="s">
        <v>701</v>
      </c>
      <c r="B467" s="83" t="s">
        <v>702</v>
      </c>
      <c r="C467" s="83">
        <v>4301135191</v>
      </c>
      <c r="D467" s="83">
        <v>4640242180373</v>
      </c>
      <c r="E467" s="84">
        <v>3</v>
      </c>
      <c r="F467" s="85">
        <v>1</v>
      </c>
      <c r="G467" s="84">
        <v>3</v>
      </c>
      <c r="H467" s="84">
        <v>3.1920000000000002</v>
      </c>
      <c r="I467" s="86">
        <v>126</v>
      </c>
      <c r="J467" s="86" t="s">
        <v>90</v>
      </c>
      <c r="K467" s="87" t="s">
        <v>89</v>
      </c>
      <c r="L467" s="87"/>
      <c r="M467" s="773">
        <v>180</v>
      </c>
      <c r="N467" s="773"/>
      <c r="O467" s="1045" t="s">
        <v>703</v>
      </c>
      <c r="P467" s="775"/>
      <c r="Q467" s="775"/>
      <c r="R467" s="775"/>
      <c r="S467" s="775"/>
      <c r="T467" s="88" t="s">
        <v>42</v>
      </c>
      <c r="U467" s="65">
        <v>0</v>
      </c>
      <c r="V467" s="66">
        <f t="shared" si="354"/>
        <v>0</v>
      </c>
      <c r="W467" s="65">
        <v>0</v>
      </c>
      <c r="X467" s="66">
        <f t="shared" si="355"/>
        <v>0</v>
      </c>
      <c r="Y467" s="65">
        <v>0</v>
      </c>
      <c r="Z467" s="66">
        <f t="shared" si="356"/>
        <v>0</v>
      </c>
      <c r="AA467" s="65">
        <v>0</v>
      </c>
      <c r="AB467" s="66">
        <f t="shared" si="357"/>
        <v>0</v>
      </c>
      <c r="AC467" s="67" t="str">
        <f t="shared" si="374"/>
        <v/>
      </c>
      <c r="AD467" s="82" t="s">
        <v>57</v>
      </c>
      <c r="AE467" s="82" t="s">
        <v>57</v>
      </c>
      <c r="AF467" s="647" t="s">
        <v>704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646" t="s">
        <v>91</v>
      </c>
      <c r="BO467" s="80">
        <f t="shared" si="358"/>
        <v>0</v>
      </c>
      <c r="BP467" s="80">
        <f t="shared" si="359"/>
        <v>0</v>
      </c>
      <c r="BQ467" s="80">
        <f t="shared" si="360"/>
        <v>0</v>
      </c>
      <c r="BR467" s="80">
        <f t="shared" si="361"/>
        <v>0</v>
      </c>
      <c r="BS467" s="80">
        <f t="shared" si="362"/>
        <v>0</v>
      </c>
      <c r="BT467" s="80">
        <f t="shared" si="363"/>
        <v>0</v>
      </c>
      <c r="BU467" s="80">
        <f t="shared" si="364"/>
        <v>0</v>
      </c>
      <c r="BV467" s="80">
        <f t="shared" si="365"/>
        <v>0</v>
      </c>
      <c r="BW467" s="80">
        <f t="shared" si="366"/>
        <v>0</v>
      </c>
      <c r="BX467" s="80">
        <f t="shared" si="367"/>
        <v>0</v>
      </c>
      <c r="BY467" s="80">
        <f t="shared" si="368"/>
        <v>0</v>
      </c>
      <c r="BZ467" s="80">
        <f t="shared" si="369"/>
        <v>0</v>
      </c>
      <c r="CA467" s="80">
        <f t="shared" si="370"/>
        <v>0</v>
      </c>
      <c r="CB467" s="80">
        <f t="shared" si="371"/>
        <v>0</v>
      </c>
      <c r="CC467" s="80">
        <f t="shared" si="372"/>
        <v>0</v>
      </c>
      <c r="CD467" s="80">
        <f t="shared" si="373"/>
        <v>0</v>
      </c>
    </row>
    <row r="468" spans="1:82" x14ac:dyDescent="0.2">
      <c r="A468" s="82" t="s">
        <v>705</v>
      </c>
      <c r="B468" s="83" t="s">
        <v>706</v>
      </c>
      <c r="C468" s="83">
        <v>4301135524</v>
      </c>
      <c r="D468" s="83">
        <v>4640242181516</v>
      </c>
      <c r="E468" s="84">
        <v>3.7</v>
      </c>
      <c r="F468" s="85">
        <v>1</v>
      </c>
      <c r="G468" s="84">
        <v>3.7</v>
      </c>
      <c r="H468" s="84">
        <v>3.8919999999999999</v>
      </c>
      <c r="I468" s="86">
        <v>126</v>
      </c>
      <c r="J468" s="86" t="s">
        <v>90</v>
      </c>
      <c r="K468" s="87" t="s">
        <v>89</v>
      </c>
      <c r="L468" s="87"/>
      <c r="M468" s="773">
        <v>180</v>
      </c>
      <c r="N468" s="773"/>
      <c r="O468" s="1046" t="s">
        <v>707</v>
      </c>
      <c r="P468" s="775"/>
      <c r="Q468" s="775"/>
      <c r="R468" s="775"/>
      <c r="S468" s="775"/>
      <c r="T468" s="88" t="s">
        <v>42</v>
      </c>
      <c r="U468" s="65">
        <v>0</v>
      </c>
      <c r="V468" s="66">
        <f t="shared" si="354"/>
        <v>0</v>
      </c>
      <c r="W468" s="65">
        <v>0</v>
      </c>
      <c r="X468" s="66">
        <f t="shared" si="355"/>
        <v>0</v>
      </c>
      <c r="Y468" s="65">
        <v>0</v>
      </c>
      <c r="Z468" s="66">
        <f t="shared" si="356"/>
        <v>0</v>
      </c>
      <c r="AA468" s="65">
        <v>0</v>
      </c>
      <c r="AB468" s="66">
        <f t="shared" si="357"/>
        <v>0</v>
      </c>
      <c r="AC468" s="67" t="str">
        <f t="shared" si="374"/>
        <v/>
      </c>
      <c r="AD468" s="82" t="s">
        <v>57</v>
      </c>
      <c r="AE468" s="82" t="s">
        <v>57</v>
      </c>
      <c r="AF468" s="649" t="s">
        <v>708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648" t="s">
        <v>91</v>
      </c>
      <c r="BO468" s="80">
        <f t="shared" si="358"/>
        <v>0</v>
      </c>
      <c r="BP468" s="80">
        <f t="shared" si="359"/>
        <v>0</v>
      </c>
      <c r="BQ468" s="80">
        <f t="shared" si="360"/>
        <v>0</v>
      </c>
      <c r="BR468" s="80">
        <f t="shared" si="361"/>
        <v>0</v>
      </c>
      <c r="BS468" s="80">
        <f t="shared" si="362"/>
        <v>0</v>
      </c>
      <c r="BT468" s="80">
        <f t="shared" si="363"/>
        <v>0</v>
      </c>
      <c r="BU468" s="80">
        <f t="shared" si="364"/>
        <v>0</v>
      </c>
      <c r="BV468" s="80">
        <f t="shared" si="365"/>
        <v>0</v>
      </c>
      <c r="BW468" s="80">
        <f t="shared" si="366"/>
        <v>0</v>
      </c>
      <c r="BX468" s="80">
        <f t="shared" si="367"/>
        <v>0</v>
      </c>
      <c r="BY468" s="80">
        <f t="shared" si="368"/>
        <v>0</v>
      </c>
      <c r="BZ468" s="80">
        <f t="shared" si="369"/>
        <v>0</v>
      </c>
      <c r="CA468" s="80">
        <f t="shared" si="370"/>
        <v>0</v>
      </c>
      <c r="CB468" s="80">
        <f t="shared" si="371"/>
        <v>0</v>
      </c>
      <c r="CC468" s="80">
        <f t="shared" si="372"/>
        <v>0</v>
      </c>
      <c r="CD468" s="80">
        <f t="shared" si="373"/>
        <v>0</v>
      </c>
    </row>
    <row r="469" spans="1:82" x14ac:dyDescent="0.2">
      <c r="A469" s="82" t="s">
        <v>709</v>
      </c>
      <c r="B469" s="83" t="s">
        <v>710</v>
      </c>
      <c r="C469" s="83">
        <v>4301135366</v>
      </c>
      <c r="D469" s="83">
        <v>4640242180366</v>
      </c>
      <c r="E469" s="84">
        <v>3.7</v>
      </c>
      <c r="F469" s="85">
        <v>1</v>
      </c>
      <c r="G469" s="84">
        <v>3.7</v>
      </c>
      <c r="H469" s="84">
        <v>3.8919999999999999</v>
      </c>
      <c r="I469" s="86">
        <v>126</v>
      </c>
      <c r="J469" s="86" t="s">
        <v>90</v>
      </c>
      <c r="K469" s="87" t="s">
        <v>89</v>
      </c>
      <c r="L469" s="87"/>
      <c r="M469" s="773">
        <v>180</v>
      </c>
      <c r="N469" s="773"/>
      <c r="O469" s="1047" t="s">
        <v>711</v>
      </c>
      <c r="P469" s="775"/>
      <c r="Q469" s="775"/>
      <c r="R469" s="775"/>
      <c r="S469" s="775"/>
      <c r="T469" s="88" t="s">
        <v>42</v>
      </c>
      <c r="U469" s="65">
        <v>0</v>
      </c>
      <c r="V469" s="66">
        <f t="shared" si="354"/>
        <v>0</v>
      </c>
      <c r="W469" s="65">
        <v>0</v>
      </c>
      <c r="X469" s="66">
        <f t="shared" si="355"/>
        <v>0</v>
      </c>
      <c r="Y469" s="65">
        <v>0</v>
      </c>
      <c r="Z469" s="66">
        <f t="shared" si="356"/>
        <v>0</v>
      </c>
      <c r="AA469" s="65">
        <v>0</v>
      </c>
      <c r="AB469" s="66">
        <f t="shared" si="357"/>
        <v>0</v>
      </c>
      <c r="AC469" s="67" t="str">
        <f t="shared" si="374"/>
        <v/>
      </c>
      <c r="AD469" s="82" t="s">
        <v>57</v>
      </c>
      <c r="AE469" s="82" t="s">
        <v>57</v>
      </c>
      <c r="AF469" s="651" t="s">
        <v>712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650" t="s">
        <v>91</v>
      </c>
      <c r="BO469" s="80">
        <f t="shared" si="358"/>
        <v>0</v>
      </c>
      <c r="BP469" s="80">
        <f t="shared" si="359"/>
        <v>0</v>
      </c>
      <c r="BQ469" s="80">
        <f t="shared" si="360"/>
        <v>0</v>
      </c>
      <c r="BR469" s="80">
        <f t="shared" si="361"/>
        <v>0</v>
      </c>
      <c r="BS469" s="80">
        <f t="shared" si="362"/>
        <v>0</v>
      </c>
      <c r="BT469" s="80">
        <f t="shared" si="363"/>
        <v>0</v>
      </c>
      <c r="BU469" s="80">
        <f t="shared" si="364"/>
        <v>0</v>
      </c>
      <c r="BV469" s="80">
        <f t="shared" si="365"/>
        <v>0</v>
      </c>
      <c r="BW469" s="80">
        <f t="shared" si="366"/>
        <v>0</v>
      </c>
      <c r="BX469" s="80">
        <f t="shared" si="367"/>
        <v>0</v>
      </c>
      <c r="BY469" s="80">
        <f t="shared" si="368"/>
        <v>0</v>
      </c>
      <c r="BZ469" s="80">
        <f t="shared" si="369"/>
        <v>0</v>
      </c>
      <c r="CA469" s="80">
        <f t="shared" si="370"/>
        <v>0</v>
      </c>
      <c r="CB469" s="80">
        <f t="shared" si="371"/>
        <v>0</v>
      </c>
      <c r="CC469" s="80">
        <f t="shared" si="372"/>
        <v>0</v>
      </c>
      <c r="CD469" s="80">
        <f t="shared" si="373"/>
        <v>0</v>
      </c>
    </row>
    <row r="470" spans="1:82" x14ac:dyDescent="0.2">
      <c r="A470" s="82" t="s">
        <v>713</v>
      </c>
      <c r="B470" s="83" t="s">
        <v>714</v>
      </c>
      <c r="C470" s="83">
        <v>4301135522</v>
      </c>
      <c r="D470" s="83">
        <v>4640242181493</v>
      </c>
      <c r="E470" s="84">
        <v>3.7</v>
      </c>
      <c r="F470" s="85">
        <v>1</v>
      </c>
      <c r="G470" s="84">
        <v>3.7</v>
      </c>
      <c r="H470" s="84">
        <v>3.8919999999999999</v>
      </c>
      <c r="I470" s="86">
        <v>126</v>
      </c>
      <c r="J470" s="86" t="s">
        <v>90</v>
      </c>
      <c r="K470" s="87" t="s">
        <v>89</v>
      </c>
      <c r="L470" s="87"/>
      <c r="M470" s="773">
        <v>180</v>
      </c>
      <c r="N470" s="773"/>
      <c r="O470" s="1048" t="s">
        <v>715</v>
      </c>
      <c r="P470" s="775"/>
      <c r="Q470" s="775"/>
      <c r="R470" s="775"/>
      <c r="S470" s="775"/>
      <c r="T470" s="88" t="s">
        <v>42</v>
      </c>
      <c r="U470" s="65">
        <v>0</v>
      </c>
      <c r="V470" s="66">
        <f t="shared" si="354"/>
        <v>0</v>
      </c>
      <c r="W470" s="65">
        <v>0</v>
      </c>
      <c r="X470" s="66">
        <f t="shared" si="355"/>
        <v>0</v>
      </c>
      <c r="Y470" s="65">
        <v>0</v>
      </c>
      <c r="Z470" s="66">
        <f t="shared" si="356"/>
        <v>0</v>
      </c>
      <c r="AA470" s="65">
        <v>0</v>
      </c>
      <c r="AB470" s="66">
        <f t="shared" si="357"/>
        <v>0</v>
      </c>
      <c r="AC470" s="67" t="str">
        <f t="shared" si="374"/>
        <v/>
      </c>
      <c r="AD470" s="82" t="s">
        <v>57</v>
      </c>
      <c r="AE470" s="82" t="s">
        <v>57</v>
      </c>
      <c r="AF470" s="653" t="s">
        <v>669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652" t="s">
        <v>91</v>
      </c>
      <c r="BO470" s="80">
        <f t="shared" si="358"/>
        <v>0</v>
      </c>
      <c r="BP470" s="80">
        <f t="shared" si="359"/>
        <v>0</v>
      </c>
      <c r="BQ470" s="80">
        <f t="shared" si="360"/>
        <v>0</v>
      </c>
      <c r="BR470" s="80">
        <f t="shared" si="361"/>
        <v>0</v>
      </c>
      <c r="BS470" s="80">
        <f t="shared" si="362"/>
        <v>0</v>
      </c>
      <c r="BT470" s="80">
        <f t="shared" si="363"/>
        <v>0</v>
      </c>
      <c r="BU470" s="80">
        <f t="shared" si="364"/>
        <v>0</v>
      </c>
      <c r="BV470" s="80">
        <f t="shared" si="365"/>
        <v>0</v>
      </c>
      <c r="BW470" s="80">
        <f t="shared" si="366"/>
        <v>0</v>
      </c>
      <c r="BX470" s="80">
        <f t="shared" si="367"/>
        <v>0</v>
      </c>
      <c r="BY470" s="80">
        <f t="shared" si="368"/>
        <v>0</v>
      </c>
      <c r="BZ470" s="80">
        <f t="shared" si="369"/>
        <v>0</v>
      </c>
      <c r="CA470" s="80">
        <f t="shared" si="370"/>
        <v>0</v>
      </c>
      <c r="CB470" s="80">
        <f t="shared" si="371"/>
        <v>0</v>
      </c>
      <c r="CC470" s="80">
        <f t="shared" si="372"/>
        <v>0</v>
      </c>
      <c r="CD470" s="80">
        <f t="shared" si="373"/>
        <v>0</v>
      </c>
    </row>
    <row r="471" spans="1:82" ht="22.5" x14ac:dyDescent="0.2">
      <c r="A471" s="82" t="s">
        <v>716</v>
      </c>
      <c r="B471" s="83" t="s">
        <v>717</v>
      </c>
      <c r="C471" s="83">
        <v>4301135357</v>
      </c>
      <c r="D471" s="83">
        <v>4640242180342</v>
      </c>
      <c r="E471" s="84">
        <v>3.7</v>
      </c>
      <c r="F471" s="85">
        <v>1</v>
      </c>
      <c r="G471" s="84">
        <v>3.7</v>
      </c>
      <c r="H471" s="84">
        <v>3.8919999999999999</v>
      </c>
      <c r="I471" s="86">
        <v>126</v>
      </c>
      <c r="J471" s="86" t="s">
        <v>90</v>
      </c>
      <c r="K471" s="87" t="s">
        <v>89</v>
      </c>
      <c r="L471" s="87"/>
      <c r="M471" s="773">
        <v>180</v>
      </c>
      <c r="N471" s="773"/>
      <c r="O471" s="1049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471" s="775"/>
      <c r="Q471" s="775"/>
      <c r="R471" s="775"/>
      <c r="S471" s="775"/>
      <c r="T471" s="88" t="s">
        <v>42</v>
      </c>
      <c r="U471" s="65">
        <v>0</v>
      </c>
      <c r="V471" s="66">
        <f t="shared" si="354"/>
        <v>0</v>
      </c>
      <c r="W471" s="65">
        <v>0</v>
      </c>
      <c r="X471" s="66">
        <f t="shared" si="355"/>
        <v>0</v>
      </c>
      <c r="Y471" s="65">
        <v>0</v>
      </c>
      <c r="Z471" s="66">
        <f t="shared" si="356"/>
        <v>0</v>
      </c>
      <c r="AA471" s="65">
        <v>0</v>
      </c>
      <c r="AB471" s="66">
        <f t="shared" si="357"/>
        <v>0</v>
      </c>
      <c r="AC471" s="67" t="str">
        <f t="shared" si="374"/>
        <v/>
      </c>
      <c r="AD471" s="82" t="s">
        <v>57</v>
      </c>
      <c r="AE471" s="82" t="s">
        <v>57</v>
      </c>
      <c r="AF471" s="655" t="s">
        <v>718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654" t="s">
        <v>91</v>
      </c>
      <c r="BO471" s="80">
        <f t="shared" si="358"/>
        <v>0</v>
      </c>
      <c r="BP471" s="80">
        <f t="shared" si="359"/>
        <v>0</v>
      </c>
      <c r="BQ471" s="80">
        <f t="shared" si="360"/>
        <v>0</v>
      </c>
      <c r="BR471" s="80">
        <f t="shared" si="361"/>
        <v>0</v>
      </c>
      <c r="BS471" s="80">
        <f t="shared" si="362"/>
        <v>0</v>
      </c>
      <c r="BT471" s="80">
        <f t="shared" si="363"/>
        <v>0</v>
      </c>
      <c r="BU471" s="80">
        <f t="shared" si="364"/>
        <v>0</v>
      </c>
      <c r="BV471" s="80">
        <f t="shared" si="365"/>
        <v>0</v>
      </c>
      <c r="BW471" s="80">
        <f t="shared" si="366"/>
        <v>0</v>
      </c>
      <c r="BX471" s="80">
        <f t="shared" si="367"/>
        <v>0</v>
      </c>
      <c r="BY471" s="80">
        <f t="shared" si="368"/>
        <v>0</v>
      </c>
      <c r="BZ471" s="80">
        <f t="shared" si="369"/>
        <v>0</v>
      </c>
      <c r="CA471" s="80">
        <f t="shared" si="370"/>
        <v>0</v>
      </c>
      <c r="CB471" s="80">
        <f t="shared" si="371"/>
        <v>0</v>
      </c>
      <c r="CC471" s="80">
        <f t="shared" si="372"/>
        <v>0</v>
      </c>
      <c r="CD471" s="80">
        <f t="shared" si="373"/>
        <v>0</v>
      </c>
    </row>
    <row r="472" spans="1:82" x14ac:dyDescent="0.2">
      <c r="A472" s="82" t="s">
        <v>719</v>
      </c>
      <c r="B472" s="83" t="s">
        <v>720</v>
      </c>
      <c r="C472" s="83">
        <v>4301135514</v>
      </c>
      <c r="D472" s="83">
        <v>4640242181486</v>
      </c>
      <c r="E472" s="84">
        <v>3.7</v>
      </c>
      <c r="F472" s="85">
        <v>1</v>
      </c>
      <c r="G472" s="84">
        <v>3.7</v>
      </c>
      <c r="H472" s="84">
        <v>3.8919999999999999</v>
      </c>
      <c r="I472" s="86">
        <v>126</v>
      </c>
      <c r="J472" s="86" t="s">
        <v>90</v>
      </c>
      <c r="K472" s="87" t="s">
        <v>89</v>
      </c>
      <c r="L472" s="87"/>
      <c r="M472" s="773">
        <v>180</v>
      </c>
      <c r="N472" s="773"/>
      <c r="O472" s="1050" t="s">
        <v>721</v>
      </c>
      <c r="P472" s="775"/>
      <c r="Q472" s="775"/>
      <c r="R472" s="775"/>
      <c r="S472" s="775"/>
      <c r="T472" s="88" t="s">
        <v>42</v>
      </c>
      <c r="U472" s="65">
        <v>0</v>
      </c>
      <c r="V472" s="66">
        <f t="shared" si="354"/>
        <v>0</v>
      </c>
      <c r="W472" s="65">
        <v>0</v>
      </c>
      <c r="X472" s="66">
        <f t="shared" si="355"/>
        <v>0</v>
      </c>
      <c r="Y472" s="65">
        <v>0</v>
      </c>
      <c r="Z472" s="66">
        <f t="shared" si="356"/>
        <v>0</v>
      </c>
      <c r="AA472" s="65">
        <v>0</v>
      </c>
      <c r="AB472" s="66">
        <f t="shared" si="357"/>
        <v>0</v>
      </c>
      <c r="AC472" s="67" t="str">
        <f t="shared" si="374"/>
        <v/>
      </c>
      <c r="AD472" s="82" t="s">
        <v>57</v>
      </c>
      <c r="AE472" s="82" t="s">
        <v>57</v>
      </c>
      <c r="AF472" s="657" t="s">
        <v>669</v>
      </c>
      <c r="AG472" s="2"/>
      <c r="AH472" s="2"/>
      <c r="AI472" s="2"/>
      <c r="AJ472" s="2"/>
      <c r="AK472" s="2"/>
      <c r="AL472" s="61"/>
      <c r="AM472" s="61"/>
      <c r="AN472" s="61"/>
      <c r="AO472" s="2"/>
      <c r="AP472" s="2"/>
      <c r="AQ472" s="2"/>
      <c r="AR472" s="2"/>
      <c r="AS472" s="2"/>
      <c r="AT472" s="2"/>
      <c r="AU472" s="20"/>
      <c r="AV472" s="20"/>
      <c r="AW472" s="21"/>
      <c r="BB472" s="656" t="s">
        <v>91</v>
      </c>
      <c r="BO472" s="80">
        <f t="shared" si="358"/>
        <v>0</v>
      </c>
      <c r="BP472" s="80">
        <f t="shared" si="359"/>
        <v>0</v>
      </c>
      <c r="BQ472" s="80">
        <f t="shared" si="360"/>
        <v>0</v>
      </c>
      <c r="BR472" s="80">
        <f t="shared" si="361"/>
        <v>0</v>
      </c>
      <c r="BS472" s="80">
        <f t="shared" si="362"/>
        <v>0</v>
      </c>
      <c r="BT472" s="80">
        <f t="shared" si="363"/>
        <v>0</v>
      </c>
      <c r="BU472" s="80">
        <f t="shared" si="364"/>
        <v>0</v>
      </c>
      <c r="BV472" s="80">
        <f t="shared" si="365"/>
        <v>0</v>
      </c>
      <c r="BW472" s="80">
        <f t="shared" si="366"/>
        <v>0</v>
      </c>
      <c r="BX472" s="80">
        <f t="shared" si="367"/>
        <v>0</v>
      </c>
      <c r="BY472" s="80">
        <f t="shared" si="368"/>
        <v>0</v>
      </c>
      <c r="BZ472" s="80">
        <f t="shared" si="369"/>
        <v>0</v>
      </c>
      <c r="CA472" s="80">
        <f t="shared" si="370"/>
        <v>0</v>
      </c>
      <c r="CB472" s="80">
        <f t="shared" si="371"/>
        <v>0</v>
      </c>
      <c r="CC472" s="80">
        <f t="shared" si="372"/>
        <v>0</v>
      </c>
      <c r="CD472" s="80">
        <f t="shared" si="373"/>
        <v>0</v>
      </c>
    </row>
    <row r="473" spans="1:82" ht="22.5" x14ac:dyDescent="0.2">
      <c r="A473" s="82" t="s">
        <v>722</v>
      </c>
      <c r="B473" s="83" t="s">
        <v>723</v>
      </c>
      <c r="C473" s="83">
        <v>4301135354</v>
      </c>
      <c r="D473" s="83">
        <v>4640242180335</v>
      </c>
      <c r="E473" s="84">
        <v>3.7</v>
      </c>
      <c r="F473" s="85">
        <v>1</v>
      </c>
      <c r="G473" s="84">
        <v>3.7</v>
      </c>
      <c r="H473" s="84">
        <v>3.8919999999999999</v>
      </c>
      <c r="I473" s="86">
        <v>126</v>
      </c>
      <c r="J473" s="86" t="s">
        <v>90</v>
      </c>
      <c r="K473" s="87" t="s">
        <v>89</v>
      </c>
      <c r="L473" s="87"/>
      <c r="M473" s="773">
        <v>180</v>
      </c>
      <c r="N473" s="773"/>
      <c r="O473" s="1051" t="s">
        <v>724</v>
      </c>
      <c r="P473" s="775"/>
      <c r="Q473" s="775"/>
      <c r="R473" s="775"/>
      <c r="S473" s="775"/>
      <c r="T473" s="88" t="s">
        <v>42</v>
      </c>
      <c r="U473" s="65">
        <v>0</v>
      </c>
      <c r="V473" s="66">
        <f t="shared" si="354"/>
        <v>0</v>
      </c>
      <c r="W473" s="65">
        <v>0</v>
      </c>
      <c r="X473" s="66">
        <f t="shared" si="355"/>
        <v>0</v>
      </c>
      <c r="Y473" s="65">
        <v>0</v>
      </c>
      <c r="Z473" s="66">
        <f t="shared" si="356"/>
        <v>0</v>
      </c>
      <c r="AA473" s="65">
        <v>0</v>
      </c>
      <c r="AB473" s="66">
        <f t="shared" si="357"/>
        <v>0</v>
      </c>
      <c r="AC473" s="67" t="str">
        <f t="shared" si="374"/>
        <v/>
      </c>
      <c r="AD473" s="82" t="s">
        <v>57</v>
      </c>
      <c r="AE473" s="82" t="s">
        <v>57</v>
      </c>
      <c r="AF473" s="659" t="s">
        <v>718</v>
      </c>
      <c r="AG473" s="2"/>
      <c r="AH473" s="2"/>
      <c r="AI473" s="2"/>
      <c r="AJ473" s="2"/>
      <c r="AK473" s="2"/>
      <c r="AL473" s="61"/>
      <c r="AM473" s="61"/>
      <c r="AN473" s="61"/>
      <c r="AO473" s="2"/>
      <c r="AP473" s="2"/>
      <c r="AQ473" s="2"/>
      <c r="AR473" s="2"/>
      <c r="AS473" s="2"/>
      <c r="AT473" s="2"/>
      <c r="AU473" s="20"/>
      <c r="AV473" s="20"/>
      <c r="AW473" s="21"/>
      <c r="BB473" s="658" t="s">
        <v>91</v>
      </c>
      <c r="BO473" s="80">
        <f t="shared" si="358"/>
        <v>0</v>
      </c>
      <c r="BP473" s="80">
        <f t="shared" si="359"/>
        <v>0</v>
      </c>
      <c r="BQ473" s="80">
        <f t="shared" si="360"/>
        <v>0</v>
      </c>
      <c r="BR473" s="80">
        <f t="shared" si="361"/>
        <v>0</v>
      </c>
      <c r="BS473" s="80">
        <f t="shared" si="362"/>
        <v>0</v>
      </c>
      <c r="BT473" s="80">
        <f t="shared" si="363"/>
        <v>0</v>
      </c>
      <c r="BU473" s="80">
        <f t="shared" si="364"/>
        <v>0</v>
      </c>
      <c r="BV473" s="80">
        <f t="shared" si="365"/>
        <v>0</v>
      </c>
      <c r="BW473" s="80">
        <f t="shared" si="366"/>
        <v>0</v>
      </c>
      <c r="BX473" s="80">
        <f t="shared" si="367"/>
        <v>0</v>
      </c>
      <c r="BY473" s="80">
        <f t="shared" si="368"/>
        <v>0</v>
      </c>
      <c r="BZ473" s="80">
        <f t="shared" si="369"/>
        <v>0</v>
      </c>
      <c r="CA473" s="80">
        <f t="shared" si="370"/>
        <v>0</v>
      </c>
      <c r="CB473" s="80">
        <f t="shared" si="371"/>
        <v>0</v>
      </c>
      <c r="CC473" s="80">
        <f t="shared" si="372"/>
        <v>0</v>
      </c>
      <c r="CD473" s="80">
        <f t="shared" si="373"/>
        <v>0</v>
      </c>
    </row>
    <row r="474" spans="1:82" x14ac:dyDescent="0.2">
      <c r="A474" s="82" t="s">
        <v>725</v>
      </c>
      <c r="B474" s="83" t="s">
        <v>726</v>
      </c>
      <c r="C474" s="83">
        <v>4301135403</v>
      </c>
      <c r="D474" s="83">
        <v>4640242181509</v>
      </c>
      <c r="E474" s="84">
        <v>3.7</v>
      </c>
      <c r="F474" s="85">
        <v>1</v>
      </c>
      <c r="G474" s="84">
        <v>3.7</v>
      </c>
      <c r="H474" s="84">
        <v>3.8919999999999999</v>
      </c>
      <c r="I474" s="86">
        <v>126</v>
      </c>
      <c r="J474" s="86" t="s">
        <v>90</v>
      </c>
      <c r="K474" s="87" t="s">
        <v>89</v>
      </c>
      <c r="L474" s="87"/>
      <c r="M474" s="773">
        <v>180</v>
      </c>
      <c r="N474" s="773"/>
      <c r="O474" s="1052" t="s">
        <v>727</v>
      </c>
      <c r="P474" s="775"/>
      <c r="Q474" s="775"/>
      <c r="R474" s="775"/>
      <c r="S474" s="775"/>
      <c r="T474" s="88" t="s">
        <v>42</v>
      </c>
      <c r="U474" s="65">
        <v>0</v>
      </c>
      <c r="V474" s="66">
        <f t="shared" si="354"/>
        <v>0</v>
      </c>
      <c r="W474" s="65">
        <v>0</v>
      </c>
      <c r="X474" s="66">
        <f t="shared" si="355"/>
        <v>0</v>
      </c>
      <c r="Y474" s="65">
        <v>0</v>
      </c>
      <c r="Z474" s="66">
        <f t="shared" si="356"/>
        <v>0</v>
      </c>
      <c r="AA474" s="65">
        <v>0</v>
      </c>
      <c r="AB474" s="66">
        <f t="shared" si="357"/>
        <v>0</v>
      </c>
      <c r="AC474" s="67" t="str">
        <f t="shared" si="374"/>
        <v/>
      </c>
      <c r="AD474" s="82" t="s">
        <v>57</v>
      </c>
      <c r="AE474" s="82" t="s">
        <v>57</v>
      </c>
      <c r="AF474" s="661" t="s">
        <v>669</v>
      </c>
      <c r="AG474" s="2"/>
      <c r="AH474" s="2"/>
      <c r="AI474" s="2"/>
      <c r="AJ474" s="2"/>
      <c r="AK474" s="2"/>
      <c r="AL474" s="61"/>
      <c r="AM474" s="61"/>
      <c r="AN474" s="61"/>
      <c r="AO474" s="2"/>
      <c r="AP474" s="2"/>
      <c r="AQ474" s="2"/>
      <c r="AR474" s="2"/>
      <c r="AS474" s="2"/>
      <c r="AT474" s="2"/>
      <c r="AU474" s="20"/>
      <c r="AV474" s="20"/>
      <c r="AW474" s="21"/>
      <c r="BB474" s="660" t="s">
        <v>91</v>
      </c>
      <c r="BO474" s="80">
        <f t="shared" si="358"/>
        <v>0</v>
      </c>
      <c r="BP474" s="80">
        <f t="shared" si="359"/>
        <v>0</v>
      </c>
      <c r="BQ474" s="80">
        <f t="shared" si="360"/>
        <v>0</v>
      </c>
      <c r="BR474" s="80">
        <f t="shared" si="361"/>
        <v>0</v>
      </c>
      <c r="BS474" s="80">
        <f t="shared" si="362"/>
        <v>0</v>
      </c>
      <c r="BT474" s="80">
        <f t="shared" si="363"/>
        <v>0</v>
      </c>
      <c r="BU474" s="80">
        <f t="shared" si="364"/>
        <v>0</v>
      </c>
      <c r="BV474" s="80">
        <f t="shared" si="365"/>
        <v>0</v>
      </c>
      <c r="BW474" s="80">
        <f t="shared" si="366"/>
        <v>0</v>
      </c>
      <c r="BX474" s="80">
        <f t="shared" si="367"/>
        <v>0</v>
      </c>
      <c r="BY474" s="80">
        <f t="shared" si="368"/>
        <v>0</v>
      </c>
      <c r="BZ474" s="80">
        <f t="shared" si="369"/>
        <v>0</v>
      </c>
      <c r="CA474" s="80">
        <f t="shared" si="370"/>
        <v>0</v>
      </c>
      <c r="CB474" s="80">
        <f t="shared" si="371"/>
        <v>0</v>
      </c>
      <c r="CC474" s="80">
        <f t="shared" si="372"/>
        <v>0</v>
      </c>
      <c r="CD474" s="80">
        <f t="shared" si="373"/>
        <v>0</v>
      </c>
    </row>
    <row r="475" spans="1:82" x14ac:dyDescent="0.2">
      <c r="A475" s="82" t="s">
        <v>725</v>
      </c>
      <c r="B475" s="83" t="s">
        <v>726</v>
      </c>
      <c r="C475" s="83">
        <v>4301135523</v>
      </c>
      <c r="D475" s="83">
        <v>4640242181509</v>
      </c>
      <c r="E475" s="84">
        <v>3.7</v>
      </c>
      <c r="F475" s="85">
        <v>1</v>
      </c>
      <c r="G475" s="84">
        <v>3.7</v>
      </c>
      <c r="H475" s="84">
        <v>3.8919999999999999</v>
      </c>
      <c r="I475" s="86">
        <v>126</v>
      </c>
      <c r="J475" s="86" t="s">
        <v>90</v>
      </c>
      <c r="K475" s="87" t="s">
        <v>89</v>
      </c>
      <c r="L475" s="87"/>
      <c r="M475" s="773">
        <v>180</v>
      </c>
      <c r="N475" s="773"/>
      <c r="O475" s="1053" t="s">
        <v>727</v>
      </c>
      <c r="P475" s="775"/>
      <c r="Q475" s="775"/>
      <c r="R475" s="775"/>
      <c r="S475" s="775"/>
      <c r="T475" s="88" t="s">
        <v>42</v>
      </c>
      <c r="U475" s="65">
        <v>0</v>
      </c>
      <c r="V475" s="66">
        <f t="shared" si="354"/>
        <v>0</v>
      </c>
      <c r="W475" s="65">
        <v>0</v>
      </c>
      <c r="X475" s="66">
        <f t="shared" si="355"/>
        <v>0</v>
      </c>
      <c r="Y475" s="65">
        <v>0</v>
      </c>
      <c r="Z475" s="66">
        <f t="shared" si="356"/>
        <v>0</v>
      </c>
      <c r="AA475" s="65">
        <v>0</v>
      </c>
      <c r="AB475" s="66">
        <f t="shared" si="357"/>
        <v>0</v>
      </c>
      <c r="AC475" s="67" t="str">
        <f t="shared" si="374"/>
        <v/>
      </c>
      <c r="AD475" s="82" t="s">
        <v>57</v>
      </c>
      <c r="AE475" s="82" t="s">
        <v>57</v>
      </c>
      <c r="AF475" s="663" t="s">
        <v>669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662" t="s">
        <v>91</v>
      </c>
      <c r="BO475" s="80">
        <f t="shared" si="358"/>
        <v>0</v>
      </c>
      <c r="BP475" s="80">
        <f t="shared" si="359"/>
        <v>0</v>
      </c>
      <c r="BQ475" s="80">
        <f t="shared" si="360"/>
        <v>0</v>
      </c>
      <c r="BR475" s="80">
        <f t="shared" si="361"/>
        <v>0</v>
      </c>
      <c r="BS475" s="80">
        <f t="shared" si="362"/>
        <v>0</v>
      </c>
      <c r="BT475" s="80">
        <f t="shared" si="363"/>
        <v>0</v>
      </c>
      <c r="BU475" s="80">
        <f t="shared" si="364"/>
        <v>0</v>
      </c>
      <c r="BV475" s="80">
        <f t="shared" si="365"/>
        <v>0</v>
      </c>
      <c r="BW475" s="80">
        <f t="shared" si="366"/>
        <v>0</v>
      </c>
      <c r="BX475" s="80">
        <f t="shared" si="367"/>
        <v>0</v>
      </c>
      <c r="BY475" s="80">
        <f t="shared" si="368"/>
        <v>0</v>
      </c>
      <c r="BZ475" s="80">
        <f t="shared" si="369"/>
        <v>0</v>
      </c>
      <c r="CA475" s="80">
        <f t="shared" si="370"/>
        <v>0</v>
      </c>
      <c r="CB475" s="80">
        <f t="shared" si="371"/>
        <v>0</v>
      </c>
      <c r="CC475" s="80">
        <f t="shared" si="372"/>
        <v>0</v>
      </c>
      <c r="CD475" s="80">
        <f t="shared" si="373"/>
        <v>0</v>
      </c>
    </row>
    <row r="476" spans="1:82" x14ac:dyDescent="0.2">
      <c r="A476" s="82" t="s">
        <v>728</v>
      </c>
      <c r="B476" s="83" t="s">
        <v>729</v>
      </c>
      <c r="C476" s="83">
        <v>4301135364</v>
      </c>
      <c r="D476" s="83">
        <v>4640242180359</v>
      </c>
      <c r="E476" s="84">
        <v>3.7</v>
      </c>
      <c r="F476" s="85">
        <v>1</v>
      </c>
      <c r="G476" s="84">
        <v>3.7</v>
      </c>
      <c r="H476" s="84">
        <v>3.8919999999999999</v>
      </c>
      <c r="I476" s="86">
        <v>126</v>
      </c>
      <c r="J476" s="86" t="s">
        <v>90</v>
      </c>
      <c r="K476" s="87" t="s">
        <v>89</v>
      </c>
      <c r="L476" s="87"/>
      <c r="M476" s="773">
        <v>180</v>
      </c>
      <c r="N476" s="773"/>
      <c r="O476" s="1054" t="s">
        <v>730</v>
      </c>
      <c r="P476" s="775"/>
      <c r="Q476" s="775"/>
      <c r="R476" s="775"/>
      <c r="S476" s="775"/>
      <c r="T476" s="88" t="s">
        <v>42</v>
      </c>
      <c r="U476" s="65">
        <v>0</v>
      </c>
      <c r="V476" s="66">
        <f t="shared" si="354"/>
        <v>0</v>
      </c>
      <c r="W476" s="65">
        <v>0</v>
      </c>
      <c r="X476" s="66">
        <f t="shared" si="355"/>
        <v>0</v>
      </c>
      <c r="Y476" s="65">
        <v>0</v>
      </c>
      <c r="Z476" s="66">
        <f t="shared" si="356"/>
        <v>0</v>
      </c>
      <c r="AA476" s="65">
        <v>0</v>
      </c>
      <c r="AB476" s="66">
        <f t="shared" si="357"/>
        <v>0</v>
      </c>
      <c r="AC476" s="67" t="str">
        <f t="shared" si="374"/>
        <v/>
      </c>
      <c r="AD476" s="82" t="s">
        <v>57</v>
      </c>
      <c r="AE476" s="82" t="s">
        <v>57</v>
      </c>
      <c r="AF476" s="665" t="s">
        <v>712</v>
      </c>
      <c r="AG476" s="2"/>
      <c r="AH476" s="2"/>
      <c r="AI476" s="2"/>
      <c r="AJ476" s="2"/>
      <c r="AK476" s="2"/>
      <c r="AL476" s="61"/>
      <c r="AM476" s="61"/>
      <c r="AN476" s="61"/>
      <c r="AO476" s="2"/>
      <c r="AP476" s="2"/>
      <c r="AQ476" s="2"/>
      <c r="AR476" s="2"/>
      <c r="AS476" s="2"/>
      <c r="AT476" s="2"/>
      <c r="AU476" s="20"/>
      <c r="AV476" s="20"/>
      <c r="AW476" s="21"/>
      <c r="BB476" s="664" t="s">
        <v>91</v>
      </c>
      <c r="BO476" s="80">
        <f t="shared" si="358"/>
        <v>0</v>
      </c>
      <c r="BP476" s="80">
        <f t="shared" si="359"/>
        <v>0</v>
      </c>
      <c r="BQ476" s="80">
        <f t="shared" si="360"/>
        <v>0</v>
      </c>
      <c r="BR476" s="80">
        <f t="shared" si="361"/>
        <v>0</v>
      </c>
      <c r="BS476" s="80">
        <f t="shared" si="362"/>
        <v>0</v>
      </c>
      <c r="BT476" s="80">
        <f t="shared" si="363"/>
        <v>0</v>
      </c>
      <c r="BU476" s="80">
        <f t="shared" si="364"/>
        <v>0</v>
      </c>
      <c r="BV476" s="80">
        <f t="shared" si="365"/>
        <v>0</v>
      </c>
      <c r="BW476" s="80">
        <f t="shared" si="366"/>
        <v>0</v>
      </c>
      <c r="BX476" s="80">
        <f t="shared" si="367"/>
        <v>0</v>
      </c>
      <c r="BY476" s="80">
        <f t="shared" si="368"/>
        <v>0</v>
      </c>
      <c r="BZ476" s="80">
        <f t="shared" si="369"/>
        <v>0</v>
      </c>
      <c r="CA476" s="80">
        <f t="shared" si="370"/>
        <v>0</v>
      </c>
      <c r="CB476" s="80">
        <f t="shared" si="371"/>
        <v>0</v>
      </c>
      <c r="CC476" s="80">
        <f t="shared" si="372"/>
        <v>0</v>
      </c>
      <c r="CD476" s="80">
        <f t="shared" si="373"/>
        <v>0</v>
      </c>
    </row>
    <row r="477" spans="1:82" x14ac:dyDescent="0.2">
      <c r="A477" s="82" t="s">
        <v>731</v>
      </c>
      <c r="B477" s="83" t="s">
        <v>732</v>
      </c>
      <c r="C477" s="83">
        <v>4301135304</v>
      </c>
      <c r="D477" s="83">
        <v>4640242181240</v>
      </c>
      <c r="E477" s="84">
        <v>0.3</v>
      </c>
      <c r="F477" s="85">
        <v>9</v>
      </c>
      <c r="G477" s="84">
        <v>2.7</v>
      </c>
      <c r="H477" s="84">
        <v>2.88</v>
      </c>
      <c r="I477" s="86">
        <v>126</v>
      </c>
      <c r="J477" s="86" t="s">
        <v>90</v>
      </c>
      <c r="K477" s="87" t="s">
        <v>89</v>
      </c>
      <c r="L477" s="87"/>
      <c r="M477" s="773">
        <v>180</v>
      </c>
      <c r="N477" s="773"/>
      <c r="O477" s="1055" t="s">
        <v>733</v>
      </c>
      <c r="P477" s="775"/>
      <c r="Q477" s="775"/>
      <c r="R477" s="775"/>
      <c r="S477" s="775"/>
      <c r="T477" s="88" t="s">
        <v>42</v>
      </c>
      <c r="U477" s="65">
        <v>0</v>
      </c>
      <c r="V477" s="66">
        <f t="shared" si="354"/>
        <v>0</v>
      </c>
      <c r="W477" s="65">
        <v>0</v>
      </c>
      <c r="X477" s="66">
        <f t="shared" si="355"/>
        <v>0</v>
      </c>
      <c r="Y477" s="65">
        <v>0</v>
      </c>
      <c r="Z477" s="66">
        <f t="shared" si="356"/>
        <v>0</v>
      </c>
      <c r="AA477" s="65">
        <v>0</v>
      </c>
      <c r="AB477" s="66">
        <f t="shared" si="357"/>
        <v>0</v>
      </c>
      <c r="AC477" s="67" t="str">
        <f t="shared" si="374"/>
        <v/>
      </c>
      <c r="AD477" s="82" t="s">
        <v>57</v>
      </c>
      <c r="AE477" s="82" t="s">
        <v>57</v>
      </c>
      <c r="AF477" s="667" t="s">
        <v>669</v>
      </c>
      <c r="AG477" s="2"/>
      <c r="AH477" s="2"/>
      <c r="AI477" s="2"/>
      <c r="AJ477" s="2"/>
      <c r="AK477" s="2"/>
      <c r="AL477" s="61"/>
      <c r="AM477" s="61"/>
      <c r="AN477" s="61"/>
      <c r="AO477" s="2"/>
      <c r="AP477" s="2"/>
      <c r="AQ477" s="2"/>
      <c r="AR477" s="2"/>
      <c r="AS477" s="2"/>
      <c r="AT477" s="2"/>
      <c r="AU477" s="20"/>
      <c r="AV477" s="20"/>
      <c r="AW477" s="21"/>
      <c r="BB477" s="666" t="s">
        <v>91</v>
      </c>
      <c r="BO477" s="80">
        <f t="shared" si="358"/>
        <v>0</v>
      </c>
      <c r="BP477" s="80">
        <f t="shared" si="359"/>
        <v>0</v>
      </c>
      <c r="BQ477" s="80">
        <f t="shared" si="360"/>
        <v>0</v>
      </c>
      <c r="BR477" s="80">
        <f t="shared" si="361"/>
        <v>0</v>
      </c>
      <c r="BS477" s="80">
        <f t="shared" si="362"/>
        <v>0</v>
      </c>
      <c r="BT477" s="80">
        <f t="shared" si="363"/>
        <v>0</v>
      </c>
      <c r="BU477" s="80">
        <f t="shared" si="364"/>
        <v>0</v>
      </c>
      <c r="BV477" s="80">
        <f t="shared" si="365"/>
        <v>0</v>
      </c>
      <c r="BW477" s="80">
        <f t="shared" si="366"/>
        <v>0</v>
      </c>
      <c r="BX477" s="80">
        <f t="shared" si="367"/>
        <v>0</v>
      </c>
      <c r="BY477" s="80">
        <f t="shared" si="368"/>
        <v>0</v>
      </c>
      <c r="BZ477" s="80">
        <f t="shared" si="369"/>
        <v>0</v>
      </c>
      <c r="CA477" s="80">
        <f t="shared" si="370"/>
        <v>0</v>
      </c>
      <c r="CB477" s="80">
        <f t="shared" si="371"/>
        <v>0</v>
      </c>
      <c r="CC477" s="80">
        <f t="shared" si="372"/>
        <v>0</v>
      </c>
      <c r="CD477" s="80">
        <f t="shared" si="373"/>
        <v>0</v>
      </c>
    </row>
    <row r="478" spans="1:82" x14ac:dyDescent="0.2">
      <c r="A478" s="82" t="s">
        <v>734</v>
      </c>
      <c r="B478" s="83" t="s">
        <v>735</v>
      </c>
      <c r="C478" s="83">
        <v>4301135310</v>
      </c>
      <c r="D478" s="83">
        <v>4640242181318</v>
      </c>
      <c r="E478" s="84">
        <v>0.3</v>
      </c>
      <c r="F478" s="85">
        <v>9</v>
      </c>
      <c r="G478" s="84">
        <v>2.7</v>
      </c>
      <c r="H478" s="84">
        <v>2.988</v>
      </c>
      <c r="I478" s="86">
        <v>126</v>
      </c>
      <c r="J478" s="86" t="s">
        <v>90</v>
      </c>
      <c r="K478" s="87" t="s">
        <v>89</v>
      </c>
      <c r="L478" s="87"/>
      <c r="M478" s="773">
        <v>180</v>
      </c>
      <c r="N478" s="773"/>
      <c r="O478" s="1056" t="s">
        <v>736</v>
      </c>
      <c r="P478" s="775"/>
      <c r="Q478" s="775"/>
      <c r="R478" s="775"/>
      <c r="S478" s="775"/>
      <c r="T478" s="88" t="s">
        <v>42</v>
      </c>
      <c r="U478" s="65">
        <v>0</v>
      </c>
      <c r="V478" s="66">
        <f t="shared" si="354"/>
        <v>0</v>
      </c>
      <c r="W478" s="65">
        <v>0</v>
      </c>
      <c r="X478" s="66">
        <f t="shared" si="355"/>
        <v>0</v>
      </c>
      <c r="Y478" s="65">
        <v>0</v>
      </c>
      <c r="Z478" s="66">
        <f t="shared" si="356"/>
        <v>0</v>
      </c>
      <c r="AA478" s="65">
        <v>0</v>
      </c>
      <c r="AB478" s="66">
        <f t="shared" si="357"/>
        <v>0</v>
      </c>
      <c r="AC478" s="67" t="str">
        <f t="shared" si="374"/>
        <v/>
      </c>
      <c r="AD478" s="82" t="s">
        <v>57</v>
      </c>
      <c r="AE478" s="82" t="s">
        <v>57</v>
      </c>
      <c r="AF478" s="669" t="s">
        <v>681</v>
      </c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0"/>
      <c r="AV478" s="20"/>
      <c r="AW478" s="21"/>
      <c r="BB478" s="668" t="s">
        <v>91</v>
      </c>
      <c r="BO478" s="80">
        <f t="shared" si="358"/>
        <v>0</v>
      </c>
      <c r="BP478" s="80">
        <f t="shared" si="359"/>
        <v>0</v>
      </c>
      <c r="BQ478" s="80">
        <f t="shared" si="360"/>
        <v>0</v>
      </c>
      <c r="BR478" s="80">
        <f t="shared" si="361"/>
        <v>0</v>
      </c>
      <c r="BS478" s="80">
        <f t="shared" si="362"/>
        <v>0</v>
      </c>
      <c r="BT478" s="80">
        <f t="shared" si="363"/>
        <v>0</v>
      </c>
      <c r="BU478" s="80">
        <f t="shared" si="364"/>
        <v>0</v>
      </c>
      <c r="BV478" s="80">
        <f t="shared" si="365"/>
        <v>0</v>
      </c>
      <c r="BW478" s="80">
        <f t="shared" si="366"/>
        <v>0</v>
      </c>
      <c r="BX478" s="80">
        <f t="shared" si="367"/>
        <v>0</v>
      </c>
      <c r="BY478" s="80">
        <f t="shared" si="368"/>
        <v>0</v>
      </c>
      <c r="BZ478" s="80">
        <f t="shared" si="369"/>
        <v>0</v>
      </c>
      <c r="CA478" s="80">
        <f t="shared" si="370"/>
        <v>0</v>
      </c>
      <c r="CB478" s="80">
        <f t="shared" si="371"/>
        <v>0</v>
      </c>
      <c r="CC478" s="80">
        <f t="shared" si="372"/>
        <v>0</v>
      </c>
      <c r="CD478" s="80">
        <f t="shared" si="373"/>
        <v>0</v>
      </c>
    </row>
    <row r="479" spans="1:82" x14ac:dyDescent="0.2">
      <c r="A479" s="82" t="s">
        <v>734</v>
      </c>
      <c r="B479" s="83" t="s">
        <v>735</v>
      </c>
      <c r="C479" s="83">
        <v>4301135610</v>
      </c>
      <c r="D479" s="83">
        <v>4640242181318</v>
      </c>
      <c r="E479" s="84">
        <v>0.3</v>
      </c>
      <c r="F479" s="85">
        <v>9</v>
      </c>
      <c r="G479" s="84">
        <v>2.7</v>
      </c>
      <c r="H479" s="84">
        <v>2.988</v>
      </c>
      <c r="I479" s="86">
        <v>126</v>
      </c>
      <c r="J479" s="86" t="s">
        <v>90</v>
      </c>
      <c r="K479" s="87" t="s">
        <v>89</v>
      </c>
      <c r="L479" s="87"/>
      <c r="M479" s="773">
        <v>180</v>
      </c>
      <c r="N479" s="773"/>
      <c r="O479" s="1057" t="s">
        <v>736</v>
      </c>
      <c r="P479" s="775"/>
      <c r="Q479" s="775"/>
      <c r="R479" s="775"/>
      <c r="S479" s="775"/>
      <c r="T479" s="88" t="s">
        <v>42</v>
      </c>
      <c r="U479" s="65">
        <v>0</v>
      </c>
      <c r="V479" s="66">
        <f t="shared" si="354"/>
        <v>0</v>
      </c>
      <c r="W479" s="65">
        <v>0</v>
      </c>
      <c r="X479" s="66">
        <f t="shared" si="355"/>
        <v>0</v>
      </c>
      <c r="Y479" s="65">
        <v>0</v>
      </c>
      <c r="Z479" s="66">
        <f t="shared" si="356"/>
        <v>0</v>
      </c>
      <c r="AA479" s="65">
        <v>0</v>
      </c>
      <c r="AB479" s="66">
        <f t="shared" si="357"/>
        <v>0</v>
      </c>
      <c r="AC479" s="67" t="str">
        <f t="shared" si="374"/>
        <v/>
      </c>
      <c r="AD479" s="82" t="s">
        <v>57</v>
      </c>
      <c r="AE479" s="82" t="s">
        <v>57</v>
      </c>
      <c r="AF479" s="671" t="s">
        <v>681</v>
      </c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0"/>
      <c r="AV479" s="20"/>
      <c r="AW479" s="21"/>
      <c r="BB479" s="670" t="s">
        <v>91</v>
      </c>
      <c r="BO479" s="80">
        <f t="shared" si="358"/>
        <v>0</v>
      </c>
      <c r="BP479" s="80">
        <f t="shared" si="359"/>
        <v>0</v>
      </c>
      <c r="BQ479" s="80">
        <f t="shared" si="360"/>
        <v>0</v>
      </c>
      <c r="BR479" s="80">
        <f t="shared" si="361"/>
        <v>0</v>
      </c>
      <c r="BS479" s="80">
        <f t="shared" si="362"/>
        <v>0</v>
      </c>
      <c r="BT479" s="80">
        <f t="shared" si="363"/>
        <v>0</v>
      </c>
      <c r="BU479" s="80">
        <f t="shared" si="364"/>
        <v>0</v>
      </c>
      <c r="BV479" s="80">
        <f t="shared" si="365"/>
        <v>0</v>
      </c>
      <c r="BW479" s="80">
        <f t="shared" si="366"/>
        <v>0</v>
      </c>
      <c r="BX479" s="80">
        <f t="shared" si="367"/>
        <v>0</v>
      </c>
      <c r="BY479" s="80">
        <f t="shared" si="368"/>
        <v>0</v>
      </c>
      <c r="BZ479" s="80">
        <f t="shared" si="369"/>
        <v>0</v>
      </c>
      <c r="CA479" s="80">
        <f t="shared" si="370"/>
        <v>0</v>
      </c>
      <c r="CB479" s="80">
        <f t="shared" si="371"/>
        <v>0</v>
      </c>
      <c r="CC479" s="80">
        <f t="shared" si="372"/>
        <v>0</v>
      </c>
      <c r="CD479" s="80">
        <f t="shared" si="373"/>
        <v>0</v>
      </c>
    </row>
    <row r="480" spans="1:82" x14ac:dyDescent="0.2">
      <c r="A480" s="82" t="s">
        <v>737</v>
      </c>
      <c r="B480" s="83" t="s">
        <v>738</v>
      </c>
      <c r="C480" s="83">
        <v>4301135306</v>
      </c>
      <c r="D480" s="83">
        <v>4640242181578</v>
      </c>
      <c r="E480" s="84">
        <v>0.3</v>
      </c>
      <c r="F480" s="85">
        <v>9</v>
      </c>
      <c r="G480" s="84">
        <v>2.7</v>
      </c>
      <c r="H480" s="84">
        <v>2.8450000000000002</v>
      </c>
      <c r="I480" s="86">
        <v>234</v>
      </c>
      <c r="J480" s="86" t="s">
        <v>190</v>
      </c>
      <c r="K480" s="87" t="s">
        <v>89</v>
      </c>
      <c r="L480" s="87"/>
      <c r="M480" s="773">
        <v>180</v>
      </c>
      <c r="N480" s="773"/>
      <c r="O480" s="1058" t="s">
        <v>739</v>
      </c>
      <c r="P480" s="775"/>
      <c r="Q480" s="775"/>
      <c r="R480" s="775"/>
      <c r="S480" s="775"/>
      <c r="T480" s="88" t="s">
        <v>42</v>
      </c>
      <c r="U480" s="65">
        <v>0</v>
      </c>
      <c r="V480" s="66">
        <f t="shared" si="354"/>
        <v>0</v>
      </c>
      <c r="W480" s="65">
        <v>0</v>
      </c>
      <c r="X480" s="66">
        <f t="shared" si="355"/>
        <v>0</v>
      </c>
      <c r="Y480" s="65">
        <v>0</v>
      </c>
      <c r="Z480" s="66">
        <f t="shared" si="356"/>
        <v>0</v>
      </c>
      <c r="AA480" s="65">
        <v>0</v>
      </c>
      <c r="AB480" s="66">
        <f t="shared" si="357"/>
        <v>0</v>
      </c>
      <c r="AC480" s="67" t="str">
        <f>IF(IFERROR(U480*0.00502,0)+IFERROR(W480*0.00502,0)+IFERROR(Y480*0.00502,0)+IFERROR(AA480*0.00502,0)=0,"",IFERROR(U480*0.00502,0)+IFERROR(W480*0.00502,0)+IFERROR(Y480*0.00502,0)+IFERROR(AA480*0.00502,0))</f>
        <v/>
      </c>
      <c r="AD480" s="82" t="s">
        <v>57</v>
      </c>
      <c r="AE480" s="82" t="s">
        <v>57</v>
      </c>
      <c r="AF480" s="673" t="s">
        <v>669</v>
      </c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0"/>
      <c r="AV480" s="20"/>
      <c r="AW480" s="21"/>
      <c r="BB480" s="672" t="s">
        <v>91</v>
      </c>
      <c r="BO480" s="80">
        <f t="shared" si="358"/>
        <v>0</v>
      </c>
      <c r="BP480" s="80">
        <f t="shared" si="359"/>
        <v>0</v>
      </c>
      <c r="BQ480" s="80">
        <f t="shared" si="360"/>
        <v>0</v>
      </c>
      <c r="BR480" s="80">
        <f t="shared" si="361"/>
        <v>0</v>
      </c>
      <c r="BS480" s="80">
        <f t="shared" si="362"/>
        <v>0</v>
      </c>
      <c r="BT480" s="80">
        <f t="shared" si="363"/>
        <v>0</v>
      </c>
      <c r="BU480" s="80">
        <f t="shared" si="364"/>
        <v>0</v>
      </c>
      <c r="BV480" s="80">
        <f t="shared" si="365"/>
        <v>0</v>
      </c>
      <c r="BW480" s="80">
        <f t="shared" si="366"/>
        <v>0</v>
      </c>
      <c r="BX480" s="80">
        <f t="shared" si="367"/>
        <v>0</v>
      </c>
      <c r="BY480" s="80">
        <f t="shared" si="368"/>
        <v>0</v>
      </c>
      <c r="BZ480" s="80">
        <f t="shared" si="369"/>
        <v>0</v>
      </c>
      <c r="CA480" s="80">
        <f t="shared" si="370"/>
        <v>0</v>
      </c>
      <c r="CB480" s="80">
        <f t="shared" si="371"/>
        <v>0</v>
      </c>
      <c r="CC480" s="80">
        <f t="shared" si="372"/>
        <v>0</v>
      </c>
      <c r="CD480" s="80">
        <f t="shared" si="373"/>
        <v>0</v>
      </c>
    </row>
    <row r="481" spans="1:82" x14ac:dyDescent="0.2">
      <c r="A481" s="82" t="s">
        <v>737</v>
      </c>
      <c r="B481" s="83" t="s">
        <v>738</v>
      </c>
      <c r="C481" s="83">
        <v>4301135612</v>
      </c>
      <c r="D481" s="83">
        <v>4640242181578</v>
      </c>
      <c r="E481" s="84">
        <v>0.3</v>
      </c>
      <c r="F481" s="85">
        <v>9</v>
      </c>
      <c r="G481" s="84">
        <v>2.7</v>
      </c>
      <c r="H481" s="84">
        <v>2.9249999999999998</v>
      </c>
      <c r="I481" s="86">
        <v>126</v>
      </c>
      <c r="J481" s="86" t="s">
        <v>90</v>
      </c>
      <c r="K481" s="87" t="s">
        <v>89</v>
      </c>
      <c r="L481" s="87"/>
      <c r="M481" s="773">
        <v>180</v>
      </c>
      <c r="N481" s="773"/>
      <c r="O481" s="1059" t="s">
        <v>739</v>
      </c>
      <c r="P481" s="775"/>
      <c r="Q481" s="775"/>
      <c r="R481" s="775"/>
      <c r="S481" s="775"/>
      <c r="T481" s="88" t="s">
        <v>42</v>
      </c>
      <c r="U481" s="65">
        <v>0</v>
      </c>
      <c r="V481" s="66">
        <f t="shared" si="354"/>
        <v>0</v>
      </c>
      <c r="W481" s="65">
        <v>0</v>
      </c>
      <c r="X481" s="66">
        <f t="shared" si="355"/>
        <v>0</v>
      </c>
      <c r="Y481" s="65">
        <v>0</v>
      </c>
      <c r="Z481" s="66">
        <f t="shared" si="356"/>
        <v>0</v>
      </c>
      <c r="AA481" s="65">
        <v>0</v>
      </c>
      <c r="AB481" s="66">
        <f t="shared" si="357"/>
        <v>0</v>
      </c>
      <c r="AC481" s="67" t="str">
        <f>IF(IFERROR(U481*0.00936,0)+IFERROR(W481*0.00936,0)+IFERROR(Y481*0.00936,0)+IFERROR(AA481*0.00936,0)=0,"",IFERROR(U481*0.00936,0)+IFERROR(W481*0.00936,0)+IFERROR(Y481*0.00936,0)+IFERROR(AA481*0.00936,0))</f>
        <v/>
      </c>
      <c r="AD481" s="82" t="s">
        <v>57</v>
      </c>
      <c r="AE481" s="82" t="s">
        <v>57</v>
      </c>
      <c r="AF481" s="675" t="s">
        <v>669</v>
      </c>
      <c r="AG481" s="2"/>
      <c r="AH481" s="2"/>
      <c r="AI481" s="2"/>
      <c r="AJ481" s="2"/>
      <c r="AK481" s="2"/>
      <c r="AL481" s="61"/>
      <c r="AM481" s="61"/>
      <c r="AN481" s="61"/>
      <c r="AO481" s="2"/>
      <c r="AP481" s="2"/>
      <c r="AQ481" s="2"/>
      <c r="AR481" s="2"/>
      <c r="AS481" s="2"/>
      <c r="AT481" s="2"/>
      <c r="AU481" s="20"/>
      <c r="AV481" s="20"/>
      <c r="AW481" s="21"/>
      <c r="BB481" s="674" t="s">
        <v>91</v>
      </c>
      <c r="BO481" s="80">
        <f t="shared" si="358"/>
        <v>0</v>
      </c>
      <c r="BP481" s="80">
        <f t="shared" si="359"/>
        <v>0</v>
      </c>
      <c r="BQ481" s="80">
        <f t="shared" si="360"/>
        <v>0</v>
      </c>
      <c r="BR481" s="80">
        <f t="shared" si="361"/>
        <v>0</v>
      </c>
      <c r="BS481" s="80">
        <f t="shared" si="362"/>
        <v>0</v>
      </c>
      <c r="BT481" s="80">
        <f t="shared" si="363"/>
        <v>0</v>
      </c>
      <c r="BU481" s="80">
        <f t="shared" si="364"/>
        <v>0</v>
      </c>
      <c r="BV481" s="80">
        <f t="shared" si="365"/>
        <v>0</v>
      </c>
      <c r="BW481" s="80">
        <f t="shared" si="366"/>
        <v>0</v>
      </c>
      <c r="BX481" s="80">
        <f t="shared" si="367"/>
        <v>0</v>
      </c>
      <c r="BY481" s="80">
        <f t="shared" si="368"/>
        <v>0</v>
      </c>
      <c r="BZ481" s="80">
        <f t="shared" si="369"/>
        <v>0</v>
      </c>
      <c r="CA481" s="80">
        <f t="shared" si="370"/>
        <v>0</v>
      </c>
      <c r="CB481" s="80">
        <f t="shared" si="371"/>
        <v>0</v>
      </c>
      <c r="CC481" s="80">
        <f t="shared" si="372"/>
        <v>0</v>
      </c>
      <c r="CD481" s="80">
        <f t="shared" si="373"/>
        <v>0</v>
      </c>
    </row>
    <row r="482" spans="1:82" x14ac:dyDescent="0.2">
      <c r="A482" s="82" t="s">
        <v>740</v>
      </c>
      <c r="B482" s="83" t="s">
        <v>741</v>
      </c>
      <c r="C482" s="83">
        <v>4301135305</v>
      </c>
      <c r="D482" s="83">
        <v>4640242181394</v>
      </c>
      <c r="E482" s="84">
        <v>0.3</v>
      </c>
      <c r="F482" s="85">
        <v>9</v>
      </c>
      <c r="G482" s="84">
        <v>2.7</v>
      </c>
      <c r="H482" s="84">
        <v>2.8450000000000002</v>
      </c>
      <c r="I482" s="86">
        <v>234</v>
      </c>
      <c r="J482" s="86" t="s">
        <v>190</v>
      </c>
      <c r="K482" s="87" t="s">
        <v>89</v>
      </c>
      <c r="L482" s="87"/>
      <c r="M482" s="773">
        <v>180</v>
      </c>
      <c r="N482" s="773"/>
      <c r="O482" s="1060" t="s">
        <v>742</v>
      </c>
      <c r="P482" s="775"/>
      <c r="Q482" s="775"/>
      <c r="R482" s="775"/>
      <c r="S482" s="775"/>
      <c r="T482" s="88" t="s">
        <v>42</v>
      </c>
      <c r="U482" s="65">
        <v>0</v>
      </c>
      <c r="V482" s="66">
        <f t="shared" si="354"/>
        <v>0</v>
      </c>
      <c r="W482" s="65">
        <v>0</v>
      </c>
      <c r="X482" s="66">
        <f t="shared" si="355"/>
        <v>0</v>
      </c>
      <c r="Y482" s="65">
        <v>0</v>
      </c>
      <c r="Z482" s="66">
        <f t="shared" si="356"/>
        <v>0</v>
      </c>
      <c r="AA482" s="65">
        <v>0</v>
      </c>
      <c r="AB482" s="66">
        <f t="shared" si="357"/>
        <v>0</v>
      </c>
      <c r="AC482" s="67" t="str">
        <f>IF(IFERROR(U482*0.00502,0)+IFERROR(W482*0.00502,0)+IFERROR(Y482*0.00502,0)+IFERROR(AA482*0.00502,0)=0,"",IFERROR(U482*0.00502,0)+IFERROR(W482*0.00502,0)+IFERROR(Y482*0.00502,0)+IFERROR(AA482*0.00502,0))</f>
        <v/>
      </c>
      <c r="AD482" s="82" t="s">
        <v>57</v>
      </c>
      <c r="AE482" s="82" t="s">
        <v>57</v>
      </c>
      <c r="AF482" s="677" t="s">
        <v>669</v>
      </c>
      <c r="AG482" s="2"/>
      <c r="AH482" s="2"/>
      <c r="AI482" s="2"/>
      <c r="AJ482" s="2"/>
      <c r="AK482" s="2"/>
      <c r="AL482" s="61"/>
      <c r="AM482" s="61"/>
      <c r="AN482" s="61"/>
      <c r="AO482" s="2"/>
      <c r="AP482" s="2"/>
      <c r="AQ482" s="2"/>
      <c r="AR482" s="2"/>
      <c r="AS482" s="2"/>
      <c r="AT482" s="2"/>
      <c r="AU482" s="20"/>
      <c r="AV482" s="20"/>
      <c r="AW482" s="21"/>
      <c r="BB482" s="676" t="s">
        <v>91</v>
      </c>
      <c r="BO482" s="80">
        <f t="shared" si="358"/>
        <v>0</v>
      </c>
      <c r="BP482" s="80">
        <f t="shared" si="359"/>
        <v>0</v>
      </c>
      <c r="BQ482" s="80">
        <f t="shared" si="360"/>
        <v>0</v>
      </c>
      <c r="BR482" s="80">
        <f t="shared" si="361"/>
        <v>0</v>
      </c>
      <c r="BS482" s="80">
        <f t="shared" si="362"/>
        <v>0</v>
      </c>
      <c r="BT482" s="80">
        <f t="shared" si="363"/>
        <v>0</v>
      </c>
      <c r="BU482" s="80">
        <f t="shared" si="364"/>
        <v>0</v>
      </c>
      <c r="BV482" s="80">
        <f t="shared" si="365"/>
        <v>0</v>
      </c>
      <c r="BW482" s="80">
        <f t="shared" si="366"/>
        <v>0</v>
      </c>
      <c r="BX482" s="80">
        <f t="shared" si="367"/>
        <v>0</v>
      </c>
      <c r="BY482" s="80">
        <f t="shared" si="368"/>
        <v>0</v>
      </c>
      <c r="BZ482" s="80">
        <f t="shared" si="369"/>
        <v>0</v>
      </c>
      <c r="CA482" s="80">
        <f t="shared" si="370"/>
        <v>0</v>
      </c>
      <c r="CB482" s="80">
        <f t="shared" si="371"/>
        <v>0</v>
      </c>
      <c r="CC482" s="80">
        <f t="shared" si="372"/>
        <v>0</v>
      </c>
      <c r="CD482" s="80">
        <f t="shared" si="373"/>
        <v>0</v>
      </c>
    </row>
    <row r="483" spans="1:82" x14ac:dyDescent="0.2">
      <c r="A483" s="82" t="s">
        <v>743</v>
      </c>
      <c r="B483" s="83" t="s">
        <v>744</v>
      </c>
      <c r="C483" s="83">
        <v>4301135309</v>
      </c>
      <c r="D483" s="83">
        <v>4640242181332</v>
      </c>
      <c r="E483" s="84">
        <v>0.3</v>
      </c>
      <c r="F483" s="85">
        <v>9</v>
      </c>
      <c r="G483" s="84">
        <v>2.7</v>
      </c>
      <c r="H483" s="84">
        <v>2.9079999999999999</v>
      </c>
      <c r="I483" s="86">
        <v>234</v>
      </c>
      <c r="J483" s="86" t="s">
        <v>190</v>
      </c>
      <c r="K483" s="87" t="s">
        <v>89</v>
      </c>
      <c r="L483" s="87"/>
      <c r="M483" s="773">
        <v>180</v>
      </c>
      <c r="N483" s="773"/>
      <c r="O483" s="1061" t="s">
        <v>745</v>
      </c>
      <c r="P483" s="775"/>
      <c r="Q483" s="775"/>
      <c r="R483" s="775"/>
      <c r="S483" s="775"/>
      <c r="T483" s="88" t="s">
        <v>42</v>
      </c>
      <c r="U483" s="65">
        <v>0</v>
      </c>
      <c r="V483" s="66">
        <f t="shared" si="354"/>
        <v>0</v>
      </c>
      <c r="W483" s="65">
        <v>0</v>
      </c>
      <c r="X483" s="66">
        <f t="shared" si="355"/>
        <v>0</v>
      </c>
      <c r="Y483" s="65">
        <v>0</v>
      </c>
      <c r="Z483" s="66">
        <f t="shared" si="356"/>
        <v>0</v>
      </c>
      <c r="AA483" s="65">
        <v>0</v>
      </c>
      <c r="AB483" s="66">
        <f t="shared" si="357"/>
        <v>0</v>
      </c>
      <c r="AC483" s="67" t="str">
        <f>IF(IFERROR(U483*0.00502,0)+IFERROR(W483*0.00502,0)+IFERROR(Y483*0.00502,0)+IFERROR(AA483*0.00502,0)=0,"",IFERROR(U483*0.00502,0)+IFERROR(W483*0.00502,0)+IFERROR(Y483*0.00502,0)+IFERROR(AA483*0.00502,0))</f>
        <v/>
      </c>
      <c r="AD483" s="82" t="s">
        <v>57</v>
      </c>
      <c r="AE483" s="82" t="s">
        <v>57</v>
      </c>
      <c r="AF483" s="679" t="s">
        <v>669</v>
      </c>
      <c r="AG483" s="2"/>
      <c r="AH483" s="2"/>
      <c r="AI483" s="2"/>
      <c r="AJ483" s="2"/>
      <c r="AK483" s="2"/>
      <c r="AL483" s="61"/>
      <c r="AM483" s="61"/>
      <c r="AN483" s="61"/>
      <c r="AO483" s="2"/>
      <c r="AP483" s="2"/>
      <c r="AQ483" s="2"/>
      <c r="AR483" s="2"/>
      <c r="AS483" s="2"/>
      <c r="AT483" s="2"/>
      <c r="AU483" s="20"/>
      <c r="AV483" s="20"/>
      <c r="AW483" s="21"/>
      <c r="BB483" s="678" t="s">
        <v>91</v>
      </c>
      <c r="BO483" s="80">
        <f t="shared" si="358"/>
        <v>0</v>
      </c>
      <c r="BP483" s="80">
        <f t="shared" si="359"/>
        <v>0</v>
      </c>
      <c r="BQ483" s="80">
        <f t="shared" si="360"/>
        <v>0</v>
      </c>
      <c r="BR483" s="80">
        <f t="shared" si="361"/>
        <v>0</v>
      </c>
      <c r="BS483" s="80">
        <f t="shared" si="362"/>
        <v>0</v>
      </c>
      <c r="BT483" s="80">
        <f t="shared" si="363"/>
        <v>0</v>
      </c>
      <c r="BU483" s="80">
        <f t="shared" si="364"/>
        <v>0</v>
      </c>
      <c r="BV483" s="80">
        <f t="shared" si="365"/>
        <v>0</v>
      </c>
      <c r="BW483" s="80">
        <f t="shared" si="366"/>
        <v>0</v>
      </c>
      <c r="BX483" s="80">
        <f t="shared" si="367"/>
        <v>0</v>
      </c>
      <c r="BY483" s="80">
        <f t="shared" si="368"/>
        <v>0</v>
      </c>
      <c r="BZ483" s="80">
        <f t="shared" si="369"/>
        <v>0</v>
      </c>
      <c r="CA483" s="80">
        <f t="shared" si="370"/>
        <v>0</v>
      </c>
      <c r="CB483" s="80">
        <f t="shared" si="371"/>
        <v>0</v>
      </c>
      <c r="CC483" s="80">
        <f t="shared" si="372"/>
        <v>0</v>
      </c>
      <c r="CD483" s="80">
        <f t="shared" si="373"/>
        <v>0</v>
      </c>
    </row>
    <row r="484" spans="1:82" x14ac:dyDescent="0.2">
      <c r="A484" s="82" t="s">
        <v>743</v>
      </c>
      <c r="B484" s="83" t="s">
        <v>744</v>
      </c>
      <c r="C484" s="83">
        <v>4301135614</v>
      </c>
      <c r="D484" s="83">
        <v>4640242181332</v>
      </c>
      <c r="E484" s="84">
        <v>0.3</v>
      </c>
      <c r="F484" s="85">
        <v>9</v>
      </c>
      <c r="G484" s="84">
        <v>2.7</v>
      </c>
      <c r="H484" s="84">
        <v>2.988</v>
      </c>
      <c r="I484" s="86">
        <v>126</v>
      </c>
      <c r="J484" s="86" t="s">
        <v>90</v>
      </c>
      <c r="K484" s="87" t="s">
        <v>89</v>
      </c>
      <c r="L484" s="87"/>
      <c r="M484" s="773">
        <v>180</v>
      </c>
      <c r="N484" s="773"/>
      <c r="O484" s="1062" t="s">
        <v>745</v>
      </c>
      <c r="P484" s="775"/>
      <c r="Q484" s="775"/>
      <c r="R484" s="775"/>
      <c r="S484" s="775"/>
      <c r="T484" s="88" t="s">
        <v>42</v>
      </c>
      <c r="U484" s="65">
        <v>0</v>
      </c>
      <c r="V484" s="66">
        <f t="shared" si="354"/>
        <v>0</v>
      </c>
      <c r="W484" s="65">
        <v>0</v>
      </c>
      <c r="X484" s="66">
        <f t="shared" si="355"/>
        <v>0</v>
      </c>
      <c r="Y484" s="65">
        <v>0</v>
      </c>
      <c r="Z484" s="66">
        <f t="shared" si="356"/>
        <v>0</v>
      </c>
      <c r="AA484" s="65">
        <v>0</v>
      </c>
      <c r="AB484" s="66">
        <f t="shared" si="357"/>
        <v>0</v>
      </c>
      <c r="AC484" s="67" t="str">
        <f>IF(IFERROR(U484*0.00936,0)+IFERROR(W484*0.00936,0)+IFERROR(Y484*0.00936,0)+IFERROR(AA484*0.00936,0)=0,"",IFERROR(U484*0.00936,0)+IFERROR(W484*0.00936,0)+IFERROR(Y484*0.00936,0)+IFERROR(AA484*0.00936,0))</f>
        <v/>
      </c>
      <c r="AD484" s="82" t="s">
        <v>57</v>
      </c>
      <c r="AE484" s="82" t="s">
        <v>57</v>
      </c>
      <c r="AF484" s="681" t="s">
        <v>669</v>
      </c>
      <c r="AG484" s="2"/>
      <c r="AH484" s="2"/>
      <c r="AI484" s="2"/>
      <c r="AJ484" s="2"/>
      <c r="AK484" s="2"/>
      <c r="AL484" s="61"/>
      <c r="AM484" s="61"/>
      <c r="AN484" s="61"/>
      <c r="AO484" s="2"/>
      <c r="AP484" s="2"/>
      <c r="AQ484" s="2"/>
      <c r="AR484" s="2"/>
      <c r="AS484" s="2"/>
      <c r="AT484" s="2"/>
      <c r="AU484" s="20"/>
      <c r="AV484" s="20"/>
      <c r="AW484" s="21"/>
      <c r="BB484" s="680" t="s">
        <v>91</v>
      </c>
      <c r="BO484" s="80">
        <f t="shared" si="358"/>
        <v>0</v>
      </c>
      <c r="BP484" s="80">
        <f t="shared" si="359"/>
        <v>0</v>
      </c>
      <c r="BQ484" s="80">
        <f t="shared" si="360"/>
        <v>0</v>
      </c>
      <c r="BR484" s="80">
        <f t="shared" si="361"/>
        <v>0</v>
      </c>
      <c r="BS484" s="80">
        <f t="shared" si="362"/>
        <v>0</v>
      </c>
      <c r="BT484" s="80">
        <f t="shared" si="363"/>
        <v>0</v>
      </c>
      <c r="BU484" s="80">
        <f t="shared" si="364"/>
        <v>0</v>
      </c>
      <c r="BV484" s="80">
        <f t="shared" si="365"/>
        <v>0</v>
      </c>
      <c r="BW484" s="80">
        <f t="shared" si="366"/>
        <v>0</v>
      </c>
      <c r="BX484" s="80">
        <f t="shared" si="367"/>
        <v>0</v>
      </c>
      <c r="BY484" s="80">
        <f t="shared" si="368"/>
        <v>0</v>
      </c>
      <c r="BZ484" s="80">
        <f t="shared" si="369"/>
        <v>0</v>
      </c>
      <c r="CA484" s="80">
        <f t="shared" si="370"/>
        <v>0</v>
      </c>
      <c r="CB484" s="80">
        <f t="shared" si="371"/>
        <v>0</v>
      </c>
      <c r="CC484" s="80">
        <f t="shared" si="372"/>
        <v>0</v>
      </c>
      <c r="CD484" s="80">
        <f t="shared" si="373"/>
        <v>0</v>
      </c>
    </row>
    <row r="485" spans="1:82" x14ac:dyDescent="0.2">
      <c r="A485" s="82" t="s">
        <v>746</v>
      </c>
      <c r="B485" s="83" t="s">
        <v>747</v>
      </c>
      <c r="C485" s="83">
        <v>4301135308</v>
      </c>
      <c r="D485" s="83">
        <v>4640242181349</v>
      </c>
      <c r="E485" s="84">
        <v>0.3</v>
      </c>
      <c r="F485" s="85">
        <v>9</v>
      </c>
      <c r="G485" s="84">
        <v>2.7</v>
      </c>
      <c r="H485" s="84">
        <v>2.9079999999999999</v>
      </c>
      <c r="I485" s="86">
        <v>234</v>
      </c>
      <c r="J485" s="86" t="s">
        <v>190</v>
      </c>
      <c r="K485" s="87" t="s">
        <v>89</v>
      </c>
      <c r="L485" s="87"/>
      <c r="M485" s="773">
        <v>180</v>
      </c>
      <c r="N485" s="773"/>
      <c r="O485" s="1063" t="s">
        <v>748</v>
      </c>
      <c r="P485" s="775"/>
      <c r="Q485" s="775"/>
      <c r="R485" s="775"/>
      <c r="S485" s="775"/>
      <c r="T485" s="88" t="s">
        <v>42</v>
      </c>
      <c r="U485" s="65">
        <v>0</v>
      </c>
      <c r="V485" s="66">
        <f t="shared" si="354"/>
        <v>0</v>
      </c>
      <c r="W485" s="65">
        <v>0</v>
      </c>
      <c r="X485" s="66">
        <f t="shared" si="355"/>
        <v>0</v>
      </c>
      <c r="Y485" s="65">
        <v>0</v>
      </c>
      <c r="Z485" s="66">
        <f t="shared" si="356"/>
        <v>0</v>
      </c>
      <c r="AA485" s="65">
        <v>0</v>
      </c>
      <c r="AB485" s="66">
        <f t="shared" si="357"/>
        <v>0</v>
      </c>
      <c r="AC485" s="67" t="str">
        <f>IF(IFERROR(U485*0.00502,0)+IFERROR(W485*0.00502,0)+IFERROR(Y485*0.00502,0)+IFERROR(AA485*0.00502,0)=0,"",IFERROR(U485*0.00502,0)+IFERROR(W485*0.00502,0)+IFERROR(Y485*0.00502,0)+IFERROR(AA485*0.00502,0))</f>
        <v/>
      </c>
      <c r="AD485" s="82" t="s">
        <v>57</v>
      </c>
      <c r="AE485" s="82" t="s">
        <v>57</v>
      </c>
      <c r="AF485" s="683" t="s">
        <v>669</v>
      </c>
      <c r="AG485" s="2"/>
      <c r="AH485" s="2"/>
      <c r="AI485" s="2"/>
      <c r="AJ485" s="2"/>
      <c r="AK485" s="2"/>
      <c r="AL485" s="61"/>
      <c r="AM485" s="61"/>
      <c r="AN485" s="61"/>
      <c r="AO485" s="2"/>
      <c r="AP485" s="2"/>
      <c r="AQ485" s="2"/>
      <c r="AR485" s="2"/>
      <c r="AS485" s="2"/>
      <c r="AT485" s="2"/>
      <c r="AU485" s="20"/>
      <c r="AV485" s="20"/>
      <c r="AW485" s="21"/>
      <c r="BB485" s="682" t="s">
        <v>91</v>
      </c>
      <c r="BO485" s="80">
        <f t="shared" si="358"/>
        <v>0</v>
      </c>
      <c r="BP485" s="80">
        <f t="shared" si="359"/>
        <v>0</v>
      </c>
      <c r="BQ485" s="80">
        <f t="shared" si="360"/>
        <v>0</v>
      </c>
      <c r="BR485" s="80">
        <f t="shared" si="361"/>
        <v>0</v>
      </c>
      <c r="BS485" s="80">
        <f t="shared" si="362"/>
        <v>0</v>
      </c>
      <c r="BT485" s="80">
        <f t="shared" si="363"/>
        <v>0</v>
      </c>
      <c r="BU485" s="80">
        <f t="shared" si="364"/>
        <v>0</v>
      </c>
      <c r="BV485" s="80">
        <f t="shared" si="365"/>
        <v>0</v>
      </c>
      <c r="BW485" s="80">
        <f t="shared" si="366"/>
        <v>0</v>
      </c>
      <c r="BX485" s="80">
        <f t="shared" si="367"/>
        <v>0</v>
      </c>
      <c r="BY485" s="80">
        <f t="shared" si="368"/>
        <v>0</v>
      </c>
      <c r="BZ485" s="80">
        <f t="shared" si="369"/>
        <v>0</v>
      </c>
      <c r="CA485" s="80">
        <f t="shared" si="370"/>
        <v>0</v>
      </c>
      <c r="CB485" s="80">
        <f t="shared" si="371"/>
        <v>0</v>
      </c>
      <c r="CC485" s="80">
        <f t="shared" si="372"/>
        <v>0</v>
      </c>
      <c r="CD485" s="80">
        <f t="shared" si="373"/>
        <v>0</v>
      </c>
    </row>
    <row r="486" spans="1:82" x14ac:dyDescent="0.2">
      <c r="A486" s="82" t="s">
        <v>746</v>
      </c>
      <c r="B486" s="83" t="s">
        <v>747</v>
      </c>
      <c r="C486" s="83">
        <v>4301135615</v>
      </c>
      <c r="D486" s="83">
        <v>4640242181349</v>
      </c>
      <c r="E486" s="84">
        <v>0.3</v>
      </c>
      <c r="F486" s="85">
        <v>9</v>
      </c>
      <c r="G486" s="84">
        <v>2.7</v>
      </c>
      <c r="H486" s="84">
        <v>2.988</v>
      </c>
      <c r="I486" s="86">
        <v>126</v>
      </c>
      <c r="J486" s="86" t="s">
        <v>90</v>
      </c>
      <c r="K486" s="87" t="s">
        <v>89</v>
      </c>
      <c r="L486" s="87"/>
      <c r="M486" s="773">
        <v>180</v>
      </c>
      <c r="N486" s="773"/>
      <c r="O486" s="1064" t="s">
        <v>748</v>
      </c>
      <c r="P486" s="775"/>
      <c r="Q486" s="775"/>
      <c r="R486" s="775"/>
      <c r="S486" s="775"/>
      <c r="T486" s="88" t="s">
        <v>42</v>
      </c>
      <c r="U486" s="65">
        <v>0</v>
      </c>
      <c r="V486" s="66">
        <f t="shared" si="354"/>
        <v>0</v>
      </c>
      <c r="W486" s="65">
        <v>0</v>
      </c>
      <c r="X486" s="66">
        <f t="shared" si="355"/>
        <v>0</v>
      </c>
      <c r="Y486" s="65">
        <v>0</v>
      </c>
      <c r="Z486" s="66">
        <f t="shared" si="356"/>
        <v>0</v>
      </c>
      <c r="AA486" s="65">
        <v>0</v>
      </c>
      <c r="AB486" s="66">
        <f t="shared" si="357"/>
        <v>0</v>
      </c>
      <c r="AC486" s="67" t="str">
        <f>IF(IFERROR(U486*0.00936,0)+IFERROR(W486*0.00936,0)+IFERROR(Y486*0.00936,0)+IFERROR(AA486*0.00936,0)=0,"",IFERROR(U486*0.00936,0)+IFERROR(W486*0.00936,0)+IFERROR(Y486*0.00936,0)+IFERROR(AA486*0.00936,0))</f>
        <v/>
      </c>
      <c r="AD486" s="82" t="s">
        <v>57</v>
      </c>
      <c r="AE486" s="82" t="s">
        <v>57</v>
      </c>
      <c r="AF486" s="685" t="s">
        <v>669</v>
      </c>
      <c r="AG486" s="2"/>
      <c r="AH486" s="2"/>
      <c r="AI486" s="2"/>
      <c r="AJ486" s="2"/>
      <c r="AK486" s="2"/>
      <c r="AL486" s="61"/>
      <c r="AM486" s="61"/>
      <c r="AN486" s="61"/>
      <c r="AO486" s="2"/>
      <c r="AP486" s="2"/>
      <c r="AQ486" s="2"/>
      <c r="AR486" s="2"/>
      <c r="AS486" s="2"/>
      <c r="AT486" s="2"/>
      <c r="AU486" s="20"/>
      <c r="AV486" s="20"/>
      <c r="AW486" s="21"/>
      <c r="BB486" s="684" t="s">
        <v>91</v>
      </c>
      <c r="BO486" s="80">
        <f t="shared" si="358"/>
        <v>0</v>
      </c>
      <c r="BP486" s="80">
        <f t="shared" si="359"/>
        <v>0</v>
      </c>
      <c r="BQ486" s="80">
        <f t="shared" si="360"/>
        <v>0</v>
      </c>
      <c r="BR486" s="80">
        <f t="shared" si="361"/>
        <v>0</v>
      </c>
      <c r="BS486" s="80">
        <f t="shared" si="362"/>
        <v>0</v>
      </c>
      <c r="BT486" s="80">
        <f t="shared" si="363"/>
        <v>0</v>
      </c>
      <c r="BU486" s="80">
        <f t="shared" si="364"/>
        <v>0</v>
      </c>
      <c r="BV486" s="80">
        <f t="shared" si="365"/>
        <v>0</v>
      </c>
      <c r="BW486" s="80">
        <f t="shared" si="366"/>
        <v>0</v>
      </c>
      <c r="BX486" s="80">
        <f t="shared" si="367"/>
        <v>0</v>
      </c>
      <c r="BY486" s="80">
        <f t="shared" si="368"/>
        <v>0</v>
      </c>
      <c r="BZ486" s="80">
        <f t="shared" si="369"/>
        <v>0</v>
      </c>
      <c r="CA486" s="80">
        <f t="shared" si="370"/>
        <v>0</v>
      </c>
      <c r="CB486" s="80">
        <f t="shared" si="371"/>
        <v>0</v>
      </c>
      <c r="CC486" s="80">
        <f t="shared" si="372"/>
        <v>0</v>
      </c>
      <c r="CD486" s="80">
        <f t="shared" si="373"/>
        <v>0</v>
      </c>
    </row>
    <row r="487" spans="1:82" ht="22.5" x14ac:dyDescent="0.2">
      <c r="A487" s="82" t="s">
        <v>749</v>
      </c>
      <c r="B487" s="83" t="s">
        <v>750</v>
      </c>
      <c r="C487" s="83">
        <v>4301135307</v>
      </c>
      <c r="D487" s="83">
        <v>4640242181370</v>
      </c>
      <c r="E487" s="84">
        <v>0.3</v>
      </c>
      <c r="F487" s="85">
        <v>9</v>
      </c>
      <c r="G487" s="84">
        <v>2.7</v>
      </c>
      <c r="H487" s="84">
        <v>2.9079999999999999</v>
      </c>
      <c r="I487" s="86">
        <v>234</v>
      </c>
      <c r="J487" s="86" t="s">
        <v>190</v>
      </c>
      <c r="K487" s="87" t="s">
        <v>89</v>
      </c>
      <c r="L487" s="87"/>
      <c r="M487" s="773">
        <v>180</v>
      </c>
      <c r="N487" s="773"/>
      <c r="O487" s="1065" t="s">
        <v>751</v>
      </c>
      <c r="P487" s="775"/>
      <c r="Q487" s="775"/>
      <c r="R487" s="775"/>
      <c r="S487" s="775"/>
      <c r="T487" s="88" t="s">
        <v>42</v>
      </c>
      <c r="U487" s="65">
        <v>0</v>
      </c>
      <c r="V487" s="66">
        <f t="shared" si="354"/>
        <v>0</v>
      </c>
      <c r="W487" s="65">
        <v>0</v>
      </c>
      <c r="X487" s="66">
        <f t="shared" si="355"/>
        <v>0</v>
      </c>
      <c r="Y487" s="65">
        <v>0</v>
      </c>
      <c r="Z487" s="66">
        <f t="shared" si="356"/>
        <v>0</v>
      </c>
      <c r="AA487" s="65">
        <v>0</v>
      </c>
      <c r="AB487" s="66">
        <f t="shared" si="357"/>
        <v>0</v>
      </c>
      <c r="AC487" s="67" t="str">
        <f>IF(IFERROR(U487*0.00502,0)+IFERROR(W487*0.00502,0)+IFERROR(Y487*0.00502,0)+IFERROR(AA487*0.00502,0)=0,"",IFERROR(U487*0.00502,0)+IFERROR(W487*0.00502,0)+IFERROR(Y487*0.00502,0)+IFERROR(AA487*0.00502,0))</f>
        <v/>
      </c>
      <c r="AD487" s="82" t="s">
        <v>57</v>
      </c>
      <c r="AE487" s="82" t="s">
        <v>57</v>
      </c>
      <c r="AF487" s="687" t="s">
        <v>752</v>
      </c>
      <c r="AG487" s="2"/>
      <c r="AH487" s="2"/>
      <c r="AI487" s="2"/>
      <c r="AJ487" s="2"/>
      <c r="AK487" s="2"/>
      <c r="AL487" s="61"/>
      <c r="AM487" s="61"/>
      <c r="AN487" s="61"/>
      <c r="AO487" s="2"/>
      <c r="AP487" s="2"/>
      <c r="AQ487" s="2"/>
      <c r="AR487" s="2"/>
      <c r="AS487" s="2"/>
      <c r="AT487" s="2"/>
      <c r="AU487" s="20"/>
      <c r="AV487" s="20"/>
      <c r="AW487" s="21"/>
      <c r="BB487" s="686" t="s">
        <v>91</v>
      </c>
      <c r="BO487" s="80">
        <f t="shared" si="358"/>
        <v>0</v>
      </c>
      <c r="BP487" s="80">
        <f t="shared" si="359"/>
        <v>0</v>
      </c>
      <c r="BQ487" s="80">
        <f t="shared" si="360"/>
        <v>0</v>
      </c>
      <c r="BR487" s="80">
        <f t="shared" si="361"/>
        <v>0</v>
      </c>
      <c r="BS487" s="80">
        <f t="shared" si="362"/>
        <v>0</v>
      </c>
      <c r="BT487" s="80">
        <f t="shared" si="363"/>
        <v>0</v>
      </c>
      <c r="BU487" s="80">
        <f t="shared" si="364"/>
        <v>0</v>
      </c>
      <c r="BV487" s="80">
        <f t="shared" si="365"/>
        <v>0</v>
      </c>
      <c r="BW487" s="80">
        <f t="shared" si="366"/>
        <v>0</v>
      </c>
      <c r="BX487" s="80">
        <f t="shared" si="367"/>
        <v>0</v>
      </c>
      <c r="BY487" s="80">
        <f t="shared" si="368"/>
        <v>0</v>
      </c>
      <c r="BZ487" s="80">
        <f t="shared" si="369"/>
        <v>0</v>
      </c>
      <c r="CA487" s="80">
        <f t="shared" si="370"/>
        <v>0</v>
      </c>
      <c r="CB487" s="80">
        <f t="shared" si="371"/>
        <v>0</v>
      </c>
      <c r="CC487" s="80">
        <f t="shared" si="372"/>
        <v>0</v>
      </c>
      <c r="CD487" s="80">
        <f t="shared" si="373"/>
        <v>0</v>
      </c>
    </row>
    <row r="488" spans="1:82" ht="22.5" x14ac:dyDescent="0.2">
      <c r="A488" s="82" t="s">
        <v>749</v>
      </c>
      <c r="B488" s="83" t="s">
        <v>750</v>
      </c>
      <c r="C488" s="83">
        <v>4301135611</v>
      </c>
      <c r="D488" s="83">
        <v>4640242181370</v>
      </c>
      <c r="E488" s="84">
        <v>0.3</v>
      </c>
      <c r="F488" s="85">
        <v>9</v>
      </c>
      <c r="G488" s="84">
        <v>2.7</v>
      </c>
      <c r="H488" s="84">
        <v>2.988</v>
      </c>
      <c r="I488" s="86">
        <v>126</v>
      </c>
      <c r="J488" s="86" t="s">
        <v>90</v>
      </c>
      <c r="K488" s="87" t="s">
        <v>89</v>
      </c>
      <c r="L488" s="87"/>
      <c r="M488" s="773">
        <v>180</v>
      </c>
      <c r="N488" s="773"/>
      <c r="O488" s="1066" t="s">
        <v>751</v>
      </c>
      <c r="P488" s="775"/>
      <c r="Q488" s="775"/>
      <c r="R488" s="775"/>
      <c r="S488" s="775"/>
      <c r="T488" s="88" t="s">
        <v>42</v>
      </c>
      <c r="U488" s="65">
        <v>0</v>
      </c>
      <c r="V488" s="66">
        <f t="shared" si="354"/>
        <v>0</v>
      </c>
      <c r="W488" s="65">
        <v>0</v>
      </c>
      <c r="X488" s="66">
        <f t="shared" si="355"/>
        <v>0</v>
      </c>
      <c r="Y488" s="65">
        <v>0</v>
      </c>
      <c r="Z488" s="66">
        <f t="shared" si="356"/>
        <v>0</v>
      </c>
      <c r="AA488" s="65">
        <v>0</v>
      </c>
      <c r="AB488" s="66">
        <f t="shared" si="357"/>
        <v>0</v>
      </c>
      <c r="AC488" s="67" t="str">
        <f>IF(IFERROR(U488*0.00936,0)+IFERROR(W488*0.00936,0)+IFERROR(Y488*0.00936,0)+IFERROR(AA488*0.00936,0)=0,"",IFERROR(U488*0.00936,0)+IFERROR(W488*0.00936,0)+IFERROR(Y488*0.00936,0)+IFERROR(AA488*0.00936,0))</f>
        <v/>
      </c>
      <c r="AD488" s="82" t="s">
        <v>57</v>
      </c>
      <c r="AE488" s="82" t="s">
        <v>57</v>
      </c>
      <c r="AF488" s="689" t="s">
        <v>752</v>
      </c>
      <c r="AG488" s="2"/>
      <c r="AH488" s="2"/>
      <c r="AI488" s="2"/>
      <c r="AJ488" s="2"/>
      <c r="AK488" s="2"/>
      <c r="AL488" s="61"/>
      <c r="AM488" s="61"/>
      <c r="AN488" s="61"/>
      <c r="AO488" s="2"/>
      <c r="AP488" s="2"/>
      <c r="AQ488" s="2"/>
      <c r="AR488" s="2"/>
      <c r="AS488" s="2"/>
      <c r="AT488" s="2"/>
      <c r="AU488" s="20"/>
      <c r="AV488" s="20"/>
      <c r="AW488" s="21"/>
      <c r="BB488" s="688" t="s">
        <v>91</v>
      </c>
      <c r="BO488" s="80">
        <f t="shared" si="358"/>
        <v>0</v>
      </c>
      <c r="BP488" s="80">
        <f t="shared" si="359"/>
        <v>0</v>
      </c>
      <c r="BQ488" s="80">
        <f t="shared" si="360"/>
        <v>0</v>
      </c>
      <c r="BR488" s="80">
        <f t="shared" si="361"/>
        <v>0</v>
      </c>
      <c r="BS488" s="80">
        <f t="shared" si="362"/>
        <v>0</v>
      </c>
      <c r="BT488" s="80">
        <f t="shared" si="363"/>
        <v>0</v>
      </c>
      <c r="BU488" s="80">
        <f t="shared" si="364"/>
        <v>0</v>
      </c>
      <c r="BV488" s="80">
        <f t="shared" si="365"/>
        <v>0</v>
      </c>
      <c r="BW488" s="80">
        <f t="shared" si="366"/>
        <v>0</v>
      </c>
      <c r="BX488" s="80">
        <f t="shared" si="367"/>
        <v>0</v>
      </c>
      <c r="BY488" s="80">
        <f t="shared" si="368"/>
        <v>0</v>
      </c>
      <c r="BZ488" s="80">
        <f t="shared" si="369"/>
        <v>0</v>
      </c>
      <c r="CA488" s="80">
        <f t="shared" si="370"/>
        <v>0</v>
      </c>
      <c r="CB488" s="80">
        <f t="shared" si="371"/>
        <v>0</v>
      </c>
      <c r="CC488" s="80">
        <f t="shared" si="372"/>
        <v>0</v>
      </c>
      <c r="CD488" s="80">
        <f t="shared" si="373"/>
        <v>0</v>
      </c>
    </row>
    <row r="489" spans="1:82" ht="22.5" x14ac:dyDescent="0.2">
      <c r="A489" s="82" t="s">
        <v>753</v>
      </c>
      <c r="B489" s="83" t="s">
        <v>754</v>
      </c>
      <c r="C489" s="83">
        <v>4301135318</v>
      </c>
      <c r="D489" s="83">
        <v>4607111037480</v>
      </c>
      <c r="E489" s="84">
        <v>1</v>
      </c>
      <c r="F489" s="85">
        <v>4</v>
      </c>
      <c r="G489" s="84">
        <v>4</v>
      </c>
      <c r="H489" s="84">
        <v>4.2724000000000002</v>
      </c>
      <c r="I489" s="86">
        <v>84</v>
      </c>
      <c r="J489" s="86" t="s">
        <v>115</v>
      </c>
      <c r="K489" s="87" t="s">
        <v>89</v>
      </c>
      <c r="L489" s="87"/>
      <c r="M489" s="773">
        <v>180</v>
      </c>
      <c r="N489" s="773"/>
      <c r="O489" s="1067" t="s">
        <v>755</v>
      </c>
      <c r="P489" s="775"/>
      <c r="Q489" s="775"/>
      <c r="R489" s="775"/>
      <c r="S489" s="775"/>
      <c r="T489" s="88" t="s">
        <v>42</v>
      </c>
      <c r="U489" s="65">
        <v>0</v>
      </c>
      <c r="V489" s="66">
        <f t="shared" si="354"/>
        <v>0</v>
      </c>
      <c r="W489" s="65">
        <v>0</v>
      </c>
      <c r="X489" s="66">
        <f t="shared" si="355"/>
        <v>0</v>
      </c>
      <c r="Y489" s="65">
        <v>0</v>
      </c>
      <c r="Z489" s="66">
        <f t="shared" si="356"/>
        <v>0</v>
      </c>
      <c r="AA489" s="65">
        <v>0</v>
      </c>
      <c r="AB489" s="66">
        <f t="shared" si="357"/>
        <v>0</v>
      </c>
      <c r="AC489" s="67" t="str">
        <f>IF(IFERROR(U489*0.0155,0)+IFERROR(W489*0.0155,0)+IFERROR(Y489*0.0155,0)+IFERROR(AA489*0.0155,0)=0,"",IFERROR(U489*0.0155,0)+IFERROR(W489*0.0155,0)+IFERROR(Y489*0.0155,0)+IFERROR(AA489*0.0155,0))</f>
        <v/>
      </c>
      <c r="AD489" s="82" t="s">
        <v>57</v>
      </c>
      <c r="AE489" s="82" t="s">
        <v>57</v>
      </c>
      <c r="AF489" s="691" t="s">
        <v>756</v>
      </c>
      <c r="AG489" s="2"/>
      <c r="AH489" s="2"/>
      <c r="AI489" s="2"/>
      <c r="AJ489" s="2"/>
      <c r="AK489" s="2"/>
      <c r="AL489" s="61"/>
      <c r="AM489" s="61"/>
      <c r="AN489" s="61"/>
      <c r="AO489" s="2"/>
      <c r="AP489" s="2"/>
      <c r="AQ489" s="2"/>
      <c r="AR489" s="2"/>
      <c r="AS489" s="2"/>
      <c r="AT489" s="2"/>
      <c r="AU489" s="20"/>
      <c r="AV489" s="20"/>
      <c r="AW489" s="21"/>
      <c r="BB489" s="690" t="s">
        <v>91</v>
      </c>
      <c r="BO489" s="80">
        <f t="shared" si="358"/>
        <v>0</v>
      </c>
      <c r="BP489" s="80">
        <f t="shared" si="359"/>
        <v>0</v>
      </c>
      <c r="BQ489" s="80">
        <f t="shared" si="360"/>
        <v>0</v>
      </c>
      <c r="BR489" s="80">
        <f t="shared" si="361"/>
        <v>0</v>
      </c>
      <c r="BS489" s="80">
        <f t="shared" si="362"/>
        <v>0</v>
      </c>
      <c r="BT489" s="80">
        <f t="shared" si="363"/>
        <v>0</v>
      </c>
      <c r="BU489" s="80">
        <f t="shared" si="364"/>
        <v>0</v>
      </c>
      <c r="BV489" s="80">
        <f t="shared" si="365"/>
        <v>0</v>
      </c>
      <c r="BW489" s="80">
        <f t="shared" si="366"/>
        <v>0</v>
      </c>
      <c r="BX489" s="80">
        <f t="shared" si="367"/>
        <v>0</v>
      </c>
      <c r="BY489" s="80">
        <f t="shared" si="368"/>
        <v>0</v>
      </c>
      <c r="BZ489" s="80">
        <f t="shared" si="369"/>
        <v>0</v>
      </c>
      <c r="CA489" s="80">
        <f t="shared" si="370"/>
        <v>0</v>
      </c>
      <c r="CB489" s="80">
        <f t="shared" si="371"/>
        <v>0</v>
      </c>
      <c r="CC489" s="80">
        <f t="shared" si="372"/>
        <v>0</v>
      </c>
      <c r="CD489" s="80">
        <f t="shared" si="373"/>
        <v>0</v>
      </c>
    </row>
    <row r="490" spans="1:82" x14ac:dyDescent="0.2">
      <c r="A490" s="82" t="s">
        <v>757</v>
      </c>
      <c r="B490" s="83" t="s">
        <v>758</v>
      </c>
      <c r="C490" s="83">
        <v>4301135617</v>
      </c>
      <c r="D490" s="83">
        <v>4607111037473</v>
      </c>
      <c r="E490" s="84">
        <v>1</v>
      </c>
      <c r="F490" s="85">
        <v>4</v>
      </c>
      <c r="G490" s="84">
        <v>4</v>
      </c>
      <c r="H490" s="84">
        <v>4.2300000000000004</v>
      </c>
      <c r="I490" s="86">
        <v>84</v>
      </c>
      <c r="J490" s="86" t="s">
        <v>115</v>
      </c>
      <c r="K490" s="87" t="s">
        <v>89</v>
      </c>
      <c r="L490" s="87"/>
      <c r="M490" s="773">
        <v>180</v>
      </c>
      <c r="N490" s="773"/>
      <c r="O490" s="1068" t="s">
        <v>759</v>
      </c>
      <c r="P490" s="775"/>
      <c r="Q490" s="775"/>
      <c r="R490" s="775"/>
      <c r="S490" s="775"/>
      <c r="T490" s="88" t="s">
        <v>42</v>
      </c>
      <c r="U490" s="65">
        <v>0</v>
      </c>
      <c r="V490" s="66">
        <f t="shared" si="354"/>
        <v>0</v>
      </c>
      <c r="W490" s="65">
        <v>0</v>
      </c>
      <c r="X490" s="66">
        <f t="shared" si="355"/>
        <v>0</v>
      </c>
      <c r="Y490" s="65">
        <v>0</v>
      </c>
      <c r="Z490" s="66">
        <f t="shared" si="356"/>
        <v>0</v>
      </c>
      <c r="AA490" s="65">
        <v>0</v>
      </c>
      <c r="AB490" s="66">
        <f t="shared" si="357"/>
        <v>0</v>
      </c>
      <c r="AC490" s="67" t="str">
        <f>IF(IFERROR(U490*0.0155,0)+IFERROR(W490*0.0155,0)+IFERROR(Y490*0.0155,0)+IFERROR(AA490*0.0155,0)=0,"",IFERROR(U490*0.0155,0)+IFERROR(W490*0.0155,0)+IFERROR(Y490*0.0155,0)+IFERROR(AA490*0.0155,0))</f>
        <v/>
      </c>
      <c r="AD490" s="82" t="s">
        <v>57</v>
      </c>
      <c r="AE490" s="82" t="s">
        <v>57</v>
      </c>
      <c r="AF490" s="693" t="s">
        <v>760</v>
      </c>
      <c r="AG490" s="2"/>
      <c r="AH490" s="2"/>
      <c r="AI490" s="2"/>
      <c r="AJ490" s="2"/>
      <c r="AK490" s="2"/>
      <c r="AL490" s="61"/>
      <c r="AM490" s="61"/>
      <c r="AN490" s="61"/>
      <c r="AO490" s="2"/>
      <c r="AP490" s="2"/>
      <c r="AQ490" s="2"/>
      <c r="AR490" s="2"/>
      <c r="AS490" s="2"/>
      <c r="AT490" s="2"/>
      <c r="AU490" s="20"/>
      <c r="AV490" s="20"/>
      <c r="AW490" s="21"/>
      <c r="BB490" s="692" t="s">
        <v>91</v>
      </c>
      <c r="BO490" s="80">
        <f t="shared" si="358"/>
        <v>0</v>
      </c>
      <c r="BP490" s="80">
        <f t="shared" si="359"/>
        <v>0</v>
      </c>
      <c r="BQ490" s="80">
        <f t="shared" si="360"/>
        <v>0</v>
      </c>
      <c r="BR490" s="80">
        <f t="shared" si="361"/>
        <v>0</v>
      </c>
      <c r="BS490" s="80">
        <f t="shared" si="362"/>
        <v>0</v>
      </c>
      <c r="BT490" s="80">
        <f t="shared" si="363"/>
        <v>0</v>
      </c>
      <c r="BU490" s="80">
        <f t="shared" si="364"/>
        <v>0</v>
      </c>
      <c r="BV490" s="80">
        <f t="shared" si="365"/>
        <v>0</v>
      </c>
      <c r="BW490" s="80">
        <f t="shared" si="366"/>
        <v>0</v>
      </c>
      <c r="BX490" s="80">
        <f t="shared" si="367"/>
        <v>0</v>
      </c>
      <c r="BY490" s="80">
        <f t="shared" si="368"/>
        <v>0</v>
      </c>
      <c r="BZ490" s="80">
        <f t="shared" si="369"/>
        <v>0</v>
      </c>
      <c r="CA490" s="80">
        <f t="shared" si="370"/>
        <v>0</v>
      </c>
      <c r="CB490" s="80">
        <f t="shared" si="371"/>
        <v>0</v>
      </c>
      <c r="CC490" s="80">
        <f t="shared" si="372"/>
        <v>0</v>
      </c>
      <c r="CD490" s="80">
        <f t="shared" si="373"/>
        <v>0</v>
      </c>
    </row>
    <row r="491" spans="1:82" x14ac:dyDescent="0.2">
      <c r="A491" s="82" t="s">
        <v>761</v>
      </c>
      <c r="B491" s="83" t="s">
        <v>762</v>
      </c>
      <c r="C491" s="83">
        <v>4301135198</v>
      </c>
      <c r="D491" s="83">
        <v>4640242180663</v>
      </c>
      <c r="E491" s="84">
        <v>0.9</v>
      </c>
      <c r="F491" s="85">
        <v>4</v>
      </c>
      <c r="G491" s="84">
        <v>3.6</v>
      </c>
      <c r="H491" s="84">
        <v>3.83</v>
      </c>
      <c r="I491" s="86">
        <v>84</v>
      </c>
      <c r="J491" s="86" t="s">
        <v>115</v>
      </c>
      <c r="K491" s="87" t="s">
        <v>89</v>
      </c>
      <c r="L491" s="87"/>
      <c r="M491" s="773">
        <v>180</v>
      </c>
      <c r="N491" s="773"/>
      <c r="O491" s="1069" t="s">
        <v>763</v>
      </c>
      <c r="P491" s="775"/>
      <c r="Q491" s="775"/>
      <c r="R491" s="775"/>
      <c r="S491" s="775"/>
      <c r="T491" s="88" t="s">
        <v>42</v>
      </c>
      <c r="U491" s="65">
        <v>0</v>
      </c>
      <c r="V491" s="66">
        <f t="shared" si="354"/>
        <v>0</v>
      </c>
      <c r="W491" s="65">
        <v>0</v>
      </c>
      <c r="X491" s="66">
        <f t="shared" si="355"/>
        <v>0</v>
      </c>
      <c r="Y491" s="65">
        <v>0</v>
      </c>
      <c r="Z491" s="66">
        <f t="shared" si="356"/>
        <v>0</v>
      </c>
      <c r="AA491" s="65">
        <v>0</v>
      </c>
      <c r="AB491" s="66">
        <f t="shared" si="357"/>
        <v>0</v>
      </c>
      <c r="AC491" s="67" t="str">
        <f>IF(IFERROR(U491*0.0155,0)+IFERROR(W491*0.0155,0)+IFERROR(Y491*0.0155,0)+IFERROR(AA491*0.0155,0)=0,"",IFERROR(U491*0.0155,0)+IFERROR(W491*0.0155,0)+IFERROR(Y491*0.0155,0)+IFERROR(AA491*0.0155,0))</f>
        <v/>
      </c>
      <c r="AD491" s="82" t="s">
        <v>57</v>
      </c>
      <c r="AE491" s="82" t="s">
        <v>57</v>
      </c>
      <c r="AF491" s="695" t="s">
        <v>764</v>
      </c>
      <c r="AG491" s="2"/>
      <c r="AH491" s="2"/>
      <c r="AI491" s="2"/>
      <c r="AJ491" s="2"/>
      <c r="AK491" s="2"/>
      <c r="AL491" s="61"/>
      <c r="AM491" s="61"/>
      <c r="AN491" s="61"/>
      <c r="AO491" s="2"/>
      <c r="AP491" s="2"/>
      <c r="AQ491" s="2"/>
      <c r="AR491" s="2"/>
      <c r="AS491" s="2"/>
      <c r="AT491" s="2"/>
      <c r="AU491" s="20"/>
      <c r="AV491" s="20"/>
      <c r="AW491" s="21"/>
      <c r="BB491" s="694" t="s">
        <v>91</v>
      </c>
      <c r="BO491" s="80">
        <f t="shared" si="358"/>
        <v>0</v>
      </c>
      <c r="BP491" s="80">
        <f t="shared" si="359"/>
        <v>0</v>
      </c>
      <c r="BQ491" s="80">
        <f t="shared" si="360"/>
        <v>0</v>
      </c>
      <c r="BR491" s="80">
        <f t="shared" si="361"/>
        <v>0</v>
      </c>
      <c r="BS491" s="80">
        <f t="shared" si="362"/>
        <v>0</v>
      </c>
      <c r="BT491" s="80">
        <f t="shared" si="363"/>
        <v>0</v>
      </c>
      <c r="BU491" s="80">
        <f t="shared" si="364"/>
        <v>0</v>
      </c>
      <c r="BV491" s="80">
        <f t="shared" si="365"/>
        <v>0</v>
      </c>
      <c r="BW491" s="80">
        <f t="shared" si="366"/>
        <v>0</v>
      </c>
      <c r="BX491" s="80">
        <f t="shared" si="367"/>
        <v>0</v>
      </c>
      <c r="BY491" s="80">
        <f t="shared" si="368"/>
        <v>0</v>
      </c>
      <c r="BZ491" s="80">
        <f t="shared" si="369"/>
        <v>0</v>
      </c>
      <c r="CA491" s="80">
        <f t="shared" si="370"/>
        <v>0</v>
      </c>
      <c r="CB491" s="80">
        <f t="shared" si="371"/>
        <v>0</v>
      </c>
      <c r="CC491" s="80">
        <f t="shared" si="372"/>
        <v>0</v>
      </c>
      <c r="CD491" s="80">
        <f t="shared" si="373"/>
        <v>0</v>
      </c>
    </row>
    <row r="492" spans="1:82" x14ac:dyDescent="0.2">
      <c r="A492" s="793"/>
      <c r="B492" s="793"/>
      <c r="C492" s="793"/>
      <c r="D492" s="793"/>
      <c r="E492" s="793"/>
      <c r="F492" s="793"/>
      <c r="G492" s="793"/>
      <c r="H492" s="793"/>
      <c r="I492" s="793"/>
      <c r="J492" s="793"/>
      <c r="K492" s="793"/>
      <c r="L492" s="793"/>
      <c r="M492" s="793"/>
      <c r="N492" s="793"/>
      <c r="O492" s="791" t="s">
        <v>43</v>
      </c>
      <c r="P492" s="792"/>
      <c r="Q492" s="792"/>
      <c r="R492" s="792"/>
      <c r="S492" s="792"/>
      <c r="T492" s="39" t="s">
        <v>42</v>
      </c>
      <c r="U492" s="50">
        <f t="shared" ref="U492:AB492" si="375">IFERROR(SUM(U451:U491),0)</f>
        <v>0</v>
      </c>
      <c r="V492" s="50">
        <f t="shared" si="375"/>
        <v>0</v>
      </c>
      <c r="W492" s="50">
        <f t="shared" si="375"/>
        <v>0</v>
      </c>
      <c r="X492" s="50">
        <f t="shared" si="375"/>
        <v>0</v>
      </c>
      <c r="Y492" s="50">
        <f t="shared" si="375"/>
        <v>0</v>
      </c>
      <c r="Z492" s="50">
        <f t="shared" si="375"/>
        <v>0</v>
      </c>
      <c r="AA492" s="50">
        <f t="shared" si="375"/>
        <v>0</v>
      </c>
      <c r="AB492" s="50">
        <f t="shared" si="375"/>
        <v>0</v>
      </c>
      <c r="AC492" s="50">
        <f>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+IFERROR(IF(AC480="",0,AC480),0)+IFERROR(IF(AC481="",0,AC481),0)+IFERROR(IF(AC482="",0,AC482),0)+IFERROR(IF(AC483="",0,AC483),0)+IFERROR(IF(AC484="",0,AC484),0)+IFERROR(IF(AC485="",0,AC485),0)+IFERROR(IF(AC486="",0,AC486),0)+IFERROR(IF(AC487="",0,AC487),0)+IFERROR(IF(AC488="",0,AC488),0)+IFERROR(IF(AC489="",0,AC489),0)+IFERROR(IF(AC490="",0,AC490),0)+IFERROR(IF(AC491="",0,AC491),0)</f>
        <v>0</v>
      </c>
      <c r="AD492" s="3"/>
      <c r="AE492" s="72"/>
      <c r="AF492" s="3"/>
      <c r="AG492" s="3"/>
      <c r="AH492" s="3"/>
      <c r="AI492" s="3"/>
      <c r="AJ492" s="3"/>
      <c r="AK492" s="3"/>
      <c r="AL492" s="62"/>
      <c r="AM492" s="62"/>
      <c r="AN492" s="62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x14ac:dyDescent="0.2">
      <c r="A493" s="793"/>
      <c r="B493" s="793"/>
      <c r="C493" s="793"/>
      <c r="D493" s="793"/>
      <c r="E493" s="793"/>
      <c r="F493" s="793"/>
      <c r="G493" s="793"/>
      <c r="H493" s="793"/>
      <c r="I493" s="793"/>
      <c r="J493" s="793"/>
      <c r="K493" s="793"/>
      <c r="L493" s="793"/>
      <c r="M493" s="793"/>
      <c r="N493" s="793"/>
      <c r="O493" s="791" t="s">
        <v>43</v>
      </c>
      <c r="P493" s="792"/>
      <c r="Q493" s="792"/>
      <c r="R493" s="792"/>
      <c r="S493" s="792"/>
      <c r="T493" s="39" t="s">
        <v>0</v>
      </c>
      <c r="U493" s="50">
        <f>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+IFERROR(U480*G480,0)+IFERROR(U481*G481,0)+IFERROR(U482*G482,0)+IFERROR(U483*G483,0)+IFERROR(U484*G484,0)+IFERROR(U485*G485,0)+IFERROR(U486*G486,0)+IFERROR(U487*G487,0)+IFERROR(U488*G488,0)+IFERROR(U489*G489,0)+IFERROR(U490*G490,0)+IFERROR(U491*G491,0)</f>
        <v>0</v>
      </c>
      <c r="V493" s="50">
        <f>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+IFERROR(V480*G480,0)+IFERROR(V481*G481,0)+IFERROR(V482*G482,0)+IFERROR(V483*G483,0)+IFERROR(V484*G484,0)+IFERROR(V485*G485,0)+IFERROR(V486*G486,0)+IFERROR(V487*G487,0)+IFERROR(V488*G488,0)+IFERROR(V489*G489,0)+IFERROR(V490*G490,0)+IFERROR(V491*G491,0)</f>
        <v>0</v>
      </c>
      <c r="W493" s="50">
        <f>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+IFERROR(W480*G480,0)+IFERROR(W481*G481,0)+IFERROR(W482*G482,0)+IFERROR(W483*G483,0)+IFERROR(W484*G484,0)+IFERROR(W485*G485,0)+IFERROR(W486*G486,0)+IFERROR(W487*G487,0)+IFERROR(W488*G488,0)+IFERROR(W489*G489,0)+IFERROR(W490*G490,0)+IFERROR(W491*G491,0)</f>
        <v>0</v>
      </c>
      <c r="X493" s="50">
        <f>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+IFERROR(X480*G480,0)+IFERROR(X481*G481,0)+IFERROR(X482*G482,0)+IFERROR(X483*G483,0)+IFERROR(X484*G484,0)+IFERROR(X485*G485,0)+IFERROR(X486*G486,0)+IFERROR(X487*G487,0)+IFERROR(X488*G488,0)+IFERROR(X489*G489,0)+IFERROR(X490*G490,0)+IFERROR(X491*G491,0)</f>
        <v>0</v>
      </c>
      <c r="Y493" s="50">
        <f>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+IFERROR(Y480*G480,0)+IFERROR(Y481*G481,0)+IFERROR(Y482*G482,0)+IFERROR(Y483*G483,0)+IFERROR(Y484*G484,0)+IFERROR(Y485*G485,0)+IFERROR(Y486*G486,0)+IFERROR(Y487*G487,0)+IFERROR(Y488*G488,0)+IFERROR(Y489*G489,0)+IFERROR(Y490*G490,0)+IFERROR(Y491*G491,0)</f>
        <v>0</v>
      </c>
      <c r="Z493" s="50">
        <f>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+IFERROR(Z480*G480,0)+IFERROR(Z481*G481,0)+IFERROR(Z482*G482,0)+IFERROR(Z483*G483,0)+IFERROR(Z484*G484,0)+IFERROR(Z485*G485,0)+IFERROR(Z486*G486,0)+IFERROR(Z487*G487,0)+IFERROR(Z488*G488,0)+IFERROR(Z489*G489,0)+IFERROR(Z490*G490,0)+IFERROR(Z491*G491,0)</f>
        <v>0</v>
      </c>
      <c r="AA493" s="50">
        <f>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+IFERROR(AA480*G480,0)+IFERROR(AA481*G481,0)+IFERROR(AA482*G482,0)+IFERROR(AA483*G483,0)+IFERROR(AA484*G484,0)+IFERROR(AA485*G485,0)+IFERROR(AA486*G486,0)+IFERROR(AA487*G487,0)+IFERROR(AA488*G488,0)+IFERROR(AA489*G489,0)+IFERROR(AA490*G490,0)+IFERROR(AA491*G491,0)</f>
        <v>0</v>
      </c>
      <c r="AB493" s="50">
        <f>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+IFERROR(AB480*G480,0)+IFERROR(AB481*G481,0)+IFERROR(AB482*G482,0)+IFERROR(AB483*G483,0)+IFERROR(AB484*G484,0)+IFERROR(AB485*G485,0)+IFERROR(AB486*G486,0)+IFERROR(AB487*G487,0)+IFERROR(AB488*G488,0)+IFERROR(AB489*G489,0)+IFERROR(AB490*G490,0)+IFERROR(AB491*G491,0)</f>
        <v>0</v>
      </c>
      <c r="AC493" s="50" t="s">
        <v>57</v>
      </c>
      <c r="AD493" s="3"/>
      <c r="AE493" s="72"/>
      <c r="AF493" s="3"/>
      <c r="AG493" s="3"/>
      <c r="AH493" s="3"/>
      <c r="AI493" s="3"/>
      <c r="AJ493" s="3"/>
      <c r="AK493" s="3"/>
      <c r="AL493" s="62"/>
      <c r="AM493" s="62"/>
      <c r="AN493" s="62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t="15" x14ac:dyDescent="0.25">
      <c r="A494" s="767" t="s">
        <v>765</v>
      </c>
      <c r="B494" s="768"/>
      <c r="C494" s="768"/>
      <c r="D494" s="768"/>
      <c r="E494" s="768"/>
      <c r="F494" s="768"/>
      <c r="G494" s="768"/>
      <c r="H494" s="768"/>
      <c r="I494" s="768"/>
      <c r="J494" s="768"/>
      <c r="K494" s="768"/>
      <c r="L494" s="768"/>
      <c r="M494" s="768"/>
      <c r="N494" s="768"/>
      <c r="O494" s="768"/>
      <c r="P494" s="768"/>
      <c r="Q494" s="768"/>
      <c r="R494" s="768"/>
      <c r="S494" s="768"/>
      <c r="T494" s="768"/>
      <c r="U494" s="768"/>
      <c r="V494" s="768"/>
      <c r="W494" s="768"/>
      <c r="X494" s="768"/>
      <c r="Y494" s="768"/>
      <c r="Z494" s="768"/>
      <c r="AA494" s="764"/>
      <c r="AB494" s="764"/>
      <c r="AC494" s="764"/>
      <c r="AD494" s="764"/>
      <c r="AE494" s="765"/>
      <c r="AF494" s="769"/>
      <c r="AG494" s="2"/>
      <c r="AH494" s="2"/>
      <c r="AI494" s="2"/>
      <c r="AJ494" s="2"/>
      <c r="AK494" s="61"/>
      <c r="AL494" s="61"/>
      <c r="AM494" s="61"/>
      <c r="AN494" s="2"/>
      <c r="AO494" s="2"/>
      <c r="AP494" s="2"/>
      <c r="AQ494" s="2"/>
      <c r="AR494" s="2"/>
    </row>
    <row r="495" spans="1:82" ht="15" x14ac:dyDescent="0.25">
      <c r="A495" s="770" t="s">
        <v>111</v>
      </c>
      <c r="B495" s="771"/>
      <c r="C495" s="771"/>
      <c r="D495" s="771"/>
      <c r="E495" s="771"/>
      <c r="F495" s="771"/>
      <c r="G495" s="771"/>
      <c r="H495" s="771"/>
      <c r="I495" s="771"/>
      <c r="J495" s="771"/>
      <c r="K495" s="771"/>
      <c r="L495" s="771"/>
      <c r="M495" s="771"/>
      <c r="N495" s="771"/>
      <c r="O495" s="771"/>
      <c r="P495" s="771"/>
      <c r="Q495" s="771"/>
      <c r="R495" s="771"/>
      <c r="S495" s="771"/>
      <c r="T495" s="771"/>
      <c r="U495" s="771"/>
      <c r="V495" s="771"/>
      <c r="W495" s="771"/>
      <c r="X495" s="768"/>
      <c r="Y495" s="768"/>
      <c r="Z495" s="768"/>
      <c r="AA495" s="764"/>
      <c r="AB495" s="764"/>
      <c r="AC495" s="764"/>
      <c r="AD495" s="764"/>
      <c r="AE495" s="765"/>
      <c r="AF495" s="772"/>
      <c r="AG495" s="2"/>
      <c r="AH495" s="2"/>
      <c r="AI495" s="2"/>
      <c r="AJ495" s="2"/>
      <c r="AK495" s="61"/>
      <c r="AL495" s="61"/>
      <c r="AM495" s="61"/>
      <c r="AN495" s="2"/>
      <c r="AO495" s="2"/>
      <c r="AP495" s="2"/>
      <c r="AQ495" s="2"/>
      <c r="AR495" s="2"/>
    </row>
    <row r="496" spans="1:82" x14ac:dyDescent="0.2">
      <c r="A496" s="82" t="s">
        <v>766</v>
      </c>
      <c r="B496" s="83" t="s">
        <v>767</v>
      </c>
      <c r="C496" s="83">
        <v>4301071030</v>
      </c>
      <c r="D496" s="83">
        <v>4640242181202</v>
      </c>
      <c r="E496" s="84">
        <v>0.8</v>
      </c>
      <c r="F496" s="85">
        <v>8</v>
      </c>
      <c r="G496" s="84">
        <v>6.4</v>
      </c>
      <c r="H496" s="84">
        <v>6.63</v>
      </c>
      <c r="I496" s="86">
        <v>84</v>
      </c>
      <c r="J496" s="86" t="s">
        <v>115</v>
      </c>
      <c r="K496" s="87" t="s">
        <v>89</v>
      </c>
      <c r="L496" s="87"/>
      <c r="M496" s="773">
        <v>180</v>
      </c>
      <c r="N496" s="773"/>
      <c r="O496" s="1070" t="s">
        <v>768</v>
      </c>
      <c r="P496" s="775"/>
      <c r="Q496" s="775"/>
      <c r="R496" s="775"/>
      <c r="S496" s="775"/>
      <c r="T496" s="88" t="s">
        <v>42</v>
      </c>
      <c r="U496" s="65">
        <v>0</v>
      </c>
      <c r="V496" s="66">
        <f>IFERROR(IF(U496="","",U496),"")</f>
        <v>0</v>
      </c>
      <c r="W496" s="65">
        <v>0</v>
      </c>
      <c r="X496" s="66">
        <f>IFERROR(IF(W496="","",W496),"")</f>
        <v>0</v>
      </c>
      <c r="Y496" s="65">
        <v>0</v>
      </c>
      <c r="Z496" s="66">
        <f>IFERROR(IF(Y496="","",Y496),"")</f>
        <v>0</v>
      </c>
      <c r="AA496" s="65">
        <v>0</v>
      </c>
      <c r="AB496" s="66">
        <f>IFERROR(IF(AA496="","",AA496),"")</f>
        <v>0</v>
      </c>
      <c r="AC496" s="67" t="str">
        <f>IF(IFERROR(U496*0.0155,0)+IFERROR(W496*0.0155,0)+IFERROR(Y496*0.0155,0)+IFERROR(AA496*0.0155,0)=0,"",IFERROR(U496*0.0155,0)+IFERROR(W496*0.0155,0)+IFERROR(Y496*0.0155,0)+IFERROR(AA496*0.0155,0))</f>
        <v/>
      </c>
      <c r="AD496" s="82" t="s">
        <v>57</v>
      </c>
      <c r="AE496" s="82" t="s">
        <v>57</v>
      </c>
      <c r="AF496" s="697" t="s">
        <v>643</v>
      </c>
      <c r="AG496" s="2"/>
      <c r="AH496" s="2"/>
      <c r="AI496" s="2"/>
      <c r="AJ496" s="2"/>
      <c r="AK496" s="2"/>
      <c r="AL496" s="61"/>
      <c r="AM496" s="61"/>
      <c r="AN496" s="61"/>
      <c r="AO496" s="2"/>
      <c r="AP496" s="2"/>
      <c r="AQ496" s="2"/>
      <c r="AR496" s="2"/>
      <c r="AS496" s="2"/>
      <c r="AT496" s="2"/>
      <c r="AU496" s="20"/>
      <c r="AV496" s="20"/>
      <c r="AW496" s="21"/>
      <c r="BB496" s="696" t="s">
        <v>68</v>
      </c>
      <c r="BO496" s="80">
        <f>IFERROR(U496*H496,0)</f>
        <v>0</v>
      </c>
      <c r="BP496" s="80">
        <f>IFERROR(V496*H496,0)</f>
        <v>0</v>
      </c>
      <c r="BQ496" s="80">
        <f>IFERROR(U496/I496,0)</f>
        <v>0</v>
      </c>
      <c r="BR496" s="80">
        <f>IFERROR(V496/I496,0)</f>
        <v>0</v>
      </c>
      <c r="BS496" s="80">
        <f>IFERROR(W496*H496,0)</f>
        <v>0</v>
      </c>
      <c r="BT496" s="80">
        <f>IFERROR(X496*H496,0)</f>
        <v>0</v>
      </c>
      <c r="BU496" s="80">
        <f>IFERROR(W496/I496,0)</f>
        <v>0</v>
      </c>
      <c r="BV496" s="80">
        <f>IFERROR(X496/I496,0)</f>
        <v>0</v>
      </c>
      <c r="BW496" s="80">
        <f>IFERROR(Y496*H496,0)</f>
        <v>0</v>
      </c>
      <c r="BX496" s="80">
        <f>IFERROR(Z496*H496,0)</f>
        <v>0</v>
      </c>
      <c r="BY496" s="80">
        <f>IFERROR(Y496/I496,0)</f>
        <v>0</v>
      </c>
      <c r="BZ496" s="80">
        <f>IFERROR(Z496/I496,0)</f>
        <v>0</v>
      </c>
      <c r="CA496" s="80">
        <f>IFERROR(AA496*H496,0)</f>
        <v>0</v>
      </c>
      <c r="CB496" s="80">
        <f>IFERROR(AB496*H496,0)</f>
        <v>0</v>
      </c>
      <c r="CC496" s="80">
        <f>IFERROR(AA496/I496,0)</f>
        <v>0</v>
      </c>
      <c r="CD496" s="80">
        <f>IFERROR(AB496/I496,0)</f>
        <v>0</v>
      </c>
    </row>
    <row r="497" spans="1:82" x14ac:dyDescent="0.2">
      <c r="A497" s="793"/>
      <c r="B497" s="793"/>
      <c r="C497" s="793"/>
      <c r="D497" s="793"/>
      <c r="E497" s="793"/>
      <c r="F497" s="793"/>
      <c r="G497" s="793"/>
      <c r="H497" s="793"/>
      <c r="I497" s="793"/>
      <c r="J497" s="793"/>
      <c r="K497" s="793"/>
      <c r="L497" s="793"/>
      <c r="M497" s="793"/>
      <c r="N497" s="793"/>
      <c r="O497" s="791" t="s">
        <v>43</v>
      </c>
      <c r="P497" s="792"/>
      <c r="Q497" s="792"/>
      <c r="R497" s="792"/>
      <c r="S497" s="792"/>
      <c r="T497" s="39" t="s">
        <v>42</v>
      </c>
      <c r="U497" s="50">
        <f t="shared" ref="U497:AB497" si="376">IFERROR(SUM(U496:U496),0)</f>
        <v>0</v>
      </c>
      <c r="V497" s="50">
        <f t="shared" si="376"/>
        <v>0</v>
      </c>
      <c r="W497" s="50">
        <f t="shared" si="376"/>
        <v>0</v>
      </c>
      <c r="X497" s="50">
        <f t="shared" si="376"/>
        <v>0</v>
      </c>
      <c r="Y497" s="50">
        <f t="shared" si="376"/>
        <v>0</v>
      </c>
      <c r="Z497" s="50">
        <f t="shared" si="376"/>
        <v>0</v>
      </c>
      <c r="AA497" s="50">
        <f t="shared" si="376"/>
        <v>0</v>
      </c>
      <c r="AB497" s="50">
        <f t="shared" si="376"/>
        <v>0</v>
      </c>
      <c r="AC497" s="50">
        <f>IFERROR(IF(AC496="",0,AC496),0)</f>
        <v>0</v>
      </c>
      <c r="AD497" s="3"/>
      <c r="AE497" s="72"/>
      <c r="AF497" s="3"/>
      <c r="AG497" s="3"/>
      <c r="AH497" s="3"/>
      <c r="AI497" s="3"/>
      <c r="AJ497" s="3"/>
      <c r="AK497" s="3"/>
      <c r="AL497" s="62"/>
      <c r="AM497" s="62"/>
      <c r="AN497" s="62"/>
      <c r="AO497" s="3"/>
      <c r="AP497" s="3"/>
      <c r="AQ497" s="2"/>
      <c r="AR497" s="2"/>
      <c r="AS497" s="2"/>
      <c r="AT497" s="2"/>
      <c r="AU497" s="20"/>
      <c r="AV497" s="20"/>
      <c r="AW497" s="21"/>
    </row>
    <row r="498" spans="1:82" x14ac:dyDescent="0.2">
      <c r="A498" s="793"/>
      <c r="B498" s="793"/>
      <c r="C498" s="793"/>
      <c r="D498" s="793"/>
      <c r="E498" s="793"/>
      <c r="F498" s="793"/>
      <c r="G498" s="793"/>
      <c r="H498" s="793"/>
      <c r="I498" s="793"/>
      <c r="J498" s="793"/>
      <c r="K498" s="793"/>
      <c r="L498" s="793"/>
      <c r="M498" s="793"/>
      <c r="N498" s="793"/>
      <c r="O498" s="791" t="s">
        <v>43</v>
      </c>
      <c r="P498" s="792"/>
      <c r="Q498" s="792"/>
      <c r="R498" s="792"/>
      <c r="S498" s="792"/>
      <c r="T498" s="39" t="s">
        <v>0</v>
      </c>
      <c r="U498" s="50">
        <f>IFERROR(U496*G496,0)</f>
        <v>0</v>
      </c>
      <c r="V498" s="50">
        <f>IFERROR(V496*G496,0)</f>
        <v>0</v>
      </c>
      <c r="W498" s="50">
        <f>IFERROR(W496*G496,0)</f>
        <v>0</v>
      </c>
      <c r="X498" s="50">
        <f>IFERROR(X496*G496,0)</f>
        <v>0</v>
      </c>
      <c r="Y498" s="50">
        <f>IFERROR(Y496*G496,0)</f>
        <v>0</v>
      </c>
      <c r="Z498" s="50">
        <f>IFERROR(Z496*G496,0)</f>
        <v>0</v>
      </c>
      <c r="AA498" s="50">
        <f>IFERROR(AA496*G496,0)</f>
        <v>0</v>
      </c>
      <c r="AB498" s="50">
        <f>IFERROR(AB496*G496,0)</f>
        <v>0</v>
      </c>
      <c r="AC498" s="50" t="s">
        <v>57</v>
      </c>
      <c r="AD498" s="3"/>
      <c r="AE498" s="72"/>
      <c r="AF498" s="3"/>
      <c r="AG498" s="3"/>
      <c r="AH498" s="3"/>
      <c r="AI498" s="3"/>
      <c r="AJ498" s="3"/>
      <c r="AK498" s="3"/>
      <c r="AL498" s="62"/>
      <c r="AM498" s="62"/>
      <c r="AN498" s="62"/>
      <c r="AO498" s="3"/>
      <c r="AP498" s="3"/>
      <c r="AQ498" s="2"/>
      <c r="AR498" s="2"/>
      <c r="AS498" s="2"/>
      <c r="AT498" s="2"/>
      <c r="AU498" s="20"/>
      <c r="AV498" s="20"/>
      <c r="AW498" s="21"/>
    </row>
    <row r="499" spans="1:82" ht="15" x14ac:dyDescent="0.25">
      <c r="A499" s="770" t="s">
        <v>176</v>
      </c>
      <c r="B499" s="771"/>
      <c r="C499" s="771"/>
      <c r="D499" s="771"/>
      <c r="E499" s="771"/>
      <c r="F499" s="771"/>
      <c r="G499" s="771"/>
      <c r="H499" s="771"/>
      <c r="I499" s="771"/>
      <c r="J499" s="771"/>
      <c r="K499" s="771"/>
      <c r="L499" s="771"/>
      <c r="M499" s="771"/>
      <c r="N499" s="771"/>
      <c r="O499" s="771"/>
      <c r="P499" s="771"/>
      <c r="Q499" s="771"/>
      <c r="R499" s="771"/>
      <c r="S499" s="771"/>
      <c r="T499" s="771"/>
      <c r="U499" s="771"/>
      <c r="V499" s="771"/>
      <c r="W499" s="771"/>
      <c r="X499" s="768"/>
      <c r="Y499" s="768"/>
      <c r="Z499" s="768"/>
      <c r="AA499" s="764"/>
      <c r="AB499" s="764"/>
      <c r="AC499" s="764"/>
      <c r="AD499" s="764"/>
      <c r="AE499" s="765"/>
      <c r="AF499" s="772"/>
      <c r="AG499" s="2"/>
      <c r="AH499" s="2"/>
      <c r="AI499" s="2"/>
      <c r="AJ499" s="2"/>
      <c r="AK499" s="61"/>
      <c r="AL499" s="61"/>
      <c r="AM499" s="61"/>
      <c r="AN499" s="2"/>
      <c r="AO499" s="2"/>
      <c r="AP499" s="2"/>
      <c r="AQ499" s="2"/>
      <c r="AR499" s="2"/>
    </row>
    <row r="500" spans="1:82" x14ac:dyDescent="0.2">
      <c r="A500" s="82" t="s">
        <v>769</v>
      </c>
      <c r="B500" s="83" t="s">
        <v>770</v>
      </c>
      <c r="C500" s="83">
        <v>4301135267</v>
      </c>
      <c r="D500" s="83">
        <v>4640242181097</v>
      </c>
      <c r="E500" s="84">
        <v>0.8</v>
      </c>
      <c r="F500" s="85">
        <v>5</v>
      </c>
      <c r="G500" s="84">
        <v>4</v>
      </c>
      <c r="H500" s="84">
        <v>4.2830000000000004</v>
      </c>
      <c r="I500" s="86">
        <v>84</v>
      </c>
      <c r="J500" s="86" t="s">
        <v>115</v>
      </c>
      <c r="K500" s="87" t="s">
        <v>89</v>
      </c>
      <c r="L500" s="87"/>
      <c r="M500" s="773">
        <v>180</v>
      </c>
      <c r="N500" s="773"/>
      <c r="O500" s="1071" t="s">
        <v>771</v>
      </c>
      <c r="P500" s="775"/>
      <c r="Q500" s="775"/>
      <c r="R500" s="775"/>
      <c r="S500" s="775"/>
      <c r="T500" s="88" t="s">
        <v>42</v>
      </c>
      <c r="U500" s="65">
        <v>0</v>
      </c>
      <c r="V500" s="66">
        <f>IFERROR(IF(U500="","",U500),"")</f>
        <v>0</v>
      </c>
      <c r="W500" s="65">
        <v>0</v>
      </c>
      <c r="X500" s="66">
        <f>IFERROR(IF(W500="","",W500),"")</f>
        <v>0</v>
      </c>
      <c r="Y500" s="65">
        <v>0</v>
      </c>
      <c r="Z500" s="66">
        <f>IFERROR(IF(Y500="","",Y500),"")</f>
        <v>0</v>
      </c>
      <c r="AA500" s="65">
        <v>0</v>
      </c>
      <c r="AB500" s="66">
        <f>IFERROR(IF(AA500="","",AA500),"")</f>
        <v>0</v>
      </c>
      <c r="AC500" s="67" t="str">
        <f>IF(IFERROR(U500*0.0155,0)+IFERROR(W500*0.0155,0)+IFERROR(Y500*0.0155,0)+IFERROR(AA500*0.0155,0)=0,"",IFERROR(U500*0.0155,0)+IFERROR(W500*0.0155,0)+IFERROR(Y500*0.0155,0)+IFERROR(AA500*0.0155,0))</f>
        <v/>
      </c>
      <c r="AD500" s="82" t="s">
        <v>57</v>
      </c>
      <c r="AE500" s="82" t="s">
        <v>57</v>
      </c>
      <c r="AF500" s="699" t="s">
        <v>772</v>
      </c>
      <c r="AG500" s="2"/>
      <c r="AH500" s="2"/>
      <c r="AI500" s="2"/>
      <c r="AJ500" s="2"/>
      <c r="AK500" s="2"/>
      <c r="AL500" s="61"/>
      <c r="AM500" s="61"/>
      <c r="AN500" s="61"/>
      <c r="AO500" s="2"/>
      <c r="AP500" s="2"/>
      <c r="AQ500" s="2"/>
      <c r="AR500" s="2"/>
      <c r="AS500" s="2"/>
      <c r="AT500" s="2"/>
      <c r="AU500" s="20"/>
      <c r="AV500" s="20"/>
      <c r="AW500" s="21"/>
      <c r="BB500" s="698" t="s">
        <v>91</v>
      </c>
      <c r="BO500" s="80">
        <f>IFERROR(U500*H500,0)</f>
        <v>0</v>
      </c>
      <c r="BP500" s="80">
        <f>IFERROR(V500*H500,0)</f>
        <v>0</v>
      </c>
      <c r="BQ500" s="80">
        <f>IFERROR(U500/I500,0)</f>
        <v>0</v>
      </c>
      <c r="BR500" s="80">
        <f>IFERROR(V500/I500,0)</f>
        <v>0</v>
      </c>
      <c r="BS500" s="80">
        <f>IFERROR(W500*H500,0)</f>
        <v>0</v>
      </c>
      <c r="BT500" s="80">
        <f>IFERROR(X500*H500,0)</f>
        <v>0</v>
      </c>
      <c r="BU500" s="80">
        <f>IFERROR(W500/I500,0)</f>
        <v>0</v>
      </c>
      <c r="BV500" s="80">
        <f>IFERROR(X500/I500,0)</f>
        <v>0</v>
      </c>
      <c r="BW500" s="80">
        <f>IFERROR(Y500*H500,0)</f>
        <v>0</v>
      </c>
      <c r="BX500" s="80">
        <f>IFERROR(Z500*H500,0)</f>
        <v>0</v>
      </c>
      <c r="BY500" s="80">
        <f>IFERROR(Y500/I500,0)</f>
        <v>0</v>
      </c>
      <c r="BZ500" s="80">
        <f>IFERROR(Z500/I500,0)</f>
        <v>0</v>
      </c>
      <c r="CA500" s="80">
        <f>IFERROR(AA500*H500,0)</f>
        <v>0</v>
      </c>
      <c r="CB500" s="80">
        <f>IFERROR(AB500*H500,0)</f>
        <v>0</v>
      </c>
      <c r="CC500" s="80">
        <f>IFERROR(AA500/I500,0)</f>
        <v>0</v>
      </c>
      <c r="CD500" s="80">
        <f>IFERROR(AB500/I500,0)</f>
        <v>0</v>
      </c>
    </row>
    <row r="501" spans="1:82" x14ac:dyDescent="0.2">
      <c r="A501" s="82" t="s">
        <v>769</v>
      </c>
      <c r="B501" s="83" t="s">
        <v>770</v>
      </c>
      <c r="C501" s="83">
        <v>4301135619</v>
      </c>
      <c r="D501" s="83">
        <v>4640242181097</v>
      </c>
      <c r="E501" s="84">
        <v>0.8</v>
      </c>
      <c r="F501" s="85">
        <v>5</v>
      </c>
      <c r="G501" s="84">
        <v>4</v>
      </c>
      <c r="H501" s="84">
        <v>4.2830000000000004</v>
      </c>
      <c r="I501" s="86">
        <v>84</v>
      </c>
      <c r="J501" s="86" t="s">
        <v>115</v>
      </c>
      <c r="K501" s="87" t="s">
        <v>89</v>
      </c>
      <c r="L501" s="87"/>
      <c r="M501" s="773">
        <v>180</v>
      </c>
      <c r="N501" s="773"/>
      <c r="O501" s="1072" t="s">
        <v>771</v>
      </c>
      <c r="P501" s="775"/>
      <c r="Q501" s="775"/>
      <c r="R501" s="775"/>
      <c r="S501" s="775"/>
      <c r="T501" s="88" t="s">
        <v>42</v>
      </c>
      <c r="U501" s="65">
        <v>0</v>
      </c>
      <c r="V501" s="66">
        <f>IFERROR(IF(U501="","",U501),"")</f>
        <v>0</v>
      </c>
      <c r="W501" s="65">
        <v>0</v>
      </c>
      <c r="X501" s="66">
        <f>IFERROR(IF(W501="","",W501),"")</f>
        <v>0</v>
      </c>
      <c r="Y501" s="65">
        <v>0</v>
      </c>
      <c r="Z501" s="66">
        <f>IFERROR(IF(Y501="","",Y501),"")</f>
        <v>0</v>
      </c>
      <c r="AA501" s="65">
        <v>0</v>
      </c>
      <c r="AB501" s="66">
        <f>IFERROR(IF(AA501="","",AA501),"")</f>
        <v>0</v>
      </c>
      <c r="AC501" s="67" t="str">
        <f>IF(IFERROR(U501*0.0155,0)+IFERROR(W501*0.0155,0)+IFERROR(Y501*0.0155,0)+IFERROR(AA501*0.0155,0)=0,"",IFERROR(U501*0.0155,0)+IFERROR(W501*0.0155,0)+IFERROR(Y501*0.0155,0)+IFERROR(AA501*0.0155,0))</f>
        <v/>
      </c>
      <c r="AD501" s="82" t="s">
        <v>57</v>
      </c>
      <c r="AE501" s="82" t="s">
        <v>57</v>
      </c>
      <c r="AF501" s="701" t="s">
        <v>772</v>
      </c>
      <c r="AG501" s="2"/>
      <c r="AH501" s="2"/>
      <c r="AI501" s="2"/>
      <c r="AJ501" s="2"/>
      <c r="AK501" s="2"/>
      <c r="AL501" s="61"/>
      <c r="AM501" s="61"/>
      <c r="AN501" s="61"/>
      <c r="AO501" s="2"/>
      <c r="AP501" s="2"/>
      <c r="AQ501" s="2"/>
      <c r="AR501" s="2"/>
      <c r="AS501" s="2"/>
      <c r="AT501" s="2"/>
      <c r="AU501" s="20"/>
      <c r="AV501" s="20"/>
      <c r="AW501" s="21"/>
      <c r="BB501" s="700" t="s">
        <v>91</v>
      </c>
      <c r="BO501" s="80">
        <f>IFERROR(U501*H501,0)</f>
        <v>0</v>
      </c>
      <c r="BP501" s="80">
        <f>IFERROR(V501*H501,0)</f>
        <v>0</v>
      </c>
      <c r="BQ501" s="80">
        <f>IFERROR(U501/I501,0)</f>
        <v>0</v>
      </c>
      <c r="BR501" s="80">
        <f>IFERROR(V501/I501,0)</f>
        <v>0</v>
      </c>
      <c r="BS501" s="80">
        <f>IFERROR(W501*H501,0)</f>
        <v>0</v>
      </c>
      <c r="BT501" s="80">
        <f>IFERROR(X501*H501,0)</f>
        <v>0</v>
      </c>
      <c r="BU501" s="80">
        <f>IFERROR(W501/I501,0)</f>
        <v>0</v>
      </c>
      <c r="BV501" s="80">
        <f>IFERROR(X501/I501,0)</f>
        <v>0</v>
      </c>
      <c r="BW501" s="80">
        <f>IFERROR(Y501*H501,0)</f>
        <v>0</v>
      </c>
      <c r="BX501" s="80">
        <f>IFERROR(Z501*H501,0)</f>
        <v>0</v>
      </c>
      <c r="BY501" s="80">
        <f>IFERROR(Y501/I501,0)</f>
        <v>0</v>
      </c>
      <c r="BZ501" s="80">
        <f>IFERROR(Z501/I501,0)</f>
        <v>0</v>
      </c>
      <c r="CA501" s="80">
        <f>IFERROR(AA501*H501,0)</f>
        <v>0</v>
      </c>
      <c r="CB501" s="80">
        <f>IFERROR(AB501*H501,0)</f>
        <v>0</v>
      </c>
      <c r="CC501" s="80">
        <f>IFERROR(AA501/I501,0)</f>
        <v>0</v>
      </c>
      <c r="CD501" s="80">
        <f>IFERROR(AB501/I501,0)</f>
        <v>0</v>
      </c>
    </row>
    <row r="502" spans="1:82" x14ac:dyDescent="0.2">
      <c r="A502" s="82" t="s">
        <v>773</v>
      </c>
      <c r="B502" s="83" t="s">
        <v>774</v>
      </c>
      <c r="C502" s="83">
        <v>4301135269</v>
      </c>
      <c r="D502" s="83">
        <v>4640242181127</v>
      </c>
      <c r="E502" s="84">
        <v>0.8</v>
      </c>
      <c r="F502" s="85">
        <v>5</v>
      </c>
      <c r="G502" s="84">
        <v>4</v>
      </c>
      <c r="H502" s="84">
        <v>4.2830000000000004</v>
      </c>
      <c r="I502" s="86">
        <v>84</v>
      </c>
      <c r="J502" s="86" t="s">
        <v>115</v>
      </c>
      <c r="K502" s="87" t="s">
        <v>89</v>
      </c>
      <c r="L502" s="87"/>
      <c r="M502" s="773">
        <v>180</v>
      </c>
      <c r="N502" s="773"/>
      <c r="O502" s="1073" t="s">
        <v>775</v>
      </c>
      <c r="P502" s="775"/>
      <c r="Q502" s="775"/>
      <c r="R502" s="775"/>
      <c r="S502" s="775"/>
      <c r="T502" s="88" t="s">
        <v>42</v>
      </c>
      <c r="U502" s="65">
        <v>0</v>
      </c>
      <c r="V502" s="66">
        <f>IFERROR(IF(U502="","",U502),"")</f>
        <v>0</v>
      </c>
      <c r="W502" s="65">
        <v>0</v>
      </c>
      <c r="X502" s="66">
        <f>IFERROR(IF(W502="","",W502),"")</f>
        <v>0</v>
      </c>
      <c r="Y502" s="65">
        <v>0</v>
      </c>
      <c r="Z502" s="66">
        <f>IFERROR(IF(Y502="","",Y502),"")</f>
        <v>0</v>
      </c>
      <c r="AA502" s="65">
        <v>0</v>
      </c>
      <c r="AB502" s="66">
        <f>IFERROR(IF(AA502="","",AA502),"")</f>
        <v>0</v>
      </c>
      <c r="AC502" s="67" t="str">
        <f>IF(IFERROR(U502*0.0155,0)+IFERROR(W502*0.0155,0)+IFERROR(Y502*0.0155,0)+IFERROR(AA502*0.0155,0)=0,"",IFERROR(U502*0.0155,0)+IFERROR(W502*0.0155,0)+IFERROR(Y502*0.0155,0)+IFERROR(AA502*0.0155,0))</f>
        <v/>
      </c>
      <c r="AD502" s="82" t="s">
        <v>57</v>
      </c>
      <c r="AE502" s="82" t="s">
        <v>57</v>
      </c>
      <c r="AF502" s="703" t="s">
        <v>772</v>
      </c>
      <c r="AG502" s="2"/>
      <c r="AH502" s="2"/>
      <c r="AI502" s="2"/>
      <c r="AJ502" s="2"/>
      <c r="AK502" s="2"/>
      <c r="AL502" s="61"/>
      <c r="AM502" s="61"/>
      <c r="AN502" s="61"/>
      <c r="AO502" s="2"/>
      <c r="AP502" s="2"/>
      <c r="AQ502" s="2"/>
      <c r="AR502" s="2"/>
      <c r="AS502" s="2"/>
      <c r="AT502" s="2"/>
      <c r="AU502" s="20"/>
      <c r="AV502" s="20"/>
      <c r="AW502" s="21"/>
      <c r="BB502" s="702" t="s">
        <v>91</v>
      </c>
      <c r="BO502" s="80">
        <f>IFERROR(U502*H502,0)</f>
        <v>0</v>
      </c>
      <c r="BP502" s="80">
        <f>IFERROR(V502*H502,0)</f>
        <v>0</v>
      </c>
      <c r="BQ502" s="80">
        <f>IFERROR(U502/I502,0)</f>
        <v>0</v>
      </c>
      <c r="BR502" s="80">
        <f>IFERROR(V502/I502,0)</f>
        <v>0</v>
      </c>
      <c r="BS502" s="80">
        <f>IFERROR(W502*H502,0)</f>
        <v>0</v>
      </c>
      <c r="BT502" s="80">
        <f>IFERROR(X502*H502,0)</f>
        <v>0</v>
      </c>
      <c r="BU502" s="80">
        <f>IFERROR(W502/I502,0)</f>
        <v>0</v>
      </c>
      <c r="BV502" s="80">
        <f>IFERROR(X502/I502,0)</f>
        <v>0</v>
      </c>
      <c r="BW502" s="80">
        <f>IFERROR(Y502*H502,0)</f>
        <v>0</v>
      </c>
      <c r="BX502" s="80">
        <f>IFERROR(Z502*H502,0)</f>
        <v>0</v>
      </c>
      <c r="BY502" s="80">
        <f>IFERROR(Y502/I502,0)</f>
        <v>0</v>
      </c>
      <c r="BZ502" s="80">
        <f>IFERROR(Z502/I502,0)</f>
        <v>0</v>
      </c>
      <c r="CA502" s="80">
        <f>IFERROR(AA502*H502,0)</f>
        <v>0</v>
      </c>
      <c r="CB502" s="80">
        <f>IFERROR(AB502*H502,0)</f>
        <v>0</v>
      </c>
      <c r="CC502" s="80">
        <f>IFERROR(AA502/I502,0)</f>
        <v>0</v>
      </c>
      <c r="CD502" s="80">
        <f>IFERROR(AB502/I502,0)</f>
        <v>0</v>
      </c>
    </row>
    <row r="503" spans="1:82" x14ac:dyDescent="0.2">
      <c r="A503" s="82" t="s">
        <v>773</v>
      </c>
      <c r="B503" s="83" t="s">
        <v>774</v>
      </c>
      <c r="C503" s="83">
        <v>4301135621</v>
      </c>
      <c r="D503" s="83">
        <v>4640242181127</v>
      </c>
      <c r="E503" s="84">
        <v>0.8</v>
      </c>
      <c r="F503" s="85">
        <v>5</v>
      </c>
      <c r="G503" s="84">
        <v>4</v>
      </c>
      <c r="H503" s="84">
        <v>4.2830000000000004</v>
      </c>
      <c r="I503" s="86">
        <v>84</v>
      </c>
      <c r="J503" s="86" t="s">
        <v>115</v>
      </c>
      <c r="K503" s="87" t="s">
        <v>89</v>
      </c>
      <c r="L503" s="87"/>
      <c r="M503" s="773">
        <v>180</v>
      </c>
      <c r="N503" s="773"/>
      <c r="O503" s="1074" t="s">
        <v>775</v>
      </c>
      <c r="P503" s="775"/>
      <c r="Q503" s="775"/>
      <c r="R503" s="775"/>
      <c r="S503" s="775"/>
      <c r="T503" s="88" t="s">
        <v>42</v>
      </c>
      <c r="U503" s="65">
        <v>0</v>
      </c>
      <c r="V503" s="66">
        <f>IFERROR(IF(U503="","",U503),"")</f>
        <v>0</v>
      </c>
      <c r="W503" s="65">
        <v>0</v>
      </c>
      <c r="X503" s="66">
        <f>IFERROR(IF(W503="","",W503),"")</f>
        <v>0</v>
      </c>
      <c r="Y503" s="65">
        <v>0</v>
      </c>
      <c r="Z503" s="66">
        <f>IFERROR(IF(Y503="","",Y503),"")</f>
        <v>0</v>
      </c>
      <c r="AA503" s="65">
        <v>0</v>
      </c>
      <c r="AB503" s="66">
        <f>IFERROR(IF(AA503="","",AA503),"")</f>
        <v>0</v>
      </c>
      <c r="AC503" s="67" t="str">
        <f>IF(IFERROR(U503*0.0155,0)+IFERROR(W503*0.0155,0)+IFERROR(Y503*0.0155,0)+IFERROR(AA503*0.0155,0)=0,"",IFERROR(U503*0.0155,0)+IFERROR(W503*0.0155,0)+IFERROR(Y503*0.0155,0)+IFERROR(AA503*0.0155,0))</f>
        <v/>
      </c>
      <c r="AD503" s="82" t="s">
        <v>57</v>
      </c>
      <c r="AE503" s="82" t="s">
        <v>57</v>
      </c>
      <c r="AF503" s="705" t="s">
        <v>772</v>
      </c>
      <c r="AG503" s="2"/>
      <c r="AH503" s="2"/>
      <c r="AI503" s="2"/>
      <c r="AJ503" s="2"/>
      <c r="AK503" s="2"/>
      <c r="AL503" s="61"/>
      <c r="AM503" s="61"/>
      <c r="AN503" s="61"/>
      <c r="AO503" s="2"/>
      <c r="AP503" s="2"/>
      <c r="AQ503" s="2"/>
      <c r="AR503" s="2"/>
      <c r="AS503" s="2"/>
      <c r="AT503" s="2"/>
      <c r="AU503" s="20"/>
      <c r="AV503" s="20"/>
      <c r="AW503" s="21"/>
      <c r="BB503" s="704" t="s">
        <v>91</v>
      </c>
      <c r="BO503" s="80">
        <f>IFERROR(U503*H503,0)</f>
        <v>0</v>
      </c>
      <c r="BP503" s="80">
        <f>IFERROR(V503*H503,0)</f>
        <v>0</v>
      </c>
      <c r="BQ503" s="80">
        <f>IFERROR(U503/I503,0)</f>
        <v>0</v>
      </c>
      <c r="BR503" s="80">
        <f>IFERROR(V503/I503,0)</f>
        <v>0</v>
      </c>
      <c r="BS503" s="80">
        <f>IFERROR(W503*H503,0)</f>
        <v>0</v>
      </c>
      <c r="BT503" s="80">
        <f>IFERROR(X503*H503,0)</f>
        <v>0</v>
      </c>
      <c r="BU503" s="80">
        <f>IFERROR(W503/I503,0)</f>
        <v>0</v>
      </c>
      <c r="BV503" s="80">
        <f>IFERROR(X503/I503,0)</f>
        <v>0</v>
      </c>
      <c r="BW503" s="80">
        <f>IFERROR(Y503*H503,0)</f>
        <v>0</v>
      </c>
      <c r="BX503" s="80">
        <f>IFERROR(Z503*H503,0)</f>
        <v>0</v>
      </c>
      <c r="BY503" s="80">
        <f>IFERROR(Y503/I503,0)</f>
        <v>0</v>
      </c>
      <c r="BZ503" s="80">
        <f>IFERROR(Z503/I503,0)</f>
        <v>0</v>
      </c>
      <c r="CA503" s="80">
        <f>IFERROR(AA503*H503,0)</f>
        <v>0</v>
      </c>
      <c r="CB503" s="80">
        <f>IFERROR(AB503*H503,0)</f>
        <v>0</v>
      </c>
      <c r="CC503" s="80">
        <f>IFERROR(AA503/I503,0)</f>
        <v>0</v>
      </c>
      <c r="CD503" s="80">
        <f>IFERROR(AB503/I503,0)</f>
        <v>0</v>
      </c>
    </row>
    <row r="504" spans="1:82" x14ac:dyDescent="0.2">
      <c r="A504" s="82" t="s">
        <v>776</v>
      </c>
      <c r="B504" s="83" t="s">
        <v>777</v>
      </c>
      <c r="C504" s="83">
        <v>4301135268</v>
      </c>
      <c r="D504" s="83">
        <v>4640242181134</v>
      </c>
      <c r="E504" s="84">
        <v>0.8</v>
      </c>
      <c r="F504" s="85">
        <v>5</v>
      </c>
      <c r="G504" s="84">
        <v>4</v>
      </c>
      <c r="H504" s="84">
        <v>4.2830000000000004</v>
      </c>
      <c r="I504" s="86">
        <v>84</v>
      </c>
      <c r="J504" s="86" t="s">
        <v>115</v>
      </c>
      <c r="K504" s="87" t="s">
        <v>89</v>
      </c>
      <c r="L504" s="87"/>
      <c r="M504" s="773">
        <v>180</v>
      </c>
      <c r="N504" s="773"/>
      <c r="O504" s="1075" t="s">
        <v>778</v>
      </c>
      <c r="P504" s="775"/>
      <c r="Q504" s="775"/>
      <c r="R504" s="775"/>
      <c r="S504" s="775"/>
      <c r="T504" s="88" t="s">
        <v>42</v>
      </c>
      <c r="U504" s="65">
        <v>0</v>
      </c>
      <c r="V504" s="66">
        <f>IFERROR(IF(U504="","",U504),"")</f>
        <v>0</v>
      </c>
      <c r="W504" s="65">
        <v>0</v>
      </c>
      <c r="X504" s="66">
        <f>IFERROR(IF(W504="","",W504),"")</f>
        <v>0</v>
      </c>
      <c r="Y504" s="65">
        <v>0</v>
      </c>
      <c r="Z504" s="66">
        <f>IFERROR(IF(Y504="","",Y504),"")</f>
        <v>0</v>
      </c>
      <c r="AA504" s="65">
        <v>0</v>
      </c>
      <c r="AB504" s="66">
        <f>IFERROR(IF(AA504="","",AA504),"")</f>
        <v>0</v>
      </c>
      <c r="AC504" s="67" t="str">
        <f>IF(IFERROR(U504*0.0155,0)+IFERROR(W504*0.0155,0)+IFERROR(Y504*0.0155,0)+IFERROR(AA504*0.0155,0)=0,"",IFERROR(U504*0.0155,0)+IFERROR(W504*0.0155,0)+IFERROR(Y504*0.0155,0)+IFERROR(AA504*0.0155,0))</f>
        <v/>
      </c>
      <c r="AD504" s="82" t="s">
        <v>57</v>
      </c>
      <c r="AE504" s="82" t="s">
        <v>57</v>
      </c>
      <c r="AF504" s="707" t="s">
        <v>779</v>
      </c>
      <c r="AG504" s="2"/>
      <c r="AH504" s="2"/>
      <c r="AI504" s="2"/>
      <c r="AJ504" s="2"/>
      <c r="AK504" s="2"/>
      <c r="AL504" s="61"/>
      <c r="AM504" s="61"/>
      <c r="AN504" s="61"/>
      <c r="AO504" s="2"/>
      <c r="AP504" s="2"/>
      <c r="AQ504" s="2"/>
      <c r="AR504" s="2"/>
      <c r="AS504" s="2"/>
      <c r="AT504" s="2"/>
      <c r="AU504" s="20"/>
      <c r="AV504" s="20"/>
      <c r="AW504" s="21"/>
      <c r="BB504" s="706" t="s">
        <v>91</v>
      </c>
      <c r="BO504" s="80">
        <f>IFERROR(U504*H504,0)</f>
        <v>0</v>
      </c>
      <c r="BP504" s="80">
        <f>IFERROR(V504*H504,0)</f>
        <v>0</v>
      </c>
      <c r="BQ504" s="80">
        <f>IFERROR(U504/I504,0)</f>
        <v>0</v>
      </c>
      <c r="BR504" s="80">
        <f>IFERROR(V504/I504,0)</f>
        <v>0</v>
      </c>
      <c r="BS504" s="80">
        <f>IFERROR(W504*H504,0)</f>
        <v>0</v>
      </c>
      <c r="BT504" s="80">
        <f>IFERROR(X504*H504,0)</f>
        <v>0</v>
      </c>
      <c r="BU504" s="80">
        <f>IFERROR(W504/I504,0)</f>
        <v>0</v>
      </c>
      <c r="BV504" s="80">
        <f>IFERROR(X504/I504,0)</f>
        <v>0</v>
      </c>
      <c r="BW504" s="80">
        <f>IFERROR(Y504*H504,0)</f>
        <v>0</v>
      </c>
      <c r="BX504" s="80">
        <f>IFERROR(Z504*H504,0)</f>
        <v>0</v>
      </c>
      <c r="BY504" s="80">
        <f>IFERROR(Y504/I504,0)</f>
        <v>0</v>
      </c>
      <c r="BZ504" s="80">
        <f>IFERROR(Z504/I504,0)</f>
        <v>0</v>
      </c>
      <c r="CA504" s="80">
        <f>IFERROR(AA504*H504,0)</f>
        <v>0</v>
      </c>
      <c r="CB504" s="80">
        <f>IFERROR(AB504*H504,0)</f>
        <v>0</v>
      </c>
      <c r="CC504" s="80">
        <f>IFERROR(AA504/I504,0)</f>
        <v>0</v>
      </c>
      <c r="CD504" s="80">
        <f>IFERROR(AB504/I504,0)</f>
        <v>0</v>
      </c>
    </row>
    <row r="505" spans="1:82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1" t="s">
        <v>43</v>
      </c>
      <c r="P505" s="792"/>
      <c r="Q505" s="792"/>
      <c r="R505" s="792"/>
      <c r="S505" s="792"/>
      <c r="T505" s="39" t="s">
        <v>42</v>
      </c>
      <c r="U505" s="50">
        <f t="shared" ref="U505:AB505" si="377">IFERROR(SUM(U500:U504),0)</f>
        <v>0</v>
      </c>
      <c r="V505" s="50">
        <f t="shared" si="377"/>
        <v>0</v>
      </c>
      <c r="W505" s="50">
        <f t="shared" si="377"/>
        <v>0</v>
      </c>
      <c r="X505" s="50">
        <f t="shared" si="377"/>
        <v>0</v>
      </c>
      <c r="Y505" s="50">
        <f t="shared" si="377"/>
        <v>0</v>
      </c>
      <c r="Z505" s="50">
        <f t="shared" si="377"/>
        <v>0</v>
      </c>
      <c r="AA505" s="50">
        <f t="shared" si="377"/>
        <v>0</v>
      </c>
      <c r="AB505" s="50">
        <f t="shared" si="377"/>
        <v>0</v>
      </c>
      <c r="AC505" s="50">
        <f>IFERROR(IF(AC500="",0,AC500),0)+IFERROR(IF(AC501="",0,AC501),0)+IFERROR(IF(AC502="",0,AC502),0)+IFERROR(IF(AC503="",0,AC503),0)+IFERROR(IF(AC504="",0,AC504),0)</f>
        <v>0</v>
      </c>
      <c r="AD505" s="3"/>
      <c r="AE505" s="72"/>
      <c r="AF505" s="3"/>
      <c r="AG505" s="3"/>
      <c r="AH505" s="3"/>
      <c r="AI505" s="3"/>
      <c r="AJ505" s="3"/>
      <c r="AK505" s="3"/>
      <c r="AL505" s="62"/>
      <c r="AM505" s="62"/>
      <c r="AN505" s="62"/>
      <c r="AO505" s="3"/>
      <c r="AP505" s="3"/>
      <c r="AQ505" s="2"/>
      <c r="AR505" s="2"/>
      <c r="AS505" s="2"/>
      <c r="AT505" s="2"/>
      <c r="AU505" s="20"/>
      <c r="AV505" s="20"/>
      <c r="AW505" s="21"/>
    </row>
    <row r="506" spans="1:82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1" t="s">
        <v>43</v>
      </c>
      <c r="P506" s="792"/>
      <c r="Q506" s="792"/>
      <c r="R506" s="792"/>
      <c r="S506" s="792"/>
      <c r="T506" s="39" t="s">
        <v>0</v>
      </c>
      <c r="U506" s="50">
        <f>IFERROR(U500*G500,0)+IFERROR(U501*G501,0)+IFERROR(U502*G502,0)+IFERROR(U503*G503,0)+IFERROR(U504*G504,0)</f>
        <v>0</v>
      </c>
      <c r="V506" s="50">
        <f>IFERROR(V500*G500,0)+IFERROR(V501*G501,0)+IFERROR(V502*G502,0)+IFERROR(V503*G503,0)+IFERROR(V504*G504,0)</f>
        <v>0</v>
      </c>
      <c r="W506" s="50">
        <f>IFERROR(W500*G500,0)+IFERROR(W501*G501,0)+IFERROR(W502*G502,0)+IFERROR(W503*G503,0)+IFERROR(W504*G504,0)</f>
        <v>0</v>
      </c>
      <c r="X506" s="50">
        <f>IFERROR(X500*G500,0)+IFERROR(X501*G501,0)+IFERROR(X502*G502,0)+IFERROR(X503*G503,0)+IFERROR(X504*G504,0)</f>
        <v>0</v>
      </c>
      <c r="Y506" s="50">
        <f>IFERROR(Y500*G500,0)+IFERROR(Y501*G501,0)+IFERROR(Y502*G502,0)+IFERROR(Y503*G503,0)+IFERROR(Y504*G504,0)</f>
        <v>0</v>
      </c>
      <c r="Z506" s="50">
        <f>IFERROR(Z500*G500,0)+IFERROR(Z501*G501,0)+IFERROR(Z502*G502,0)+IFERROR(Z503*G503,0)+IFERROR(Z504*G504,0)</f>
        <v>0</v>
      </c>
      <c r="AA506" s="50">
        <f>IFERROR(AA500*G500,0)+IFERROR(AA501*G501,0)+IFERROR(AA502*G502,0)+IFERROR(AA503*G503,0)+IFERROR(AA504*G504,0)</f>
        <v>0</v>
      </c>
      <c r="AB506" s="50">
        <f>IFERROR(AB500*G500,0)+IFERROR(AB501*G501,0)+IFERROR(AB502*G502,0)+IFERROR(AB503*G503,0)+IFERROR(AB504*G504,0)</f>
        <v>0</v>
      </c>
      <c r="AC506" s="50" t="s">
        <v>57</v>
      </c>
      <c r="AD506" s="3"/>
      <c r="AE506" s="72"/>
      <c r="AF506" s="3"/>
      <c r="AG506" s="3"/>
      <c r="AH506" s="3"/>
      <c r="AI506" s="3"/>
      <c r="AJ506" s="3"/>
      <c r="AK506" s="3"/>
      <c r="AL506" s="62"/>
      <c r="AM506" s="62"/>
      <c r="AN506" s="62"/>
      <c r="AO506" s="3"/>
      <c r="AP506" s="3"/>
      <c r="AQ506" s="2"/>
      <c r="AR506" s="2"/>
      <c r="AS506" s="2"/>
      <c r="AT506" s="2"/>
      <c r="AU506" s="20"/>
      <c r="AV506" s="20"/>
      <c r="AW506" s="21"/>
    </row>
    <row r="507" spans="1:82" ht="15" customHeight="1" x14ac:dyDescent="0.2">
      <c r="A507" s="793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1076" t="s">
        <v>35</v>
      </c>
      <c r="P507" s="1077"/>
      <c r="Q507" s="1077"/>
      <c r="R507" s="1077"/>
      <c r="S507" s="1077"/>
      <c r="T507" s="39" t="s">
        <v>0</v>
      </c>
      <c r="U507" s="50">
        <f t="shared" ref="U507:AB507" si="378">U38+U44+U54+U68+U73+U78+U85+U93+U99+U110+U123+U158+U173+U191+U209+U223+U240+U247+U255+U262+U269+U274+U290+U294+U304+U308+U326+U331+U336+U343+U349+U357+U366+U371+U376+U383+U389+U395+U402+U409+U414+U422+U428+U433+U439+U449+U493+U498+U506</f>
        <v>0</v>
      </c>
      <c r="V507" s="50">
        <f t="shared" si="378"/>
        <v>0</v>
      </c>
      <c r="W507" s="50">
        <f t="shared" si="378"/>
        <v>0</v>
      </c>
      <c r="X507" s="50">
        <f t="shared" si="378"/>
        <v>0</v>
      </c>
      <c r="Y507" s="50">
        <f t="shared" si="378"/>
        <v>390</v>
      </c>
      <c r="Z507" s="50">
        <f t="shared" si="378"/>
        <v>390</v>
      </c>
      <c r="AA507" s="50">
        <f t="shared" si="378"/>
        <v>0</v>
      </c>
      <c r="AB507" s="50">
        <f t="shared" si="378"/>
        <v>0</v>
      </c>
      <c r="AC507" s="53" t="s">
        <v>57</v>
      </c>
      <c r="AD507" s="2"/>
      <c r="AE507" s="71"/>
      <c r="AF507" s="2"/>
      <c r="AG507" s="2"/>
      <c r="AH507" s="2"/>
      <c r="AI507" s="2"/>
      <c r="AJ507" s="2"/>
      <c r="AK507" s="2"/>
      <c r="AL507" s="61"/>
      <c r="AM507" s="61"/>
      <c r="AN507" s="61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82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1076" t="s">
        <v>36</v>
      </c>
      <c r="P508" s="1077"/>
      <c r="Q508" s="1077"/>
      <c r="R508" s="1077"/>
      <c r="S508" s="1077"/>
      <c r="T508" s="39" t="s">
        <v>0</v>
      </c>
      <c r="U508" s="52">
        <f>IFERROR(SUM(BO21:BO504),0)</f>
        <v>0</v>
      </c>
      <c r="V508" s="52">
        <f>IFERROR(SUM(BP21:BP504),0)</f>
        <v>0</v>
      </c>
      <c r="W508" s="52">
        <f>IFERROR(SUM(BS21:BS504),0)</f>
        <v>0</v>
      </c>
      <c r="X508" s="52">
        <f>IFERROR(SUM(BT21:BT504),0)</f>
        <v>0</v>
      </c>
      <c r="Y508" s="52">
        <f>IFERROR(SUM(BW21:BW504),0)</f>
        <v>499.66800000000001</v>
      </c>
      <c r="Z508" s="52">
        <f>IFERROR(SUM(BX21:BX504),0)</f>
        <v>499.66800000000001</v>
      </c>
      <c r="AA508" s="52">
        <f>IFERROR(SUM(CA21:CA504),0)</f>
        <v>0</v>
      </c>
      <c r="AB508" s="52">
        <f>IFERROR(SUM(CB21:CB504),0)</f>
        <v>0</v>
      </c>
      <c r="AC508" s="53" t="s">
        <v>57</v>
      </c>
      <c r="AD508" s="2"/>
      <c r="AE508" s="71"/>
      <c r="AF508" s="2"/>
      <c r="AG508" s="2"/>
      <c r="AH508" s="2"/>
      <c r="AI508" s="2"/>
      <c r="AJ508" s="2"/>
      <c r="AK508" s="2"/>
      <c r="AL508" s="61"/>
      <c r="AM508" s="61"/>
      <c r="AN508" s="61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82" x14ac:dyDescent="0.2">
      <c r="A509" s="793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1076" t="s">
        <v>37</v>
      </c>
      <c r="P509" s="1077"/>
      <c r="Q509" s="1077"/>
      <c r="R509" s="1077"/>
      <c r="S509" s="1077"/>
      <c r="T509" s="39" t="s">
        <v>22</v>
      </c>
      <c r="U509" s="52">
        <f>ROUNDUP(SUM(BQ21:BQ504),0)</f>
        <v>0</v>
      </c>
      <c r="V509" s="52">
        <f>ROUNDUP(SUM(BR21:BR504),0)</f>
        <v>0</v>
      </c>
      <c r="W509" s="52">
        <f>ROUNDUP(SUM(BU21:BU504),0)</f>
        <v>0</v>
      </c>
      <c r="X509" s="52">
        <f>ROUNDUP(SUM(BV21:BV504),0)</f>
        <v>0</v>
      </c>
      <c r="Y509" s="52">
        <f>ROUNDUP(SUM(BY21:BY504),0)</f>
        <v>2</v>
      </c>
      <c r="Z509" s="52">
        <f>ROUNDUP(SUM(BZ21:BZ504),0)</f>
        <v>2</v>
      </c>
      <c r="AA509" s="52">
        <f>ROUNDUP(SUM(CC21:CC504),0)</f>
        <v>0</v>
      </c>
      <c r="AB509" s="52">
        <f>ROUNDUP(SUM(CD21:CD504),0)</f>
        <v>0</v>
      </c>
      <c r="AC509" s="53" t="s">
        <v>57</v>
      </c>
      <c r="AD509" s="2"/>
      <c r="AE509" s="71"/>
      <c r="AF509" s="2"/>
      <c r="AG509" s="2"/>
      <c r="AH509" s="2"/>
      <c r="AI509" s="2"/>
      <c r="AJ509" s="2"/>
      <c r="AK509" s="2"/>
      <c r="AL509" s="61"/>
      <c r="AM509" s="61"/>
      <c r="AN509" s="61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82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1076" t="s">
        <v>38</v>
      </c>
      <c r="P510" s="1077"/>
      <c r="Q510" s="1077"/>
      <c r="R510" s="1077"/>
      <c r="S510" s="1077"/>
      <c r="T510" s="39" t="s">
        <v>0</v>
      </c>
      <c r="U510" s="50">
        <f t="shared" ref="U510:AB510" si="379">U508+U509*25</f>
        <v>0</v>
      </c>
      <c r="V510" s="50">
        <f t="shared" si="379"/>
        <v>0</v>
      </c>
      <c r="W510" s="50">
        <f t="shared" si="379"/>
        <v>0</v>
      </c>
      <c r="X510" s="50">
        <f t="shared" si="379"/>
        <v>0</v>
      </c>
      <c r="Y510" s="50">
        <f t="shared" si="379"/>
        <v>549.66800000000001</v>
      </c>
      <c r="Z510" s="50">
        <f t="shared" si="379"/>
        <v>549.66800000000001</v>
      </c>
      <c r="AA510" s="50">
        <f t="shared" si="379"/>
        <v>0</v>
      </c>
      <c r="AB510" s="50">
        <f t="shared" si="379"/>
        <v>0</v>
      </c>
      <c r="AC510" s="53" t="s">
        <v>57</v>
      </c>
      <c r="AL510" s="61"/>
      <c r="AM510" s="61"/>
      <c r="AN510" s="61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82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1076" t="s">
        <v>39</v>
      </c>
      <c r="P511" s="1077"/>
      <c r="Q511" s="1077"/>
      <c r="R511" s="1077"/>
      <c r="S511" s="1077"/>
      <c r="T511" s="39" t="s">
        <v>22</v>
      </c>
      <c r="U511" s="50">
        <f t="shared" ref="U511:AB511" si="380">U37+U43+U53+U67+U72+U77+U84+U92+U98+U109+U122+U157+U172+U190+U208+U222+U239+U246+U254+U261+U268+U273+U289+U293+U303+U307+U325+U330+U335+U342+U348+U356+U365+U370+U375+U382+U388+U394+U401+U408+U413+U421+U427+U432+U438+U448+U492+U497+U505</f>
        <v>0</v>
      </c>
      <c r="V511" s="50">
        <f t="shared" si="380"/>
        <v>0</v>
      </c>
      <c r="W511" s="50">
        <f t="shared" si="380"/>
        <v>0</v>
      </c>
      <c r="X511" s="50">
        <f t="shared" si="380"/>
        <v>0</v>
      </c>
      <c r="Y511" s="50">
        <f t="shared" si="380"/>
        <v>260</v>
      </c>
      <c r="Z511" s="50">
        <f t="shared" si="380"/>
        <v>260</v>
      </c>
      <c r="AA511" s="50">
        <f t="shared" si="380"/>
        <v>0</v>
      </c>
      <c r="AB511" s="50">
        <f t="shared" si="380"/>
        <v>0</v>
      </c>
      <c r="AC511" s="53" t="s">
        <v>57</v>
      </c>
      <c r="AL511" s="61"/>
      <c r="AM511" s="61"/>
      <c r="AN511" s="61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82" ht="14.25" x14ac:dyDescent="0.2">
      <c r="A512" s="793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1076" t="s">
        <v>41</v>
      </c>
      <c r="P512" s="1077"/>
      <c r="Q512" s="1077"/>
      <c r="R512" s="1077"/>
      <c r="S512" s="1077"/>
      <c r="T512" s="40" t="s">
        <v>40</v>
      </c>
      <c r="U512" s="53" t="s">
        <v>57</v>
      </c>
      <c r="V512" s="53" t="s">
        <v>57</v>
      </c>
      <c r="W512" s="53" t="s">
        <v>57</v>
      </c>
      <c r="X512" s="53" t="s">
        <v>57</v>
      </c>
      <c r="Y512" s="53" t="s">
        <v>57</v>
      </c>
      <c r="Z512" s="53" t="s">
        <v>57</v>
      </c>
      <c r="AA512" s="53" t="s">
        <v>57</v>
      </c>
      <c r="AB512" s="53" t="s">
        <v>57</v>
      </c>
      <c r="AC512" s="53">
        <f>AC37+AC43+AC53+AC67+AC72+AC77+AC84+AC92+AC98+AC109+AC122+AC157+AC172+AC190+AC208+AC222+AC239+AC246+AC254+AC261+AC268+AC273+AC289+AC293+AC303+AC307+AC325+AC330+AC335+AC342+AC348+AC356+AC365+AC370+AC375+AC382+AC388+AC394+AC401+AC408+AC413+AC421+AC427+AC432+AC438+AC448+AC492+AC497+AC505</f>
        <v>2.4466000000000001</v>
      </c>
      <c r="AL512" s="61"/>
      <c r="AM512" s="61"/>
      <c r="AN512" s="61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2.75" customHeight="1" thickBot="1" x14ac:dyDescent="0.25">
      <c r="A513" s="6"/>
      <c r="B513" s="6"/>
      <c r="C513" s="6"/>
      <c r="D513" s="6"/>
      <c r="E513" s="6"/>
      <c r="F513" s="7"/>
      <c r="G513" s="7"/>
      <c r="H513" s="6"/>
      <c r="I513" s="6"/>
      <c r="J513" s="6"/>
      <c r="K513" s="11"/>
      <c r="L513" s="11"/>
      <c r="M513" s="11"/>
      <c r="N513" s="8"/>
      <c r="O513" s="9"/>
      <c r="P513" s="9"/>
      <c r="Q513" s="10"/>
      <c r="T513" s="4"/>
      <c r="U513" s="708"/>
      <c r="V513" s="709"/>
      <c r="W513" s="710"/>
      <c r="X513" s="710"/>
      <c r="Y513" s="710"/>
      <c r="Z513" s="710"/>
      <c r="AA513" s="709"/>
      <c r="AB513" s="709"/>
      <c r="AC513" s="711"/>
      <c r="AK513" s="61"/>
      <c r="AL513" s="61"/>
      <c r="AM513" s="61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1" ht="26.25" thickBot="1" x14ac:dyDescent="0.25">
      <c r="A514" s="57" t="s">
        <v>10</v>
      </c>
      <c r="B514" s="1078" t="s">
        <v>84</v>
      </c>
      <c r="C514" s="1078" t="s">
        <v>84</v>
      </c>
      <c r="D514" s="1078" t="s">
        <v>84</v>
      </c>
      <c r="E514" s="1078" t="s">
        <v>84</v>
      </c>
      <c r="F514" s="1078" t="s">
        <v>84</v>
      </c>
      <c r="G514" s="1078" t="s">
        <v>84</v>
      </c>
      <c r="H514" s="1078" t="s">
        <v>84</v>
      </c>
      <c r="I514" s="1078" t="s">
        <v>84</v>
      </c>
      <c r="J514" s="751"/>
      <c r="K514" s="1078" t="s">
        <v>84</v>
      </c>
      <c r="L514" s="1079"/>
      <c r="M514" s="1078" t="s">
        <v>84</v>
      </c>
      <c r="N514" s="1078" t="s">
        <v>84</v>
      </c>
      <c r="O514" s="1078" t="s">
        <v>84</v>
      </c>
      <c r="P514" s="1078" t="s">
        <v>84</v>
      </c>
      <c r="Q514" s="1078" t="s">
        <v>84</v>
      </c>
      <c r="R514" s="1078" t="s">
        <v>84</v>
      </c>
      <c r="S514" s="1078" t="s">
        <v>84</v>
      </c>
      <c r="T514" s="1078" t="s">
        <v>84</v>
      </c>
      <c r="U514" s="1078" t="s">
        <v>442</v>
      </c>
      <c r="V514" s="1078" t="s">
        <v>442</v>
      </c>
      <c r="W514" s="1078" t="s">
        <v>519</v>
      </c>
      <c r="X514" s="1078" t="s">
        <v>519</v>
      </c>
      <c r="Y514" s="1078" t="s">
        <v>519</v>
      </c>
      <c r="Z514" s="1078" t="s">
        <v>549</v>
      </c>
      <c r="AA514" s="1078" t="s">
        <v>549</v>
      </c>
      <c r="AB514" s="1078" t="s">
        <v>549</v>
      </c>
      <c r="AC514" s="1078" t="s">
        <v>549</v>
      </c>
      <c r="AD514" s="1078" t="s">
        <v>549</v>
      </c>
      <c r="AE514" s="1078" t="s">
        <v>549</v>
      </c>
      <c r="AF514" s="1078" t="s">
        <v>549</v>
      </c>
      <c r="AG514" s="89" t="s">
        <v>604</v>
      </c>
      <c r="AH514" s="89" t="s">
        <v>608</v>
      </c>
      <c r="AI514" s="89" t="s">
        <v>614</v>
      </c>
      <c r="AJ514" s="89" t="s">
        <v>619</v>
      </c>
      <c r="AK514" s="1078" t="s">
        <v>443</v>
      </c>
      <c r="AL514" s="1078" t="s">
        <v>443</v>
      </c>
      <c r="AM514" s="61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1" ht="13.5" thickBot="1" x14ac:dyDescent="0.25">
      <c r="A515" s="1080" t="s">
        <v>11</v>
      </c>
      <c r="B515" s="1078" t="s">
        <v>85</v>
      </c>
      <c r="C515" s="1078" t="s">
        <v>110</v>
      </c>
      <c r="D515" s="1078" t="s">
        <v>119</v>
      </c>
      <c r="E515" s="1078" t="s">
        <v>137</v>
      </c>
      <c r="F515" s="1078" t="s">
        <v>162</v>
      </c>
      <c r="G515" s="1078" t="s">
        <v>187</v>
      </c>
      <c r="H515" s="1078" t="s">
        <v>194</v>
      </c>
      <c r="I515" s="1078" t="s">
        <v>207</v>
      </c>
      <c r="K515" s="1078" t="s">
        <v>284</v>
      </c>
      <c r="L515" s="12"/>
      <c r="M515" s="1078" t="s">
        <v>284</v>
      </c>
      <c r="N515" s="1078" t="s">
        <v>308</v>
      </c>
      <c r="O515" s="1078" t="s">
        <v>340</v>
      </c>
      <c r="P515" s="1078" t="s">
        <v>359</v>
      </c>
      <c r="Q515" s="1078" t="s">
        <v>384</v>
      </c>
      <c r="R515" s="1078" t="s">
        <v>414</v>
      </c>
      <c r="S515" s="1078" t="s">
        <v>422</v>
      </c>
      <c r="T515" s="1078" t="s">
        <v>436</v>
      </c>
      <c r="U515" s="1078" t="s">
        <v>443</v>
      </c>
      <c r="V515" s="1078" t="s">
        <v>494</v>
      </c>
      <c r="W515" s="1078" t="s">
        <v>520</v>
      </c>
      <c r="X515" s="1078" t="s">
        <v>538</v>
      </c>
      <c r="Y515" s="1078" t="s">
        <v>542</v>
      </c>
      <c r="Z515" s="1078" t="s">
        <v>550</v>
      </c>
      <c r="AA515" s="1078" t="s">
        <v>554</v>
      </c>
      <c r="AB515" s="1078" t="s">
        <v>561</v>
      </c>
      <c r="AC515" s="1078" t="s">
        <v>572</v>
      </c>
      <c r="AD515" s="1078" t="s">
        <v>586</v>
      </c>
      <c r="AE515" s="1078" t="s">
        <v>590</v>
      </c>
      <c r="AF515" s="1078" t="s">
        <v>594</v>
      </c>
      <c r="AG515" s="1078" t="s">
        <v>605</v>
      </c>
      <c r="AH515" s="1078" t="s">
        <v>609</v>
      </c>
      <c r="AI515" s="1078" t="s">
        <v>615</v>
      </c>
      <c r="AJ515" s="1078" t="s">
        <v>619</v>
      </c>
      <c r="AK515" s="1078" t="s">
        <v>443</v>
      </c>
      <c r="AL515" s="1078" t="s">
        <v>765</v>
      </c>
      <c r="AM515" s="61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1" ht="13.5" thickBot="1" x14ac:dyDescent="0.25">
      <c r="A516" s="1080"/>
      <c r="B516" s="1078"/>
      <c r="C516" s="1078"/>
      <c r="D516" s="1078"/>
      <c r="E516" s="1078"/>
      <c r="F516" s="1078"/>
      <c r="G516" s="1078"/>
      <c r="H516" s="1078"/>
      <c r="I516" s="1078"/>
      <c r="K516" s="1078"/>
      <c r="L516" s="12"/>
      <c r="M516" s="1078"/>
      <c r="N516" s="1078"/>
      <c r="O516" s="1078"/>
      <c r="P516" s="1078"/>
      <c r="Q516" s="1078"/>
      <c r="R516" s="1078"/>
      <c r="S516" s="1078"/>
      <c r="T516" s="1078"/>
      <c r="U516" s="1078"/>
      <c r="V516" s="1078"/>
      <c r="W516" s="1078"/>
      <c r="X516" s="1078"/>
      <c r="Y516" s="1078"/>
      <c r="Z516" s="1078"/>
      <c r="AA516" s="1078"/>
      <c r="AB516" s="1078"/>
      <c r="AC516" s="1078"/>
      <c r="AD516" s="1078"/>
      <c r="AE516" s="1078"/>
      <c r="AF516" s="1078"/>
      <c r="AG516" s="1078"/>
      <c r="AH516" s="1078"/>
      <c r="AI516" s="1078"/>
      <c r="AJ516" s="1078"/>
      <c r="AK516" s="1078"/>
      <c r="AL516" s="1078"/>
      <c r="AM516" s="61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1" ht="17.25" thickBot="1" x14ac:dyDescent="0.25">
      <c r="A517" s="57" t="s">
        <v>14</v>
      </c>
      <c r="B517" s="58">
        <f>IFERROR(IFERROR(U21*G21,0)+IFERROR(W21*G21,0)+IFERROR(Y21*G21,0)+IFERROR(AA21*G21,0)+IFERROR(U22*G22,0)+IFERROR(W22*G22,0)+IFERROR(Y22*G22,0)+IFERROR(AA22*G22,0)+IFERROR(U23*G23,0)+IFERROR(W23*G23,0)+IFERROR(Y23*G23,0)+IFERROR(AA23*G23,0)+IFERROR(U24*G24,0)+IFERROR(W24*G24,0)+IFERROR(Y24*G24,0)+IFERROR(AA24*G24,0)+IFERROR(U25*G25,0)+IFERROR(W25*G25,0)+IFERROR(Y25*G25,0)+IFERROR(AA25*G25,0)+IFERROR(U26*G26,0)+IFERROR(W26*G26,0)+IFERROR(Y26*G26,0)+IFERROR(AA26*G26,0)+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,0)</f>
        <v>0</v>
      </c>
      <c r="C517" s="58">
        <f>IFERROR(IFERROR(U41*G41,0)+IFERROR(W41*G41,0)+IFERROR(Y41*G41,0)+IFERROR(AA41*G41,0)+IFERROR(U42*G42,0)+IFERROR(W42*G42,0)+IFERROR(Y42*G42,0)+IFERROR(AA42*G42,0),0)</f>
        <v>0</v>
      </c>
      <c r="D517" s="58">
        <f>IFERROR(IFERROR(U47*G47,0)+IFERROR(W47*G47,0)+IFERROR(Y47*G47,0)+IFERROR(AA47*G47,0)+IFERROR(U48*G48,0)+IFERROR(W48*G48,0)+IFERROR(Y48*G48,0)+IFERROR(AA48*G48,0)+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,0)</f>
        <v>0</v>
      </c>
      <c r="E517" s="58">
        <f>IFERROR(IFERROR(U57*G57,0)+IFERROR(W57*G57,0)+IFERROR(Y57*G57,0)+IFERROR(AA57*G57,0)+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,0)</f>
        <v>0</v>
      </c>
      <c r="F517" s="58">
        <f>IFERROR(IFERROR(U71*G71,0)+IFERROR(W71*G71,0)+IFERROR(Y71*G71,0)+IFERROR(AA71*G71,0)+IFERROR(U75*G75,0)+IFERROR(W75*G75,0)+IFERROR(Y75*G75,0)+IFERROR(AA75*G75,0)+IFERROR(U76*G76,0)+IFERROR(W76*G76,0)+IFERROR(Y76*G76,0)+IFERROR(AA76*G76,0)+IFERROR(U80*G80,0)+IFERROR(W80*G80,0)+IFERROR(Y80*G80,0)+IFERROR(AA80*G80,0)+IFERROR(U81*G81,0)+IFERROR(W81*G81,0)+IFERROR(Y81*G81,0)+IFERROR(AA81*G81,0)+IFERROR(U82*G82,0)+IFERROR(W82*G82,0)+IFERROR(Y82*G82,0)+IFERROR(AA82*G82,0)+IFERROR(U83*G83,0)+IFERROR(W83*G83,0)+IFERROR(Y83*G83,0)+IFERROR(AA83*G83,0)+IFERROR(U87*G87,0)+IFERROR(W87*G87,0)+IFERROR(Y87*G87,0)+IFERROR(AA87*G87,0)+IFERROR(U88*G88,0)+IFERROR(W88*G88,0)+IFERROR(Y88*G88,0)+IFERROR(AA88*G88,0)+IFERROR(U89*G89,0)+IFERROR(W89*G89,0)+IFERROR(Y89*G89,0)+IFERROR(AA89*G89,0)+IFERROR(U90*G90,0)+IFERROR(W90*G90,0)+IFERROR(Y90*G90,0)+IFERROR(AA90*G90,0)+IFERROR(U91*G91,0)+IFERROR(W91*G91,0)+IFERROR(Y91*G91,0)+IFERROR(AA91*G91,0),0)</f>
        <v>0</v>
      </c>
      <c r="G517" s="58">
        <f>IFERROR(IFERROR(U96*G96,0)+IFERROR(W96*G96,0)+IFERROR(Y96*G96,0)+IFERROR(AA96*G96,0)+IFERROR(U97*G97,0)+IFERROR(W97*G97,0)+IFERROR(Y97*G97,0)+IFERROR(AA97*G97,0),0)</f>
        <v>0</v>
      </c>
      <c r="H517" s="58">
        <f>IFERROR(IFERROR(U102*G102,0)+IFERROR(W102*G102,0)+IFERROR(Y102*G102,0)+IFERROR(AA102*G102,0)+IFERROR(U103*G103,0)+IFERROR(W103*G103,0)+IFERROR(Y103*G103,0)+IFERROR(AA103*G103,0)+IFERROR(U104*G104,0)+IFERROR(W104*G104,0)+IFERROR(Y104*G104,0)+IFERROR(AA104*G104,0)+IFERROR(U105*G105,0)+IFERROR(W105*G105,0)+IFERROR(Y105*G105,0)+IFERROR(AA105*G105,0)+IFERROR(U106*G106,0)+IFERROR(W106*G106,0)+IFERROR(Y106*G106,0)+IFERROR(AA106*G106,0)+IFERROR(U107*G107,0)+IFERROR(W107*G107,0)+IFERROR(Y107*G107,0)+IFERROR(AA107*G107,0)+IFERROR(U108*G108,0)+IFERROR(W108*G108,0)+IFERROR(Y108*G108,0)+IFERROR(AA108*G108,0),0)</f>
        <v>0</v>
      </c>
      <c r="I517" s="58">
        <f>IFERROR(IFERROR(U113*G113,0)+IFERROR(W113*G113,0)+IFERROR(Y113*G113,0)+IFERROR(AA113*G113,0)+IFERROR(U114*G114,0)+IFERROR(W114*G114,0)+IFERROR(Y114*G114,0)+IFERROR(AA114*G114,0)+IFERROR(U115*G115,0)+IFERROR(W115*G115,0)+IFERROR(Y115*G115,0)+IFERROR(AA115*G115,0)+IFERROR(U116*G116,0)+IFERROR(W116*G116,0)+IFERROR(Y116*G116,0)+IFERROR(AA116*G116,0)+IFERROR(U117*G117,0)+IFERROR(W117*G117,0)+IFERROR(Y117*G117,0)+IFERROR(AA117*G117,0)+IFERROR(U118*G118,0)+IFERROR(W118*G118,0)+IFERROR(Y118*G118,0)+IFERROR(AA118*G118,0)+IFERROR(U119*G119,0)+IFERROR(W119*G119,0)+IFERROR(Y119*G119,0)+IFERROR(AA119*G119,0)+IFERROR(U120*G120,0)+IFERROR(W120*G120,0)+IFERROR(Y120*G120,0)+IFERROR(AA120*G120,0)+IFERROR(U121*G121,0)+IFERROR(W121*G121,0)+IFERROR(Y121*G121,0)+IFERROR(AA121*G121,0),0)</f>
        <v>0</v>
      </c>
      <c r="K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L517" s="12"/>
      <c r="M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N517" s="58">
        <f>IFERROR(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+IFERROR(U180*G180,0)+IFERROR(W180*G180,0)+IFERROR(Y180*G180,0)+IFERROR(AA180*G180,0)+IFERROR(U181*G181,0)+IFERROR(W181*G181,0)+IFERROR(Y181*G181,0)+IFERROR(AA181*G181,0)+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,0)</f>
        <v>0</v>
      </c>
      <c r="O517" s="58">
        <f>IFERROR(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+IFERROR(U202*G202,0)+IFERROR(W202*G202,0)+IFERROR(Y202*G202,0)+IFERROR(AA202*G202,0)+IFERROR(U203*G203,0)+IFERROR(W203*G203,0)+IFERROR(Y203*G203,0)+IFERROR(AA203*G203,0)+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,0)</f>
        <v>390</v>
      </c>
      <c r="P517" s="58">
        <f>IFERROR(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+IFERROR(U220*G220,0)+IFERROR(W220*G220,0)+IFERROR(Y220*G220,0)+IFERROR(AA220*G220,0)+IFERROR(U221*G221,0)+IFERROR(W221*G221,0)+IFERROR(Y221*G221,0)+IFERROR(AA221*G221,0),0)</f>
        <v>0</v>
      </c>
      <c r="Q517" s="58">
        <f>IFERROR(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+IFERROR(U234*G234,0)+IFERROR(W234*G234,0)+IFERROR(Y234*G234,0)+IFERROR(AA234*G234,0)+IFERROR(U235*G235,0)+IFERROR(W235*G235,0)+IFERROR(Y235*G235,0)+IFERROR(AA235*G235,0)+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R517" s="58">
        <f>IFERROR(IFERROR(U243*G243,0)+IFERROR(W243*G243,0)+IFERROR(Y243*G243,0)+IFERROR(AA243*G243,0)+IFERROR(U244*G244,0)+IFERROR(W244*G244,0)+IFERROR(Y244*G244,0)+IFERROR(AA244*G244,0)+IFERROR(U245*G245,0)+IFERROR(W245*G245,0)+IFERROR(Y245*G245,0)+IFERROR(AA245*G245,0),0)</f>
        <v>0</v>
      </c>
      <c r="S517" s="58">
        <f>IFERROR(IFERROR(U250*G250,0)+IFERROR(W250*G250,0)+IFERROR(Y250*G250,0)+IFERROR(AA250*G250,0)+IFERROR(U251*G251,0)+IFERROR(W251*G251,0)+IFERROR(Y251*G251,0)+IFERROR(AA251*G251,0)+IFERROR(U252*G252,0)+IFERROR(W252*G252,0)+IFERROR(Y252*G252,0)+IFERROR(AA252*G252,0)+IFERROR(U253*G253,0)+IFERROR(W253*G253,0)+IFERROR(Y253*G253,0)+IFERROR(AA253*G253,0),0)</f>
        <v>0</v>
      </c>
      <c r="T517" s="58">
        <f>IFERROR(IFERROR(U258*G258,0)+IFERROR(W258*G258,0)+IFERROR(Y258*G258,0)+IFERROR(AA258*G258,0)+IFERROR(U259*G259,0)+IFERROR(W259*G259,0)+IFERROR(Y259*G259,0)+IFERROR(AA259*G259,0)+IFERROR(U260*G260,0)+IFERROR(W260*G260,0)+IFERROR(Y260*G260,0)+IFERROR(AA260*G260,0),0)</f>
        <v>0</v>
      </c>
      <c r="U517" s="58">
        <f>IFERROR(IFERROR(U266*G266,0)+IFERROR(W266*G266,0)+IFERROR(Y266*G266,0)+IFERROR(AA266*G266,0)+IFERROR(U267*G267,0)+IFERROR(W267*G267,0)+IFERROR(Y267*G267,0)+IFERROR(AA267*G267,0)+IFERROR(U271*G271,0)+IFERROR(W271*G271,0)+IFERROR(Y271*G271,0)+IFERROR(AA271*G271,0)+IFERROR(U272*G272,0)+IFERROR(W272*G272,0)+IFERROR(Y272*G272,0)+IFERROR(AA272*G272,0)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+IFERROR(U285*G285,0)+IFERROR(W285*G285,0)+IFERROR(Y285*G285,0)+IFERROR(AA285*G285,0)+IFERROR(U286*G286,0)+IFERROR(W286*G286,0)+IFERROR(Y286*G286,0)+IFERROR(AA286*G286,0)+IFERROR(U287*G287,0)+IFERROR(W287*G287,0)+IFERROR(Y287*G287,0)+IFERROR(AA287*G287,0)+IFERROR(U288*G288,0)+IFERROR(W288*G288,0)+IFERROR(Y288*G288,0)+IFERROR(AA288*G288,0)+IFERROR(U292*G292,0)+IFERROR(W292*G292,0)+IFERROR(Y292*G292,0)+IFERROR(AA292*G292,0),0)</f>
        <v>0</v>
      </c>
      <c r="V517" s="58">
        <f>IFERROR(IFERROR(U297*G297,0)+IFERROR(W297*G297,0)+IFERROR(Y297*G297,0)+IFERROR(AA297*G297,0)+IFERROR(U298*G298,0)+IFERROR(W298*G298,0)+IFERROR(Y298*G298,0)+IFERROR(AA298*G298,0)+IFERROR(U299*G299,0)+IFERROR(W299*G299,0)+IFERROR(Y299*G299,0)+IFERROR(AA299*G299,0)+IFERROR(U300*G300,0)+IFERROR(W300*G300,0)+IFERROR(Y300*G300,0)+IFERROR(AA300*G300,0)+IFERROR(U301*G301,0)+IFERROR(W301*G301,0)+IFERROR(Y301*G301,0)+IFERROR(AA301*G301,0)+IFERROR(U302*G302,0)+IFERROR(W302*G302,0)+IFERROR(Y302*G302,0)+IFERROR(AA302*G302,0)+IFERROR(U306*G306,0)+IFERROR(W306*G306,0)+IFERROR(Y306*G306,0)+IFERROR(AA306*G306,0),0)</f>
        <v>0</v>
      </c>
      <c r="W517" s="58">
        <f>IFERROR(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324*G324,0)+IFERROR(W324*G324,0)+IFERROR(Y324*G324,0)+IFERROR(AA324*G324,0),0)</f>
        <v>0</v>
      </c>
      <c r="X517" s="58">
        <f>IFERROR(IFERROR(U329*G329,0)+IFERROR(W329*G329,0)+IFERROR(Y329*G329,0)+IFERROR(AA329*G329,0),0)</f>
        <v>0</v>
      </c>
      <c r="Y517" s="58">
        <f>IFERROR(IFERROR(U334*G334,0)+IFERROR(W334*G334,0)+IFERROR(Y334*G334,0)+IFERROR(AA334*G334,0),0)</f>
        <v>0</v>
      </c>
      <c r="Z517" s="58">
        <f>IFERROR(IFERROR(U340*G340,0)+IFERROR(W340*G340,0)+IFERROR(Y340*G340,0)+IFERROR(AA340*G340,0)+IFERROR(U341*G341,0)+IFERROR(W341*G341,0)+IFERROR(Y341*G341,0)+IFERROR(AA341*G341,0),0)</f>
        <v>0</v>
      </c>
      <c r="AA517" s="58">
        <f>IFERROR(IFERROR(U346*G346,0)+IFERROR(W346*G346,0)+IFERROR(Y346*G346,0)+IFERROR(AA346*G346,0)+IFERROR(U347*G347,0)+IFERROR(W347*G347,0)+IFERROR(Y347*G347,0)+IFERROR(AA347*G347,0),0)</f>
        <v>0</v>
      </c>
      <c r="AB517" s="58">
        <f>IFERROR(IFERROR(U352*G352,0)+IFERROR(W352*G352,0)+IFERROR(Y352*G352,0)+IFERROR(AA352*G352,0)+IFERROR(U353*G353,0)+IFERROR(W353*G353,0)+IFERROR(Y353*G353,0)+IFERROR(AA353*G353,0)+IFERROR(U354*G354,0)+IFERROR(W354*G354,0)+IFERROR(Y354*G354,0)+IFERROR(AA354*G354,0)+IFERROR(U355*G355,0)+IFERROR(W355*G355,0)+IFERROR(Y355*G355,0)+IFERROR(AA355*G355,0),0)</f>
        <v>0</v>
      </c>
      <c r="AC517" s="58">
        <f>IFERROR(IFERROR(U360*G360,0)+IFERROR(W360*G360,0)+IFERROR(Y360*G360,0)+IFERROR(AA360*G360,0)+IFERROR(U361*G361,0)+IFERROR(W361*G361,0)+IFERROR(Y361*G361,0)+IFERROR(AA361*G361,0)+IFERROR(U362*G362,0)+IFERROR(W362*G362,0)+IFERROR(Y362*G362,0)+IFERROR(AA362*G362,0)+IFERROR(U363*G363,0)+IFERROR(W363*G363,0)+IFERROR(Y363*G363,0)+IFERROR(AA363*G363,0)+IFERROR(U364*G364,0)+IFERROR(W364*G364,0)+IFERROR(Y364*G364,0)+IFERROR(AA364*G364,0),0)</f>
        <v>0</v>
      </c>
      <c r="AD517" s="58">
        <f>IFERROR(IFERROR(U369*G369,0)+IFERROR(W369*G369,0)+IFERROR(Y369*G369,0)+IFERROR(AA369*G369,0),0)</f>
        <v>0</v>
      </c>
      <c r="AE517" s="58">
        <f>IFERROR(IFERROR(U374*G374,0)+IFERROR(W374*G374,0)+IFERROR(Y374*G374,0)+IFERROR(AA374*G374,0),0)</f>
        <v>0</v>
      </c>
      <c r="AF517" s="58">
        <f>IFERROR(IFERROR(U379*G379,0)+IFERROR(W379*G379,0)+IFERROR(Y379*G379,0)+IFERROR(AA379*G379,0)+IFERROR(U380*G380,0)+IFERROR(W380*G380,0)+IFERROR(Y380*G380,0)+IFERROR(AA380*G380,0)+IFERROR(U381*G381,0)+IFERROR(W381*G381,0)+IFERROR(Y381*G381,0)+IFERROR(AA381*G381,0),0)</f>
        <v>0</v>
      </c>
      <c r="AG517" s="58">
        <f>IFERROR(IFERROR(U387*G387,0)+IFERROR(W387*G387,0)+IFERROR(Y387*G387,0)+IFERROR(AA387*G387,0),0)</f>
        <v>0</v>
      </c>
      <c r="AH517" s="58">
        <f>IFERROR(IFERROR(U393*G393,0)+IFERROR(W393*G393,0)+IFERROR(Y393*G393,0)+IFERROR(AA393*G393,0),0)</f>
        <v>0</v>
      </c>
      <c r="AI517" s="58">
        <f>IFERROR(IFERROR(U399*G399,0)+IFERROR(W399*G399,0)+IFERROR(Y399*G399,0)+IFERROR(AA399*G399,0)+IFERROR(U400*G400,0)+IFERROR(W400*G400,0)+IFERROR(Y400*G400,0)+IFERROR(AA400*G400,0),0)</f>
        <v>0</v>
      </c>
      <c r="AJ517" s="58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+IFERROR(U416*G416,0)+IFERROR(W416*G416,0)+IFERROR(Y416*G416,0)+IFERROR(AA416*G416,0)+IFERROR(U417*G417,0)+IFERROR(W417*G417,0)+IFERROR(Y417*G417,0)+IFERROR(AA417*G417,0)+IFERROR(U418*G418,0)+IFERROR(W418*G418,0)+IFERROR(Y418*G418,0)+IFERROR(AA418*G418,0)+IFERROR(U419*G419,0)+IFERROR(W419*G419,0)+IFERROR(Y419*G419,0)+IFERROR(AA419*G419,0)+IFERROR(U420*G420,0)+IFERROR(W420*G420,0)+IFERROR(Y420*G420,0)+IFERROR(AA420*G420,0),0)</f>
        <v>0</v>
      </c>
      <c r="AK517" s="58">
        <f>IFERROR(IFERROR(U426*G426,0)+IFERROR(W426*G426,0)+IFERROR(Y426*G426,0)+IFERROR(AA426*G426,0)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441*G441,0)+IFERROR(W441*G441,0)+IFERROR(Y441*G441,0)+IFERROR(AA441*G441,0)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+IFERROR(U480*G480,0)+IFERROR(W480*G480,0)+IFERROR(Y480*G480,0)+IFERROR(AA480*G480,0)+IFERROR(U481*G481,0)+IFERROR(W481*G481,0)+IFERROR(Y481*G481,0)+IFERROR(AA481*G481,0)+IFERROR(U482*G482,0)+IFERROR(W482*G482,0)+IFERROR(Y482*G482,0)+IFERROR(AA482*G482,0)+IFERROR(U483*G483,0)+IFERROR(W483*G483,0)+IFERROR(Y483*G483,0)+IFERROR(AA483*G483,0)+IFERROR(U484*G484,0)+IFERROR(W484*G484,0)+IFERROR(Y484*G484,0)+IFERROR(AA484*G484,0)+IFERROR(U485*G485,0)+IFERROR(W485*G485,0)+IFERROR(Y485*G485,0)+IFERROR(AA485*G485,0)+IFERROR(U486*G486,0)+IFERROR(W486*G486,0)+IFERROR(Y486*G486,0)+IFERROR(AA486*G486,0)+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+IFERROR(U491*G491,0)+IFERROR(W491*G491,0)+IFERROR(Y491*G491,0)+IFERROR(AA491*G491,0),0)</f>
        <v>0</v>
      </c>
      <c r="AL517" s="58">
        <f>IFERROR(IFERROR(U496*G496,0)+IFERROR(W496*G496,0)+IFERROR(Y496*G496,0)+IFERROR(AA496*G496,0)+IFERROR(U500*G500,0)+IFERROR(W500*G500,0)+IFERROR(Y500*G500,0)+IFERROR(AA500*G500,0)+IFERROR(U501*G501,0)+IFERROR(W501*G501,0)+IFERROR(Y501*G501,0)+IFERROR(AA501*G501,0)+IFERROR(U502*G502,0)+IFERROR(W502*G502,0)+IFERROR(Y502*G502,0)+IFERROR(AA502*G502,0)+IFERROR(U503*G503,0)+IFERROR(W503*G503,0)+IFERROR(Y503*G503,0)+IFERROR(AA503*G503,0)+IFERROR(U504*G504,0)+IFERROR(W504*G504,0)+IFERROR(Y504*G504,0)+IFERROR(AA504*G504,0),0)</f>
        <v>0</v>
      </c>
      <c r="AM517" s="61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1" x14ac:dyDescent="0.2">
      <c r="AC518" s="129"/>
      <c r="AL518" s="61"/>
      <c r="AM518" s="61"/>
      <c r="AN518" s="61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26.25" customHeight="1" x14ac:dyDescent="0.2">
      <c r="A519" s="74" t="s">
        <v>61</v>
      </c>
      <c r="B519" s="74" t="s">
        <v>62</v>
      </c>
      <c r="C519" s="74" t="s">
        <v>63</v>
      </c>
      <c r="AC519" s="132"/>
      <c r="AL519" s="61"/>
      <c r="AM519" s="61"/>
      <c r="AN519" s="61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">
      <c r="A520" s="75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20" s="76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390</v>
      </c>
      <c r="C520" s="76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U520" s="136"/>
      <c r="V520" s="137"/>
      <c r="W520" s="138"/>
      <c r="X520" s="139"/>
      <c r="Y520" s="140"/>
      <c r="Z520" s="141"/>
      <c r="AA520" s="142"/>
      <c r="AB520" s="143"/>
      <c r="AC520" s="135"/>
      <c r="AL520" s="61"/>
      <c r="AM520" s="61"/>
      <c r="AN520" s="61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</sheetData>
  <sheetProtection algorithmName="SHA-512" hashValue="ZJrNGHJkNgwVmo1OwInEhcUDHpe8cXuejIoPdX4EYwr2xOP1qkASv1s6teLKChNpzvNpS82i0FTydo5mCc6kKQ==" saltValue="dHKWDTgz7pgmoCFn1Ol/L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932">
    <mergeCell ref="AG515:AG516"/>
    <mergeCell ref="AH515:AH516"/>
    <mergeCell ref="AI515:AI516"/>
    <mergeCell ref="AJ515:AJ516"/>
    <mergeCell ref="AK515:AK516"/>
    <mergeCell ref="AL515:AL516"/>
    <mergeCell ref="X515:X516"/>
    <mergeCell ref="Y515:Y516"/>
    <mergeCell ref="Z515:Z516"/>
    <mergeCell ref="AA515:AA516"/>
    <mergeCell ref="AB515:AB516"/>
    <mergeCell ref="AC515:AC516"/>
    <mergeCell ref="AD515:AD516"/>
    <mergeCell ref="AE515:AE516"/>
    <mergeCell ref="AF515:AF516"/>
    <mergeCell ref="W514:Y514"/>
    <mergeCell ref="Z514:AF514"/>
    <mergeCell ref="AK514:AL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K515:K516"/>
    <mergeCell ref="M515:M516"/>
    <mergeCell ref="N515:N516"/>
    <mergeCell ref="O515:O516"/>
    <mergeCell ref="P515:P516"/>
    <mergeCell ref="Q515:Q516"/>
    <mergeCell ref="R515:R516"/>
    <mergeCell ref="S515:S516"/>
    <mergeCell ref="T515:T516"/>
    <mergeCell ref="U515:U516"/>
    <mergeCell ref="V515:V516"/>
    <mergeCell ref="W515:W516"/>
    <mergeCell ref="O507:S507"/>
    <mergeCell ref="A507:N512"/>
    <mergeCell ref="O508:S508"/>
    <mergeCell ref="O509:S509"/>
    <mergeCell ref="O510:S510"/>
    <mergeCell ref="O511:S511"/>
    <mergeCell ref="O512:S512"/>
    <mergeCell ref="B514:T514"/>
    <mergeCell ref="U514:V514"/>
    <mergeCell ref="M501:N501"/>
    <mergeCell ref="O501:S501"/>
    <mergeCell ref="M502:N502"/>
    <mergeCell ref="O502:S502"/>
    <mergeCell ref="M503:N503"/>
    <mergeCell ref="O503:S503"/>
    <mergeCell ref="M504:N504"/>
    <mergeCell ref="O504:S504"/>
    <mergeCell ref="O505:S505"/>
    <mergeCell ref="A505:N506"/>
    <mergeCell ref="O506:S506"/>
    <mergeCell ref="A494:AF494"/>
    <mergeCell ref="A495:AF495"/>
    <mergeCell ref="M496:N496"/>
    <mergeCell ref="O496:S496"/>
    <mergeCell ref="O497:S497"/>
    <mergeCell ref="A497:N498"/>
    <mergeCell ref="O498:S498"/>
    <mergeCell ref="A499:AF499"/>
    <mergeCell ref="M500:N500"/>
    <mergeCell ref="O500:S500"/>
    <mergeCell ref="M489:N489"/>
    <mergeCell ref="O489:S489"/>
    <mergeCell ref="M490:N490"/>
    <mergeCell ref="O490:S490"/>
    <mergeCell ref="M491:N491"/>
    <mergeCell ref="O491:S491"/>
    <mergeCell ref="O492:S492"/>
    <mergeCell ref="A492:N493"/>
    <mergeCell ref="O493:S493"/>
    <mergeCell ref="M484:N484"/>
    <mergeCell ref="O484:S484"/>
    <mergeCell ref="M485:N485"/>
    <mergeCell ref="O485:S485"/>
    <mergeCell ref="M486:N486"/>
    <mergeCell ref="O486:S486"/>
    <mergeCell ref="M487:N487"/>
    <mergeCell ref="O487:S487"/>
    <mergeCell ref="M488:N488"/>
    <mergeCell ref="O488:S488"/>
    <mergeCell ref="M479:N479"/>
    <mergeCell ref="O479:S479"/>
    <mergeCell ref="M480:N480"/>
    <mergeCell ref="O480:S480"/>
    <mergeCell ref="M481:N481"/>
    <mergeCell ref="O481:S481"/>
    <mergeCell ref="M482:N482"/>
    <mergeCell ref="O482:S482"/>
    <mergeCell ref="M483:N483"/>
    <mergeCell ref="O483:S48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O448:S448"/>
    <mergeCell ref="A448:N449"/>
    <mergeCell ref="O449:S449"/>
    <mergeCell ref="A450:AF450"/>
    <mergeCell ref="M451:N451"/>
    <mergeCell ref="O451:S451"/>
    <mergeCell ref="M452:N452"/>
    <mergeCell ref="O452:S452"/>
    <mergeCell ref="M453:N453"/>
    <mergeCell ref="O453:S453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37:N437"/>
    <mergeCell ref="O437:S437"/>
    <mergeCell ref="O438:S438"/>
    <mergeCell ref="A438:N439"/>
    <mergeCell ref="O439:S439"/>
    <mergeCell ref="A440:AF440"/>
    <mergeCell ref="M441:N441"/>
    <mergeCell ref="O441:S441"/>
    <mergeCell ref="M442:N442"/>
    <mergeCell ref="O442:S442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A425:AF425"/>
    <mergeCell ref="M426:N426"/>
    <mergeCell ref="O426:S426"/>
    <mergeCell ref="O427:S427"/>
    <mergeCell ref="A427:N428"/>
    <mergeCell ref="O428:S428"/>
    <mergeCell ref="A429:AF429"/>
    <mergeCell ref="M430:N430"/>
    <mergeCell ref="O430:S430"/>
    <mergeCell ref="M419:N419"/>
    <mergeCell ref="O419:S419"/>
    <mergeCell ref="M420:N420"/>
    <mergeCell ref="O420:S420"/>
    <mergeCell ref="O421:S421"/>
    <mergeCell ref="A421:N422"/>
    <mergeCell ref="O422:S422"/>
    <mergeCell ref="A423:AF423"/>
    <mergeCell ref="A424:AF424"/>
    <mergeCell ref="O413:S413"/>
    <mergeCell ref="A413:N414"/>
    <mergeCell ref="O414:S414"/>
    <mergeCell ref="A415:AF415"/>
    <mergeCell ref="M416:N416"/>
    <mergeCell ref="O416:S416"/>
    <mergeCell ref="M417:N417"/>
    <mergeCell ref="O417:S417"/>
    <mergeCell ref="M418:N418"/>
    <mergeCell ref="O418:S418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393:N393"/>
    <mergeCell ref="O393:S393"/>
    <mergeCell ref="O394:S394"/>
    <mergeCell ref="A394:N395"/>
    <mergeCell ref="O395:S395"/>
    <mergeCell ref="A396:AF396"/>
    <mergeCell ref="A397:AF397"/>
    <mergeCell ref="A398:AF398"/>
    <mergeCell ref="M399:N399"/>
    <mergeCell ref="O399:S399"/>
    <mergeCell ref="A386:AF386"/>
    <mergeCell ref="M387:N387"/>
    <mergeCell ref="O387:S387"/>
    <mergeCell ref="O388:S388"/>
    <mergeCell ref="A388:N389"/>
    <mergeCell ref="O389:S389"/>
    <mergeCell ref="A390:AF390"/>
    <mergeCell ref="A391:AF391"/>
    <mergeCell ref="A392:AF392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M374:N374"/>
    <mergeCell ref="O374:S374"/>
    <mergeCell ref="O375:S375"/>
    <mergeCell ref="A375:N376"/>
    <mergeCell ref="O376:S376"/>
    <mergeCell ref="A377:AF377"/>
    <mergeCell ref="A378:AF378"/>
    <mergeCell ref="M379:N379"/>
    <mergeCell ref="O379:S379"/>
    <mergeCell ref="A367:AF367"/>
    <mergeCell ref="A368:AF368"/>
    <mergeCell ref="M369:N369"/>
    <mergeCell ref="O369:S369"/>
    <mergeCell ref="O370:S370"/>
    <mergeCell ref="A370:N371"/>
    <mergeCell ref="O371:S371"/>
    <mergeCell ref="A372:AF372"/>
    <mergeCell ref="A373:AF373"/>
    <mergeCell ref="M362:N362"/>
    <mergeCell ref="O362:S362"/>
    <mergeCell ref="M363:N363"/>
    <mergeCell ref="O363:S363"/>
    <mergeCell ref="M364:N364"/>
    <mergeCell ref="O364:S364"/>
    <mergeCell ref="O365:S365"/>
    <mergeCell ref="A365:N366"/>
    <mergeCell ref="O366:S366"/>
    <mergeCell ref="O356:S356"/>
    <mergeCell ref="A356:N357"/>
    <mergeCell ref="O357:S357"/>
    <mergeCell ref="A358:AF358"/>
    <mergeCell ref="A359:AF359"/>
    <mergeCell ref="M360:N360"/>
    <mergeCell ref="O360:S360"/>
    <mergeCell ref="M361:N361"/>
    <mergeCell ref="O361:S361"/>
    <mergeCell ref="A350:AF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A344:AF344"/>
    <mergeCell ref="A345:AF345"/>
    <mergeCell ref="M346:N346"/>
    <mergeCell ref="O346:S346"/>
    <mergeCell ref="M347:N347"/>
    <mergeCell ref="O347:S347"/>
    <mergeCell ref="O348:S348"/>
    <mergeCell ref="A348:N349"/>
    <mergeCell ref="O349:S349"/>
    <mergeCell ref="A337:AF337"/>
    <mergeCell ref="A338:AF338"/>
    <mergeCell ref="A339:AF339"/>
    <mergeCell ref="M340:N340"/>
    <mergeCell ref="O340:S340"/>
    <mergeCell ref="M341:N341"/>
    <mergeCell ref="O341:S341"/>
    <mergeCell ref="O342:S342"/>
    <mergeCell ref="A342:N343"/>
    <mergeCell ref="O343:S343"/>
    <mergeCell ref="O330:S330"/>
    <mergeCell ref="A330:N331"/>
    <mergeCell ref="O331:S331"/>
    <mergeCell ref="A332:AF332"/>
    <mergeCell ref="A333:AF333"/>
    <mergeCell ref="M334:N334"/>
    <mergeCell ref="O334:S334"/>
    <mergeCell ref="O335:S335"/>
    <mergeCell ref="A335:N336"/>
    <mergeCell ref="O336:S336"/>
    <mergeCell ref="M324:N324"/>
    <mergeCell ref="O324:S324"/>
    <mergeCell ref="O325:S325"/>
    <mergeCell ref="A325:N326"/>
    <mergeCell ref="O326:S326"/>
    <mergeCell ref="A327:AF327"/>
    <mergeCell ref="A328:AF328"/>
    <mergeCell ref="M329:N329"/>
    <mergeCell ref="O329:S329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O307:S307"/>
    <mergeCell ref="A307:N308"/>
    <mergeCell ref="O308:S308"/>
    <mergeCell ref="A309:AF309"/>
    <mergeCell ref="A310:AF310"/>
    <mergeCell ref="A311:AF311"/>
    <mergeCell ref="M312:N312"/>
    <mergeCell ref="O312:S312"/>
    <mergeCell ref="M313:N313"/>
    <mergeCell ref="O313:S313"/>
    <mergeCell ref="M301:N301"/>
    <mergeCell ref="O301:S301"/>
    <mergeCell ref="M302:N302"/>
    <mergeCell ref="O302:S302"/>
    <mergeCell ref="O303:S303"/>
    <mergeCell ref="A303:N304"/>
    <mergeCell ref="O304:S304"/>
    <mergeCell ref="A305:AF305"/>
    <mergeCell ref="M306:N306"/>
    <mergeCell ref="O306:S306"/>
    <mergeCell ref="A295:AF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89:S289"/>
    <mergeCell ref="A289:N290"/>
    <mergeCell ref="O290:S290"/>
    <mergeCell ref="A291:AF291"/>
    <mergeCell ref="M292:N292"/>
    <mergeCell ref="O292:S292"/>
    <mergeCell ref="O293:S293"/>
    <mergeCell ref="A293:N294"/>
    <mergeCell ref="O294:S294"/>
    <mergeCell ref="M284:N284"/>
    <mergeCell ref="O284:S284"/>
    <mergeCell ref="M285:N285"/>
    <mergeCell ref="O285:S285"/>
    <mergeCell ref="M286:N286"/>
    <mergeCell ref="O286:S286"/>
    <mergeCell ref="M287:N287"/>
    <mergeCell ref="O287:S287"/>
    <mergeCell ref="M288:N288"/>
    <mergeCell ref="O288:S28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O273:S273"/>
    <mergeCell ref="A273:N274"/>
    <mergeCell ref="O274:S274"/>
    <mergeCell ref="A275:AF275"/>
    <mergeCell ref="M276:N276"/>
    <mergeCell ref="O276:S276"/>
    <mergeCell ref="M277:N277"/>
    <mergeCell ref="O277:S277"/>
    <mergeCell ref="M278:N278"/>
    <mergeCell ref="O278:S278"/>
    <mergeCell ref="M267:N267"/>
    <mergeCell ref="O267:S267"/>
    <mergeCell ref="O268:S268"/>
    <mergeCell ref="A268:N269"/>
    <mergeCell ref="O269:S269"/>
    <mergeCell ref="A270:AF270"/>
    <mergeCell ref="M271:N271"/>
    <mergeCell ref="O271:S271"/>
    <mergeCell ref="M272:N272"/>
    <mergeCell ref="O272:S272"/>
    <mergeCell ref="M260:N260"/>
    <mergeCell ref="O260:S260"/>
    <mergeCell ref="O261:S261"/>
    <mergeCell ref="A261:N262"/>
    <mergeCell ref="O262:S262"/>
    <mergeCell ref="A263:AF263"/>
    <mergeCell ref="A264:AF264"/>
    <mergeCell ref="A265:AF265"/>
    <mergeCell ref="M266:N266"/>
    <mergeCell ref="O266:S266"/>
    <mergeCell ref="O254:S254"/>
    <mergeCell ref="A254:N255"/>
    <mergeCell ref="O255:S255"/>
    <mergeCell ref="A256:AF256"/>
    <mergeCell ref="A257:AF257"/>
    <mergeCell ref="M258:N258"/>
    <mergeCell ref="O258:S258"/>
    <mergeCell ref="M259:N259"/>
    <mergeCell ref="O259:S259"/>
    <mergeCell ref="A248:AF248"/>
    <mergeCell ref="A249:AF249"/>
    <mergeCell ref="M250:N250"/>
    <mergeCell ref="O250:S250"/>
    <mergeCell ref="M251:N251"/>
    <mergeCell ref="O251:S251"/>
    <mergeCell ref="M252:N252"/>
    <mergeCell ref="O252:S252"/>
    <mergeCell ref="M253:N253"/>
    <mergeCell ref="O253:S253"/>
    <mergeCell ref="A241:AF241"/>
    <mergeCell ref="A242:AF242"/>
    <mergeCell ref="M243:N243"/>
    <mergeCell ref="O243:S243"/>
    <mergeCell ref="M244:N244"/>
    <mergeCell ref="O244:S244"/>
    <mergeCell ref="M245:N245"/>
    <mergeCell ref="O245:S245"/>
    <mergeCell ref="O246:S246"/>
    <mergeCell ref="A246:N247"/>
    <mergeCell ref="O247:S247"/>
    <mergeCell ref="M235:N235"/>
    <mergeCell ref="O235:S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M234:N234"/>
    <mergeCell ref="O234:S234"/>
    <mergeCell ref="A224:AF224"/>
    <mergeCell ref="A225:AF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19:N219"/>
    <mergeCell ref="O219:S219"/>
    <mergeCell ref="M220:N220"/>
    <mergeCell ref="O220:S220"/>
    <mergeCell ref="M221:N221"/>
    <mergeCell ref="O221:S221"/>
    <mergeCell ref="O222:S222"/>
    <mergeCell ref="A222:N223"/>
    <mergeCell ref="O223:S22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08:S208"/>
    <mergeCell ref="A208:N209"/>
    <mergeCell ref="O209:S209"/>
    <mergeCell ref="A210:AF210"/>
    <mergeCell ref="A211:AF211"/>
    <mergeCell ref="M212:N212"/>
    <mergeCell ref="O212:S212"/>
    <mergeCell ref="M213:N213"/>
    <mergeCell ref="O213:S213"/>
    <mergeCell ref="M203:N203"/>
    <mergeCell ref="O203:S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M202:N202"/>
    <mergeCell ref="O202:S202"/>
    <mergeCell ref="A192:AF192"/>
    <mergeCell ref="A193:AF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87:N187"/>
    <mergeCell ref="O187:S187"/>
    <mergeCell ref="M188:N188"/>
    <mergeCell ref="O188:S188"/>
    <mergeCell ref="M189:N189"/>
    <mergeCell ref="O189:S189"/>
    <mergeCell ref="O190:S190"/>
    <mergeCell ref="A190:N191"/>
    <mergeCell ref="O191:S19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77:N177"/>
    <mergeCell ref="O177:S177"/>
    <mergeCell ref="M178:N178"/>
    <mergeCell ref="O178:S178"/>
    <mergeCell ref="M179:N179"/>
    <mergeCell ref="O179:S179"/>
    <mergeCell ref="M180:N180"/>
    <mergeCell ref="O180:S180"/>
    <mergeCell ref="M181:N181"/>
    <mergeCell ref="O181:S181"/>
    <mergeCell ref="M171:N171"/>
    <mergeCell ref="O171:S171"/>
    <mergeCell ref="O172:S172"/>
    <mergeCell ref="A172:N173"/>
    <mergeCell ref="O173:S173"/>
    <mergeCell ref="A174:AF174"/>
    <mergeCell ref="A175:AF175"/>
    <mergeCell ref="M176:N176"/>
    <mergeCell ref="O176:S176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M165:N165"/>
    <mergeCell ref="O165:S165"/>
    <mergeCell ref="M155:N155"/>
    <mergeCell ref="O155:S155"/>
    <mergeCell ref="M156:N156"/>
    <mergeCell ref="O156:S156"/>
    <mergeCell ref="O157:S157"/>
    <mergeCell ref="A157:N158"/>
    <mergeCell ref="O158:S158"/>
    <mergeCell ref="A159:AF159"/>
    <mergeCell ref="A160:AF160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A124:AF124"/>
    <mergeCell ref="A125:AF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19:N119"/>
    <mergeCell ref="O119:S119"/>
    <mergeCell ref="M120:N120"/>
    <mergeCell ref="O120:S120"/>
    <mergeCell ref="M121:N121"/>
    <mergeCell ref="O121:S121"/>
    <mergeCell ref="O122:S122"/>
    <mergeCell ref="A122:N123"/>
    <mergeCell ref="O123:S12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08:N108"/>
    <mergeCell ref="O108:S108"/>
    <mergeCell ref="O109:S109"/>
    <mergeCell ref="A109:N110"/>
    <mergeCell ref="O110:S110"/>
    <mergeCell ref="A111:AF111"/>
    <mergeCell ref="A112:AF112"/>
    <mergeCell ref="M113:N113"/>
    <mergeCell ref="O113:S113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M97:N97"/>
    <mergeCell ref="O97:S97"/>
    <mergeCell ref="O98:S98"/>
    <mergeCell ref="A98:N99"/>
    <mergeCell ref="O99:S99"/>
    <mergeCell ref="A100:AF100"/>
    <mergeCell ref="A101:AF101"/>
    <mergeCell ref="M102:N102"/>
    <mergeCell ref="O102:S102"/>
    <mergeCell ref="M91:N91"/>
    <mergeCell ref="O91:S91"/>
    <mergeCell ref="O92:S92"/>
    <mergeCell ref="A92:N93"/>
    <mergeCell ref="O93:S93"/>
    <mergeCell ref="A94:AF94"/>
    <mergeCell ref="A95:AF95"/>
    <mergeCell ref="M96:N96"/>
    <mergeCell ref="O96:S96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80:N80"/>
    <mergeCell ref="O80:S80"/>
    <mergeCell ref="M81:N81"/>
    <mergeCell ref="O81:S81"/>
    <mergeCell ref="M82:N82"/>
    <mergeCell ref="O82:S82"/>
    <mergeCell ref="M83:N83"/>
    <mergeCell ref="O83:S83"/>
    <mergeCell ref="O84:S84"/>
    <mergeCell ref="A84:N85"/>
    <mergeCell ref="O85:S85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O67:S67"/>
    <mergeCell ref="A67:N68"/>
    <mergeCell ref="O68:S68"/>
    <mergeCell ref="A69:AF69"/>
    <mergeCell ref="A70:AF70"/>
    <mergeCell ref="M71:N71"/>
    <mergeCell ref="O71:S71"/>
    <mergeCell ref="O72:S72"/>
    <mergeCell ref="A72:N73"/>
    <mergeCell ref="O73:S73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M57:N57"/>
    <mergeCell ref="O57:S57"/>
    <mergeCell ref="M58:N58"/>
    <mergeCell ref="O58:S58"/>
    <mergeCell ref="M59:N59"/>
    <mergeCell ref="O59:S59"/>
    <mergeCell ref="M60:N60"/>
    <mergeCell ref="O60:S60"/>
    <mergeCell ref="M61:N61"/>
    <mergeCell ref="O61:S61"/>
    <mergeCell ref="M51:N51"/>
    <mergeCell ref="O51:S51"/>
    <mergeCell ref="M52:N52"/>
    <mergeCell ref="O52:S52"/>
    <mergeCell ref="O53:S53"/>
    <mergeCell ref="A53:N54"/>
    <mergeCell ref="O54:S54"/>
    <mergeCell ref="A55:AF55"/>
    <mergeCell ref="A56:AF56"/>
    <mergeCell ref="A45:AF45"/>
    <mergeCell ref="A46:AF46"/>
    <mergeCell ref="M47:N47"/>
    <mergeCell ref="O47:S47"/>
    <mergeCell ref="M48:N48"/>
    <mergeCell ref="O48:S48"/>
    <mergeCell ref="M49:N49"/>
    <mergeCell ref="O49:S49"/>
    <mergeCell ref="M50:N50"/>
    <mergeCell ref="O50:S50"/>
    <mergeCell ref="A39:AF39"/>
    <mergeCell ref="A40:AF40"/>
    <mergeCell ref="M41:N41"/>
    <mergeCell ref="O41:S41"/>
    <mergeCell ref="M42:N42"/>
    <mergeCell ref="O42:S42"/>
    <mergeCell ref="O43:S43"/>
    <mergeCell ref="A43:N44"/>
    <mergeCell ref="O44:S44"/>
    <mergeCell ref="M33:N33"/>
    <mergeCell ref="O33:S33"/>
    <mergeCell ref="M34:N34"/>
    <mergeCell ref="O34:S34"/>
    <mergeCell ref="M35:N35"/>
    <mergeCell ref="O35:S35"/>
    <mergeCell ref="M36:N36"/>
    <mergeCell ref="O36:S36"/>
    <mergeCell ref="O37:S37"/>
    <mergeCell ref="A37:N38"/>
    <mergeCell ref="O38:S38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780</v>
      </c>
      <c r="H1" s="47"/>
    </row>
    <row r="2" spans="2:8" x14ac:dyDescent="0.2">
      <c r="B2" s="46"/>
      <c r="C2" s="46"/>
      <c r="D2" s="46"/>
    </row>
    <row r="3" spans="2:8" x14ac:dyDescent="0.2">
      <c r="B3" t="s">
        <v>781</v>
      </c>
      <c r="C3" t="s">
        <v>57</v>
      </c>
      <c r="D3" t="s">
        <v>57</v>
      </c>
      <c r="E3" t="s">
        <v>57</v>
      </c>
    </row>
    <row r="4" spans="2:8" x14ac:dyDescent="0.2">
      <c r="B4" t="s">
        <v>782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783</v>
      </c>
      <c r="C6" t="s">
        <v>784</v>
      </c>
      <c r="D6" t="s">
        <v>785</v>
      </c>
      <c r="E6" t="s">
        <v>57</v>
      </c>
    </row>
    <row r="7" spans="2:8" x14ac:dyDescent="0.2">
      <c r="B7" t="s">
        <v>786</v>
      </c>
      <c r="C7" t="s">
        <v>787</v>
      </c>
      <c r="D7" t="s">
        <v>788</v>
      </c>
      <c r="E7" t="s">
        <v>57</v>
      </c>
    </row>
    <row r="8" spans="2:8" x14ac:dyDescent="0.2">
      <c r="B8" t="s">
        <v>789</v>
      </c>
      <c r="C8" t="s">
        <v>790</v>
      </c>
      <c r="D8" t="s">
        <v>791</v>
      </c>
      <c r="E8" t="s">
        <v>57</v>
      </c>
    </row>
    <row r="9" spans="2:8" x14ac:dyDescent="0.2">
      <c r="B9" t="s">
        <v>792</v>
      </c>
      <c r="C9" t="s">
        <v>793</v>
      </c>
      <c r="D9" t="s">
        <v>794</v>
      </c>
      <c r="E9" t="s">
        <v>57</v>
      </c>
    </row>
    <row r="10" spans="2:8" x14ac:dyDescent="0.2">
      <c r="B10" t="s">
        <v>795</v>
      </c>
      <c r="C10" t="s">
        <v>796</v>
      </c>
      <c r="D10" t="s">
        <v>797</v>
      </c>
      <c r="E10" t="s">
        <v>57</v>
      </c>
    </row>
    <row r="11" spans="2:8" x14ac:dyDescent="0.2">
      <c r="B11" t="s">
        <v>798</v>
      </c>
      <c r="C11" t="s">
        <v>799</v>
      </c>
      <c r="D11" t="s">
        <v>430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800</v>
      </c>
      <c r="C13" t="s">
        <v>784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801</v>
      </c>
      <c r="C15" t="s">
        <v>787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802</v>
      </c>
      <c r="C17" t="s">
        <v>790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803</v>
      </c>
      <c r="C19" t="s">
        <v>793</v>
      </c>
      <c r="D19" t="s">
        <v>57</v>
      </c>
      <c r="E19" t="s">
        <v>57</v>
      </c>
    </row>
    <row r="20" spans="2:5" x14ac:dyDescent="0.2">
      <c r="B20" s="46"/>
      <c r="C20" s="46"/>
      <c r="D20" s="46"/>
    </row>
    <row r="21" spans="2:5" x14ac:dyDescent="0.2">
      <c r="B21" t="s">
        <v>804</v>
      </c>
      <c r="C21" t="s">
        <v>796</v>
      </c>
      <c r="D21" t="s">
        <v>57</v>
      </c>
      <c r="E21" t="s">
        <v>57</v>
      </c>
    </row>
    <row r="22" spans="2:5" x14ac:dyDescent="0.2">
      <c r="B22" s="46"/>
      <c r="C22" s="46"/>
      <c r="D22" s="46"/>
    </row>
    <row r="23" spans="2:5" x14ac:dyDescent="0.2">
      <c r="B23" t="s">
        <v>805</v>
      </c>
      <c r="C23" t="s">
        <v>799</v>
      </c>
      <c r="D23" t="s">
        <v>57</v>
      </c>
      <c r="E23" t="s">
        <v>57</v>
      </c>
    </row>
    <row r="24" spans="2:5" x14ac:dyDescent="0.2">
      <c r="B24" s="46"/>
      <c r="C24" s="46"/>
      <c r="D24" s="46"/>
    </row>
    <row r="25" spans="2:5" x14ac:dyDescent="0.2">
      <c r="B25" t="s">
        <v>806</v>
      </c>
      <c r="C25" t="s">
        <v>57</v>
      </c>
      <c r="D25" t="s">
        <v>57</v>
      </c>
      <c r="E25" t="s">
        <v>57</v>
      </c>
    </row>
    <row r="26" spans="2:5" x14ac:dyDescent="0.2">
      <c r="B26" t="s">
        <v>807</v>
      </c>
      <c r="C26" t="s">
        <v>57</v>
      </c>
      <c r="D26" t="s">
        <v>57</v>
      </c>
      <c r="E26" t="s">
        <v>57</v>
      </c>
    </row>
    <row r="27" spans="2:5" x14ac:dyDescent="0.2">
      <c r="B27" t="s">
        <v>808</v>
      </c>
      <c r="C27" t="s">
        <v>57</v>
      </c>
      <c r="D27" t="s">
        <v>57</v>
      </c>
      <c r="E27" t="s">
        <v>57</v>
      </c>
    </row>
    <row r="28" spans="2:5" x14ac:dyDescent="0.2">
      <c r="B28" t="s">
        <v>809</v>
      </c>
      <c r="C28" t="s">
        <v>57</v>
      </c>
      <c r="D28" t="s">
        <v>57</v>
      </c>
      <c r="E28" t="s">
        <v>57</v>
      </c>
    </row>
    <row r="29" spans="2:5" x14ac:dyDescent="0.2">
      <c r="B29" s="46"/>
      <c r="C29" s="46"/>
      <c r="D29" s="46"/>
    </row>
    <row r="30" spans="2:5" x14ac:dyDescent="0.2">
      <c r="B30" t="s">
        <v>810</v>
      </c>
      <c r="C30" t="s">
        <v>57</v>
      </c>
      <c r="D30" t="s">
        <v>57</v>
      </c>
      <c r="E30" t="s">
        <v>57</v>
      </c>
    </row>
    <row r="31" spans="2:5" x14ac:dyDescent="0.2">
      <c r="B31" t="s">
        <v>811</v>
      </c>
      <c r="C31" t="s">
        <v>57</v>
      </c>
      <c r="D31" t="s">
        <v>57</v>
      </c>
      <c r="E31" t="s">
        <v>57</v>
      </c>
    </row>
    <row r="32" spans="2:5" x14ac:dyDescent="0.2">
      <c r="B32" t="s">
        <v>812</v>
      </c>
      <c r="C32" t="s">
        <v>57</v>
      </c>
      <c r="D32" t="s">
        <v>57</v>
      </c>
      <c r="E32" t="s">
        <v>57</v>
      </c>
    </row>
    <row r="33" spans="2:5" x14ac:dyDescent="0.2">
      <c r="B33" t="s">
        <v>813</v>
      </c>
      <c r="C33" t="s">
        <v>57</v>
      </c>
      <c r="D33" t="s">
        <v>57</v>
      </c>
      <c r="E33" t="s">
        <v>57</v>
      </c>
    </row>
    <row r="34" spans="2:5" x14ac:dyDescent="0.2">
      <c r="B34" t="s">
        <v>814</v>
      </c>
      <c r="C34" t="s">
        <v>57</v>
      </c>
      <c r="D34" t="s">
        <v>57</v>
      </c>
      <c r="E34" t="s">
        <v>57</v>
      </c>
    </row>
    <row r="35" spans="2:5" x14ac:dyDescent="0.2">
      <c r="B35" t="s">
        <v>815</v>
      </c>
      <c r="C35" t="s">
        <v>57</v>
      </c>
      <c r="D35" t="s">
        <v>57</v>
      </c>
      <c r="E35" t="s">
        <v>57</v>
      </c>
    </row>
    <row r="36" spans="2:5" x14ac:dyDescent="0.2">
      <c r="B36" t="s">
        <v>816</v>
      </c>
      <c r="C36" t="s">
        <v>57</v>
      </c>
      <c r="D36" t="s">
        <v>57</v>
      </c>
      <c r="E36" t="s">
        <v>57</v>
      </c>
    </row>
    <row r="37" spans="2:5" x14ac:dyDescent="0.2">
      <c r="B37" t="s">
        <v>817</v>
      </c>
      <c r="C37" t="s">
        <v>57</v>
      </c>
      <c r="D37" t="s">
        <v>57</v>
      </c>
      <c r="E37" t="s">
        <v>57</v>
      </c>
    </row>
    <row r="38" spans="2:5" x14ac:dyDescent="0.2">
      <c r="B38" t="s">
        <v>818</v>
      </c>
      <c r="C38" t="s">
        <v>57</v>
      </c>
      <c r="D38" t="s">
        <v>57</v>
      </c>
      <c r="E38" t="s">
        <v>57</v>
      </c>
    </row>
    <row r="39" spans="2:5" x14ac:dyDescent="0.2">
      <c r="B39" t="s">
        <v>819</v>
      </c>
      <c r="C39" t="s">
        <v>57</v>
      </c>
      <c r="D39" t="s">
        <v>57</v>
      </c>
      <c r="E39" t="s">
        <v>57</v>
      </c>
    </row>
    <row r="40" spans="2:5" x14ac:dyDescent="0.2">
      <c r="B40" t="s">
        <v>820</v>
      </c>
      <c r="C40" t="s">
        <v>57</v>
      </c>
      <c r="D40" t="s">
        <v>57</v>
      </c>
      <c r="E40" t="s">
        <v>57</v>
      </c>
    </row>
  </sheetData>
  <sheetProtection algorithmName="SHA-512" hashValue="MvaLfXnhbXfwvePBN6PeLZuJ+jss+tj3B3R3H5wl6AH3eazMLnvPrMT2wvifuViikqIFTPPrrd4Emmwi8Kyjrw==" saltValue="pMH4TVluSDSoKBfGSSUHj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3032</vt:i4>
      </vt:variant>
    </vt:vector>
  </HeadingPairs>
  <TitlesOfParts>
    <vt:vector size="3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SalesQty283_1</vt:lpstr>
      <vt:lpstr>SalesQty283_2</vt:lpstr>
      <vt:lpstr>SalesQty283_3</vt:lpstr>
      <vt:lpstr>SalesQty283_4</vt:lpstr>
      <vt:lpstr>SalesQty284_1</vt:lpstr>
      <vt:lpstr>SalesQty284_2</vt:lpstr>
      <vt:lpstr>SalesQty284_3</vt:lpstr>
      <vt:lpstr>SalesQty284_4</vt:lpstr>
      <vt:lpstr>SalesQty285_1</vt:lpstr>
      <vt:lpstr>SalesQty285_2</vt:lpstr>
      <vt:lpstr>SalesQty285_3</vt:lpstr>
      <vt:lpstr>SalesQty285_4</vt:lpstr>
      <vt:lpstr>SalesQty286_1</vt:lpstr>
      <vt:lpstr>SalesQty286_2</vt:lpstr>
      <vt:lpstr>SalesQty286_3</vt:lpstr>
      <vt:lpstr>SalesQty286_4</vt:lpstr>
      <vt:lpstr>SalesQty287_1</vt:lpstr>
      <vt:lpstr>SalesQty287_2</vt:lpstr>
      <vt:lpstr>SalesQty287_3</vt:lpstr>
      <vt:lpstr>SalesQty287_4</vt:lpstr>
      <vt:lpstr>SalesQty288_1</vt:lpstr>
      <vt:lpstr>SalesQty288_2</vt:lpstr>
      <vt:lpstr>SalesQty288_3</vt:lpstr>
      <vt:lpstr>SalesQty288_4</vt:lpstr>
      <vt:lpstr>SalesQty289_1</vt:lpstr>
      <vt:lpstr>SalesQty289_2</vt:lpstr>
      <vt:lpstr>SalesQty289_3</vt:lpstr>
      <vt:lpstr>SalesQty289_4</vt:lpstr>
      <vt:lpstr>SalesQty29_1</vt:lpstr>
      <vt:lpstr>SalesQty29_2</vt:lpstr>
      <vt:lpstr>SalesQty29_3</vt:lpstr>
      <vt:lpstr>SalesQty29_4</vt:lpstr>
      <vt:lpstr>SalesQty290_1</vt:lpstr>
      <vt:lpstr>SalesQty290_2</vt:lpstr>
      <vt:lpstr>SalesQty290_3</vt:lpstr>
      <vt:lpstr>SalesQty290_4</vt:lpstr>
      <vt:lpstr>SalesQty291_1</vt:lpstr>
      <vt:lpstr>SalesQty291_2</vt:lpstr>
      <vt:lpstr>SalesQty291_3</vt:lpstr>
      <vt:lpstr>SalesQty291_4</vt:lpstr>
      <vt:lpstr>SalesQty292_1</vt:lpstr>
      <vt:lpstr>SalesQty292_2</vt:lpstr>
      <vt:lpstr>SalesQty292_3</vt:lpstr>
      <vt:lpstr>SalesQty292_4</vt:lpstr>
      <vt:lpstr>SalesQty293_1</vt:lpstr>
      <vt:lpstr>SalesQty293_2</vt:lpstr>
      <vt:lpstr>SalesQty293_3</vt:lpstr>
      <vt:lpstr>SalesQty293_4</vt:lpstr>
      <vt:lpstr>SalesQty294_1</vt:lpstr>
      <vt:lpstr>SalesQty294_2</vt:lpstr>
      <vt:lpstr>SalesQty294_3</vt:lpstr>
      <vt:lpstr>SalesQty294_4</vt:lpstr>
      <vt:lpstr>SalesQty295_1</vt:lpstr>
      <vt:lpstr>SalesQty295_2</vt:lpstr>
      <vt:lpstr>SalesQty295_3</vt:lpstr>
      <vt:lpstr>SalesQty295_4</vt:lpstr>
      <vt:lpstr>SalesQty296_1</vt:lpstr>
      <vt:lpstr>SalesQty296_2</vt:lpstr>
      <vt:lpstr>SalesQty296_3</vt:lpstr>
      <vt:lpstr>SalesQty296_4</vt:lpstr>
      <vt:lpstr>SalesQty297_1</vt:lpstr>
      <vt:lpstr>SalesQty297_2</vt:lpstr>
      <vt:lpstr>SalesQty297_3</vt:lpstr>
      <vt:lpstr>SalesQty297_4</vt:lpstr>
      <vt:lpstr>SalesQty298_1</vt:lpstr>
      <vt:lpstr>SalesQty298_2</vt:lpstr>
      <vt:lpstr>SalesQty298_3</vt:lpstr>
      <vt:lpstr>SalesQty298_4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SalesRoundBox283_1</vt:lpstr>
      <vt:lpstr>SalesRoundBox283_2</vt:lpstr>
      <vt:lpstr>SalesRoundBox283_3</vt:lpstr>
      <vt:lpstr>SalesRoundBox283_4</vt:lpstr>
      <vt:lpstr>SalesRoundBox284_1</vt:lpstr>
      <vt:lpstr>SalesRoundBox284_2</vt:lpstr>
      <vt:lpstr>SalesRoundBox284_3</vt:lpstr>
      <vt:lpstr>SalesRoundBox284_4</vt:lpstr>
      <vt:lpstr>SalesRoundBox285_1</vt:lpstr>
      <vt:lpstr>SalesRoundBox285_2</vt:lpstr>
      <vt:lpstr>SalesRoundBox285_3</vt:lpstr>
      <vt:lpstr>SalesRoundBox285_4</vt:lpstr>
      <vt:lpstr>SalesRoundBox286_1</vt:lpstr>
      <vt:lpstr>SalesRoundBox286_2</vt:lpstr>
      <vt:lpstr>SalesRoundBox286_3</vt:lpstr>
      <vt:lpstr>SalesRoundBox286_4</vt:lpstr>
      <vt:lpstr>SalesRoundBox287_1</vt:lpstr>
      <vt:lpstr>SalesRoundBox287_2</vt:lpstr>
      <vt:lpstr>SalesRoundBox287_3</vt:lpstr>
      <vt:lpstr>SalesRoundBox287_4</vt:lpstr>
      <vt:lpstr>SalesRoundBox288_1</vt:lpstr>
      <vt:lpstr>SalesRoundBox288_2</vt:lpstr>
      <vt:lpstr>SalesRoundBox288_3</vt:lpstr>
      <vt:lpstr>SalesRoundBox288_4</vt:lpstr>
      <vt:lpstr>SalesRoundBox289_1</vt:lpstr>
      <vt:lpstr>SalesRoundBox289_2</vt:lpstr>
      <vt:lpstr>SalesRoundBox289_3</vt:lpstr>
      <vt:lpstr>SalesRoundBox289_4</vt:lpstr>
      <vt:lpstr>SalesRoundBox29_1</vt:lpstr>
      <vt:lpstr>SalesRoundBox29_2</vt:lpstr>
      <vt:lpstr>SalesRoundBox29_3</vt:lpstr>
      <vt:lpstr>SalesRoundBox29_4</vt:lpstr>
      <vt:lpstr>SalesRoundBox290_1</vt:lpstr>
      <vt:lpstr>SalesRoundBox290_2</vt:lpstr>
      <vt:lpstr>SalesRoundBox290_3</vt:lpstr>
      <vt:lpstr>SalesRoundBox290_4</vt:lpstr>
      <vt:lpstr>SalesRoundBox291_1</vt:lpstr>
      <vt:lpstr>SalesRoundBox291_2</vt:lpstr>
      <vt:lpstr>SalesRoundBox291_3</vt:lpstr>
      <vt:lpstr>SalesRoundBox291_4</vt:lpstr>
      <vt:lpstr>SalesRoundBox292_1</vt:lpstr>
      <vt:lpstr>SalesRoundBox292_2</vt:lpstr>
      <vt:lpstr>SalesRoundBox292_3</vt:lpstr>
      <vt:lpstr>SalesRoundBox292_4</vt:lpstr>
      <vt:lpstr>SalesRoundBox293_1</vt:lpstr>
      <vt:lpstr>SalesRoundBox293_2</vt:lpstr>
      <vt:lpstr>SalesRoundBox293_3</vt:lpstr>
      <vt:lpstr>SalesRoundBox293_4</vt:lpstr>
      <vt:lpstr>SalesRoundBox294_1</vt:lpstr>
      <vt:lpstr>SalesRoundBox294_2</vt:lpstr>
      <vt:lpstr>SalesRoundBox294_3</vt:lpstr>
      <vt:lpstr>SalesRoundBox294_4</vt:lpstr>
      <vt:lpstr>SalesRoundBox295_1</vt:lpstr>
      <vt:lpstr>SalesRoundBox295_2</vt:lpstr>
      <vt:lpstr>SalesRoundBox295_3</vt:lpstr>
      <vt:lpstr>SalesRoundBox295_4</vt:lpstr>
      <vt:lpstr>SalesRoundBox296_1</vt:lpstr>
      <vt:lpstr>SalesRoundBox296_2</vt:lpstr>
      <vt:lpstr>SalesRoundBox296_3</vt:lpstr>
      <vt:lpstr>SalesRoundBox296_4</vt:lpstr>
      <vt:lpstr>SalesRoundBox297_1</vt:lpstr>
      <vt:lpstr>SalesRoundBox297_2</vt:lpstr>
      <vt:lpstr>SalesRoundBox297_3</vt:lpstr>
      <vt:lpstr>SalesRoundBox297_4</vt:lpstr>
      <vt:lpstr>SalesRoundBox298_1</vt:lpstr>
      <vt:lpstr>SalesRoundBox298_2</vt:lpstr>
      <vt:lpstr>SalesRoundBox298_3</vt:lpstr>
      <vt:lpstr>SalesRoundBox298_4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2024-10-18T11:26:22Z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