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738272-3023-4C0D-A5C4-D300C5A951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Y479" i="1" s="1"/>
  <c r="P477" i="1"/>
  <c r="X474" i="1"/>
  <c r="X473" i="1"/>
  <c r="BO472" i="1"/>
  <c r="BM472" i="1"/>
  <c r="Y472" i="1"/>
  <c r="Y473" i="1" s="1"/>
  <c r="P472" i="1"/>
  <c r="X470" i="1"/>
  <c r="X469" i="1"/>
  <c r="BO468" i="1"/>
  <c r="BM468" i="1"/>
  <c r="Y468" i="1"/>
  <c r="BP468" i="1" s="1"/>
  <c r="P468" i="1"/>
  <c r="BO467" i="1"/>
  <c r="BM467" i="1"/>
  <c r="Y467" i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Y424" i="1" s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Y369" i="1"/>
  <c r="X369" i="1"/>
  <c r="BP368" i="1"/>
  <c r="BO368" i="1"/>
  <c r="BN368" i="1"/>
  <c r="BM368" i="1"/>
  <c r="Z368" i="1"/>
  <c r="Z369" i="1" s="1"/>
  <c r="Y368" i="1"/>
  <c r="P368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BP321" i="1" s="1"/>
  <c r="P321" i="1"/>
  <c r="X318" i="1"/>
  <c r="X317" i="1"/>
  <c r="BO316" i="1"/>
  <c r="BM316" i="1"/>
  <c r="Y316" i="1"/>
  <c r="Y318" i="1" s="1"/>
  <c r="P316" i="1"/>
  <c r="BP315" i="1"/>
  <c r="BO315" i="1"/>
  <c r="BN315" i="1"/>
  <c r="BM315" i="1"/>
  <c r="Z315" i="1"/>
  <c r="Y315" i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613" i="1" s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O280" i="1"/>
  <c r="BM280" i="1"/>
  <c r="Z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BP276" i="1" s="1"/>
  <c r="BO275" i="1"/>
  <c r="BM275" i="1"/>
  <c r="Y275" i="1"/>
  <c r="BP275" i="1" s="1"/>
  <c r="P275" i="1"/>
  <c r="X272" i="1"/>
  <c r="X271" i="1"/>
  <c r="BO270" i="1"/>
  <c r="BM270" i="1"/>
  <c r="Y270" i="1"/>
  <c r="Y272" i="1" s="1"/>
  <c r="X268" i="1"/>
  <c r="X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P182" i="1"/>
  <c r="BO181" i="1"/>
  <c r="BM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P130" i="1"/>
  <c r="BO129" i="1"/>
  <c r="BM129" i="1"/>
  <c r="Y129" i="1"/>
  <c r="BO128" i="1"/>
  <c r="BM128" i="1"/>
  <c r="Y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P92" i="1"/>
  <c r="BO91" i="1"/>
  <c r="BM91" i="1"/>
  <c r="Y91" i="1"/>
  <c r="BO90" i="1"/>
  <c r="BM90" i="1"/>
  <c r="Y90" i="1"/>
  <c r="BO89" i="1"/>
  <c r="BM89" i="1"/>
  <c r="Y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603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27" i="1" l="1"/>
  <c r="BN327" i="1"/>
  <c r="Z327" i="1"/>
  <c r="BP363" i="1"/>
  <c r="BN363" i="1"/>
  <c r="Z363" i="1"/>
  <c r="BP390" i="1"/>
  <c r="BN390" i="1"/>
  <c r="Z390" i="1"/>
  <c r="Y436" i="1"/>
  <c r="Y435" i="1"/>
  <c r="BP434" i="1"/>
  <c r="BN434" i="1"/>
  <c r="Z434" i="1"/>
  <c r="Z435" i="1" s="1"/>
  <c r="Y441" i="1"/>
  <c r="BP440" i="1"/>
  <c r="BN440" i="1"/>
  <c r="Z440" i="1"/>
  <c r="Z441" i="1" s="1"/>
  <c r="BP444" i="1"/>
  <c r="BN444" i="1"/>
  <c r="Z444" i="1"/>
  <c r="BP459" i="1"/>
  <c r="BN459" i="1"/>
  <c r="Z459" i="1"/>
  <c r="BP495" i="1"/>
  <c r="BN495" i="1"/>
  <c r="Z495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Z33" i="1"/>
  <c r="BN33" i="1"/>
  <c r="C613" i="1"/>
  <c r="Z57" i="1"/>
  <c r="BN57" i="1"/>
  <c r="Y60" i="1"/>
  <c r="D613" i="1"/>
  <c r="Z73" i="1"/>
  <c r="BN73" i="1"/>
  <c r="Y77" i="1"/>
  <c r="Z76" i="1"/>
  <c r="BN76" i="1"/>
  <c r="Z99" i="1"/>
  <c r="BN99" i="1"/>
  <c r="Z112" i="1"/>
  <c r="BN112" i="1"/>
  <c r="Z123" i="1"/>
  <c r="BN123" i="1"/>
  <c r="Z140" i="1"/>
  <c r="BN140" i="1"/>
  <c r="Z161" i="1"/>
  <c r="BN161" i="1"/>
  <c r="Z175" i="1"/>
  <c r="BN175" i="1"/>
  <c r="Z194" i="1"/>
  <c r="BN194" i="1"/>
  <c r="Z209" i="1"/>
  <c r="BN209" i="1"/>
  <c r="Y212" i="1"/>
  <c r="Y222" i="1"/>
  <c r="Z221" i="1"/>
  <c r="BN221" i="1"/>
  <c r="Z231" i="1"/>
  <c r="BN231" i="1"/>
  <c r="Z241" i="1"/>
  <c r="BN241" i="1"/>
  <c r="K613" i="1"/>
  <c r="Z254" i="1"/>
  <c r="BN254" i="1"/>
  <c r="Z265" i="1"/>
  <c r="BN265" i="1"/>
  <c r="Z270" i="1"/>
  <c r="Z271" i="1" s="1"/>
  <c r="BN270" i="1"/>
  <c r="BP270" i="1"/>
  <c r="Y271" i="1"/>
  <c r="Z275" i="1"/>
  <c r="BN275" i="1"/>
  <c r="Z276" i="1"/>
  <c r="BN276" i="1"/>
  <c r="Y281" i="1"/>
  <c r="BP280" i="1"/>
  <c r="BN280" i="1"/>
  <c r="BP299" i="1"/>
  <c r="BN299" i="1"/>
  <c r="Z299" i="1"/>
  <c r="BP341" i="1"/>
  <c r="BN341" i="1"/>
  <c r="Z341" i="1"/>
  <c r="BP382" i="1"/>
  <c r="BN382" i="1"/>
  <c r="Z382" i="1"/>
  <c r="BP422" i="1"/>
  <c r="BN422" i="1"/>
  <c r="Z422" i="1"/>
  <c r="BP452" i="1"/>
  <c r="BN452" i="1"/>
  <c r="Z452" i="1"/>
  <c r="BP481" i="1"/>
  <c r="BN481" i="1"/>
  <c r="Z481" i="1"/>
  <c r="BP514" i="1"/>
  <c r="BN514" i="1"/>
  <c r="Z514" i="1"/>
  <c r="Y541" i="1"/>
  <c r="Y540" i="1"/>
  <c r="BP538" i="1"/>
  <c r="BN538" i="1"/>
  <c r="Z538" i="1"/>
  <c r="Z540" i="1" s="1"/>
  <c r="BP556" i="1"/>
  <c r="BN556" i="1"/>
  <c r="Z556" i="1"/>
  <c r="BP558" i="1"/>
  <c r="BN558" i="1"/>
  <c r="Z558" i="1"/>
  <c r="Y577" i="1"/>
  <c r="Y576" i="1"/>
  <c r="BP572" i="1"/>
  <c r="BN572" i="1"/>
  <c r="Z572" i="1"/>
  <c r="Z576" i="1" s="1"/>
  <c r="BP574" i="1"/>
  <c r="BN574" i="1"/>
  <c r="Z574" i="1"/>
  <c r="BP53" i="1"/>
  <c r="BN53" i="1"/>
  <c r="BP64" i="1"/>
  <c r="BN64" i="1"/>
  <c r="Z64" i="1"/>
  <c r="Y86" i="1"/>
  <c r="BP80" i="1"/>
  <c r="BN80" i="1"/>
  <c r="Z80" i="1"/>
  <c r="BP91" i="1"/>
  <c r="BN91" i="1"/>
  <c r="Z91" i="1"/>
  <c r="BP104" i="1"/>
  <c r="BN104" i="1"/>
  <c r="Z104" i="1"/>
  <c r="Y131" i="1"/>
  <c r="BP127" i="1"/>
  <c r="BN127" i="1"/>
  <c r="Z127" i="1"/>
  <c r="BP129" i="1"/>
  <c r="BN129" i="1"/>
  <c r="Z129" i="1"/>
  <c r="Y146" i="1"/>
  <c r="BP144" i="1"/>
  <c r="BN144" i="1"/>
  <c r="Z144" i="1"/>
  <c r="BP166" i="1"/>
  <c r="BN166" i="1"/>
  <c r="Z166" i="1"/>
  <c r="BP215" i="1"/>
  <c r="BN215" i="1"/>
  <c r="Z215" i="1"/>
  <c r="Y236" i="1"/>
  <c r="BP225" i="1"/>
  <c r="BN225" i="1"/>
  <c r="Z225" i="1"/>
  <c r="BP233" i="1"/>
  <c r="BN233" i="1"/>
  <c r="Z233" i="1"/>
  <c r="BP278" i="1"/>
  <c r="BN278" i="1"/>
  <c r="Z278" i="1"/>
  <c r="BP297" i="1"/>
  <c r="BN297" i="1"/>
  <c r="Z297" i="1"/>
  <c r="BP357" i="1"/>
  <c r="BN357" i="1"/>
  <c r="Z357" i="1"/>
  <c r="BP361" i="1"/>
  <c r="BN361" i="1"/>
  <c r="Z361" i="1"/>
  <c r="BP588" i="1"/>
  <c r="BN588" i="1"/>
  <c r="Z588" i="1"/>
  <c r="Y598" i="1"/>
  <c r="Y597" i="1"/>
  <c r="BP596" i="1"/>
  <c r="BN596" i="1"/>
  <c r="Z596" i="1"/>
  <c r="Z597" i="1" s="1"/>
  <c r="Y95" i="1"/>
  <c r="BP89" i="1"/>
  <c r="BN89" i="1"/>
  <c r="Z89" i="1"/>
  <c r="BP114" i="1"/>
  <c r="BN114" i="1"/>
  <c r="Z114" i="1"/>
  <c r="BP181" i="1"/>
  <c r="BN181" i="1"/>
  <c r="Z181" i="1"/>
  <c r="BP196" i="1"/>
  <c r="BN196" i="1"/>
  <c r="Z196" i="1"/>
  <c r="BP248" i="1"/>
  <c r="BN248" i="1"/>
  <c r="Z248" i="1"/>
  <c r="BP259" i="1"/>
  <c r="BN259" i="1"/>
  <c r="Z259" i="1"/>
  <c r="BP325" i="1"/>
  <c r="BN325" i="1"/>
  <c r="Z325" i="1"/>
  <c r="BP339" i="1"/>
  <c r="BN339" i="1"/>
  <c r="Z339" i="1"/>
  <c r="Z22" i="1"/>
  <c r="Z23" i="1" s="1"/>
  <c r="BN22" i="1"/>
  <c r="BP22" i="1"/>
  <c r="Y36" i="1"/>
  <c r="Z29" i="1"/>
  <c r="BN29" i="1"/>
  <c r="Z49" i="1"/>
  <c r="BN49" i="1"/>
  <c r="Z53" i="1"/>
  <c r="BP69" i="1"/>
  <c r="BN69" i="1"/>
  <c r="Z69" i="1"/>
  <c r="BP84" i="1"/>
  <c r="BN84" i="1"/>
  <c r="Z84" i="1"/>
  <c r="BP90" i="1"/>
  <c r="BN90" i="1"/>
  <c r="Z90" i="1"/>
  <c r="Y101" i="1"/>
  <c r="BP97" i="1"/>
  <c r="BN97" i="1"/>
  <c r="Z97" i="1"/>
  <c r="Y116" i="1"/>
  <c r="BP110" i="1"/>
  <c r="BN110" i="1"/>
  <c r="Z110" i="1"/>
  <c r="BP121" i="1"/>
  <c r="BN121" i="1"/>
  <c r="Z121" i="1"/>
  <c r="BP128" i="1"/>
  <c r="BN128" i="1"/>
  <c r="Z128" i="1"/>
  <c r="BP138" i="1"/>
  <c r="BN138" i="1"/>
  <c r="Z138" i="1"/>
  <c r="Y157" i="1"/>
  <c r="BP155" i="1"/>
  <c r="BN155" i="1"/>
  <c r="Z155" i="1"/>
  <c r="BP172" i="1"/>
  <c r="BN172" i="1"/>
  <c r="Z172" i="1"/>
  <c r="Y189" i="1"/>
  <c r="BP188" i="1"/>
  <c r="BN188" i="1"/>
  <c r="Z188" i="1"/>
  <c r="Z189" i="1" s="1"/>
  <c r="Y200" i="1"/>
  <c r="BP192" i="1"/>
  <c r="BN192" i="1"/>
  <c r="Z192" i="1"/>
  <c r="J613" i="1"/>
  <c r="BP205" i="1"/>
  <c r="BN205" i="1"/>
  <c r="Z205" i="1"/>
  <c r="BP219" i="1"/>
  <c r="BN219" i="1"/>
  <c r="Z219" i="1"/>
  <c r="BP229" i="1"/>
  <c r="BN229" i="1"/>
  <c r="Z229" i="1"/>
  <c r="Y243" i="1"/>
  <c r="BP239" i="1"/>
  <c r="BN239" i="1"/>
  <c r="Z239" i="1"/>
  <c r="BP252" i="1"/>
  <c r="BN252" i="1"/>
  <c r="Z252" i="1"/>
  <c r="BP263" i="1"/>
  <c r="BN263" i="1"/>
  <c r="Z263" i="1"/>
  <c r="P613" i="1"/>
  <c r="Y286" i="1"/>
  <c r="BP285" i="1"/>
  <c r="BN285" i="1"/>
  <c r="Z285" i="1"/>
  <c r="Z286" i="1" s="1"/>
  <c r="BP290" i="1"/>
  <c r="BN290" i="1"/>
  <c r="Z290" i="1"/>
  <c r="BP301" i="1"/>
  <c r="BN301" i="1"/>
  <c r="Z301" i="1"/>
  <c r="BP333" i="1"/>
  <c r="BN333" i="1"/>
  <c r="Z333" i="1"/>
  <c r="BP343" i="1"/>
  <c r="BN343" i="1"/>
  <c r="Z343" i="1"/>
  <c r="BP384" i="1"/>
  <c r="BN384" i="1"/>
  <c r="Z384" i="1"/>
  <c r="Y396" i="1"/>
  <c r="BP394" i="1"/>
  <c r="BN394" i="1"/>
  <c r="Z394" i="1"/>
  <c r="BP412" i="1"/>
  <c r="BN412" i="1"/>
  <c r="Z412" i="1"/>
  <c r="Y432" i="1"/>
  <c r="BP426" i="1"/>
  <c r="BN426" i="1"/>
  <c r="Z426" i="1"/>
  <c r="BP446" i="1"/>
  <c r="BN446" i="1"/>
  <c r="Z446" i="1"/>
  <c r="BP454" i="1"/>
  <c r="BN454" i="1"/>
  <c r="Z454" i="1"/>
  <c r="BP461" i="1"/>
  <c r="BN461" i="1"/>
  <c r="Z461" i="1"/>
  <c r="BP483" i="1"/>
  <c r="BN483" i="1"/>
  <c r="Z483" i="1"/>
  <c r="BP508" i="1"/>
  <c r="BN508" i="1"/>
  <c r="Z508" i="1"/>
  <c r="BP518" i="1"/>
  <c r="BN518" i="1"/>
  <c r="Z518" i="1"/>
  <c r="Y536" i="1"/>
  <c r="BP532" i="1"/>
  <c r="BN532" i="1"/>
  <c r="Z532" i="1"/>
  <c r="Y535" i="1"/>
  <c r="Y59" i="1"/>
  <c r="Y78" i="1"/>
  <c r="Y87" i="1"/>
  <c r="Y94" i="1"/>
  <c r="Y100" i="1"/>
  <c r="Y107" i="1"/>
  <c r="Y115" i="1"/>
  <c r="Y132" i="1"/>
  <c r="Y141" i="1"/>
  <c r="Y147" i="1"/>
  <c r="G613" i="1"/>
  <c r="Y158" i="1"/>
  <c r="Y169" i="1"/>
  <c r="Y178" i="1"/>
  <c r="Y211" i="1"/>
  <c r="Y244" i="1"/>
  <c r="Y293" i="1"/>
  <c r="Y302" i="1"/>
  <c r="Y317" i="1"/>
  <c r="Y352" i="1"/>
  <c r="Y359" i="1"/>
  <c r="Y358" i="1"/>
  <c r="Y364" i="1"/>
  <c r="BP374" i="1"/>
  <c r="BN374" i="1"/>
  <c r="Z374" i="1"/>
  <c r="BP380" i="1"/>
  <c r="BN380" i="1"/>
  <c r="Z380" i="1"/>
  <c r="BP388" i="1"/>
  <c r="BN388" i="1"/>
  <c r="Z388" i="1"/>
  <c r="BP406" i="1"/>
  <c r="BN406" i="1"/>
  <c r="Z406" i="1"/>
  <c r="BP416" i="1"/>
  <c r="BN416" i="1"/>
  <c r="Z416" i="1"/>
  <c r="BP430" i="1"/>
  <c r="BN430" i="1"/>
  <c r="Z430" i="1"/>
  <c r="BP450" i="1"/>
  <c r="BN450" i="1"/>
  <c r="Z450" i="1"/>
  <c r="BP457" i="1"/>
  <c r="BN457" i="1"/>
  <c r="Z457" i="1"/>
  <c r="Y469" i="1"/>
  <c r="BP467" i="1"/>
  <c r="BN467" i="1"/>
  <c r="Z467" i="1"/>
  <c r="BP484" i="1"/>
  <c r="BN484" i="1"/>
  <c r="Z484" i="1"/>
  <c r="BP512" i="1"/>
  <c r="BN512" i="1"/>
  <c r="Z512" i="1"/>
  <c r="BP526" i="1"/>
  <c r="BN526" i="1"/>
  <c r="Z526" i="1"/>
  <c r="AE613" i="1"/>
  <c r="Y589" i="1"/>
  <c r="BP587" i="1"/>
  <c r="BN587" i="1"/>
  <c r="Z587" i="1"/>
  <c r="Z589" i="1" s="1"/>
  <c r="V613" i="1"/>
  <c r="Y376" i="1"/>
  <c r="Y375" i="1"/>
  <c r="Y391" i="1"/>
  <c r="Y465" i="1"/>
  <c r="H9" i="1"/>
  <c r="A10" i="1"/>
  <c r="B613" i="1"/>
  <c r="X604" i="1"/>
  <c r="X605" i="1"/>
  <c r="X607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8" i="1"/>
  <c r="BN68" i="1"/>
  <c r="Y71" i="1"/>
  <c r="Z74" i="1"/>
  <c r="BN74" i="1"/>
  <c r="BP74" i="1"/>
  <c r="Z75" i="1"/>
  <c r="BN75" i="1"/>
  <c r="Z81" i="1"/>
  <c r="BN81" i="1"/>
  <c r="BP81" i="1"/>
  <c r="Z83" i="1"/>
  <c r="BN83" i="1"/>
  <c r="Z85" i="1"/>
  <c r="BN85" i="1"/>
  <c r="Z92" i="1"/>
  <c r="Z94" i="1" s="1"/>
  <c r="BN92" i="1"/>
  <c r="BP92" i="1"/>
  <c r="Z98" i="1"/>
  <c r="BN98" i="1"/>
  <c r="BP98" i="1"/>
  <c r="E613" i="1"/>
  <c r="Z105" i="1"/>
  <c r="BN105" i="1"/>
  <c r="BP105" i="1"/>
  <c r="Y108" i="1"/>
  <c r="Z111" i="1"/>
  <c r="BN111" i="1"/>
  <c r="BP111" i="1"/>
  <c r="Z113" i="1"/>
  <c r="BN113" i="1"/>
  <c r="F613" i="1"/>
  <c r="Z120" i="1"/>
  <c r="BN120" i="1"/>
  <c r="BP120" i="1"/>
  <c r="Z122" i="1"/>
  <c r="BN122" i="1"/>
  <c r="Y125" i="1"/>
  <c r="Z130" i="1"/>
  <c r="BN130" i="1"/>
  <c r="BP130" i="1"/>
  <c r="Z134" i="1"/>
  <c r="BN134" i="1"/>
  <c r="BP134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BN156" i="1"/>
  <c r="BP156" i="1"/>
  <c r="Z160" i="1"/>
  <c r="Z162" i="1" s="1"/>
  <c r="BN160" i="1"/>
  <c r="BP160" i="1"/>
  <c r="Y163" i="1"/>
  <c r="H613" i="1"/>
  <c r="Z167" i="1"/>
  <c r="BN167" i="1"/>
  <c r="BP167" i="1"/>
  <c r="Y170" i="1"/>
  <c r="Y177" i="1"/>
  <c r="Z173" i="1"/>
  <c r="BN173" i="1"/>
  <c r="BP173" i="1"/>
  <c r="BP174" i="1"/>
  <c r="BN174" i="1"/>
  <c r="Z174" i="1"/>
  <c r="BP182" i="1"/>
  <c r="BN182" i="1"/>
  <c r="Z182" i="1"/>
  <c r="Y201" i="1"/>
  <c r="BP193" i="1"/>
  <c r="BN193" i="1"/>
  <c r="Z193" i="1"/>
  <c r="BP197" i="1"/>
  <c r="BN197" i="1"/>
  <c r="Z197" i="1"/>
  <c r="F9" i="1"/>
  <c r="J9" i="1"/>
  <c r="Y54" i="1"/>
  <c r="Y70" i="1"/>
  <c r="Y152" i="1"/>
  <c r="BP176" i="1"/>
  <c r="BN176" i="1"/>
  <c r="Z176" i="1"/>
  <c r="Y183" i="1"/>
  <c r="BP180" i="1"/>
  <c r="BN180" i="1"/>
  <c r="Z180" i="1"/>
  <c r="BP195" i="1"/>
  <c r="BN195" i="1"/>
  <c r="Z195" i="1"/>
  <c r="I613" i="1"/>
  <c r="Y190" i="1"/>
  <c r="Z199" i="1"/>
  <c r="BN199" i="1"/>
  <c r="Z204" i="1"/>
  <c r="Z206" i="1" s="1"/>
  <c r="BN204" i="1"/>
  <c r="BP204" i="1"/>
  <c r="Y207" i="1"/>
  <c r="Z210" i="1"/>
  <c r="BN210" i="1"/>
  <c r="BP210" i="1"/>
  <c r="Z214" i="1"/>
  <c r="BN214" i="1"/>
  <c r="BP214" i="1"/>
  <c r="Z216" i="1"/>
  <c r="BN216" i="1"/>
  <c r="Z218" i="1"/>
  <c r="BN218" i="1"/>
  <c r="Z220" i="1"/>
  <c r="BN220" i="1"/>
  <c r="Y223" i="1"/>
  <c r="Z226" i="1"/>
  <c r="BN226" i="1"/>
  <c r="Z228" i="1"/>
  <c r="BN228" i="1"/>
  <c r="Z230" i="1"/>
  <c r="BN230" i="1"/>
  <c r="Z232" i="1"/>
  <c r="BN232" i="1"/>
  <c r="Z234" i="1"/>
  <c r="BN234" i="1"/>
  <c r="Y237" i="1"/>
  <c r="Z240" i="1"/>
  <c r="BN240" i="1"/>
  <c r="BP240" i="1"/>
  <c r="Z242" i="1"/>
  <c r="BN242" i="1"/>
  <c r="Z247" i="1"/>
  <c r="BN247" i="1"/>
  <c r="BP247" i="1"/>
  <c r="Z249" i="1"/>
  <c r="BN249" i="1"/>
  <c r="Z251" i="1"/>
  <c r="BN251" i="1"/>
  <c r="Z253" i="1"/>
  <c r="BN253" i="1"/>
  <c r="Y256" i="1"/>
  <c r="M613" i="1"/>
  <c r="Z260" i="1"/>
  <c r="BN260" i="1"/>
  <c r="Z262" i="1"/>
  <c r="BN262" i="1"/>
  <c r="Z264" i="1"/>
  <c r="BN264" i="1"/>
  <c r="Z266" i="1"/>
  <c r="BN266" i="1"/>
  <c r="Y267" i="1"/>
  <c r="O613" i="1"/>
  <c r="Z277" i="1"/>
  <c r="BN277" i="1"/>
  <c r="BP277" i="1"/>
  <c r="Z279" i="1"/>
  <c r="BN279" i="1"/>
  <c r="Y282" i="1"/>
  <c r="Y287" i="1"/>
  <c r="Q613" i="1"/>
  <c r="Z291" i="1"/>
  <c r="Z293" i="1" s="1"/>
  <c r="BN291" i="1"/>
  <c r="BP291" i="1"/>
  <c r="Y294" i="1"/>
  <c r="R613" i="1"/>
  <c r="Z298" i="1"/>
  <c r="BN298" i="1"/>
  <c r="BP298" i="1"/>
  <c r="Z300" i="1"/>
  <c r="BN300" i="1"/>
  <c r="Y303" i="1"/>
  <c r="Y308" i="1"/>
  <c r="T613" i="1"/>
  <c r="Y313" i="1"/>
  <c r="Z316" i="1"/>
  <c r="Z317" i="1" s="1"/>
  <c r="BN316" i="1"/>
  <c r="BP316" i="1"/>
  <c r="Z321" i="1"/>
  <c r="BN321" i="1"/>
  <c r="Z322" i="1"/>
  <c r="BN322" i="1"/>
  <c r="Z324" i="1"/>
  <c r="BN324" i="1"/>
  <c r="Z326" i="1"/>
  <c r="BN326" i="1"/>
  <c r="BP334" i="1"/>
  <c r="BN334" i="1"/>
  <c r="Z334" i="1"/>
  <c r="Y345" i="1"/>
  <c r="BP342" i="1"/>
  <c r="BN342" i="1"/>
  <c r="Z342" i="1"/>
  <c r="BP350" i="1"/>
  <c r="BN350" i="1"/>
  <c r="Z350" i="1"/>
  <c r="BP356" i="1"/>
  <c r="BN356" i="1"/>
  <c r="Z356" i="1"/>
  <c r="Z358" i="1" s="1"/>
  <c r="Y365" i="1"/>
  <c r="BP373" i="1"/>
  <c r="BN373" i="1"/>
  <c r="Z373" i="1"/>
  <c r="Z375" i="1" s="1"/>
  <c r="BP383" i="1"/>
  <c r="BN383" i="1"/>
  <c r="Z383" i="1"/>
  <c r="BP387" i="1"/>
  <c r="BN387" i="1"/>
  <c r="Z387" i="1"/>
  <c r="BP395" i="1"/>
  <c r="BN395" i="1"/>
  <c r="Z395" i="1"/>
  <c r="Z396" i="1" s="1"/>
  <c r="Y397" i="1"/>
  <c r="Y402" i="1"/>
  <c r="BP399" i="1"/>
  <c r="BN399" i="1"/>
  <c r="Z399" i="1"/>
  <c r="X613" i="1"/>
  <c r="Y418" i="1"/>
  <c r="BP411" i="1"/>
  <c r="BN411" i="1"/>
  <c r="Z411" i="1"/>
  <c r="Y419" i="1"/>
  <c r="Y206" i="1"/>
  <c r="Y255" i="1"/>
  <c r="Y268" i="1"/>
  <c r="U613" i="1"/>
  <c r="Y329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BP362" i="1"/>
  <c r="BN362" i="1"/>
  <c r="Z362" i="1"/>
  <c r="Z364" i="1" s="1"/>
  <c r="BP381" i="1"/>
  <c r="BN381" i="1"/>
  <c r="Z381" i="1"/>
  <c r="BP385" i="1"/>
  <c r="BN385" i="1"/>
  <c r="Z385" i="1"/>
  <c r="BP389" i="1"/>
  <c r="BN389" i="1"/>
  <c r="Z389" i="1"/>
  <c r="BP401" i="1"/>
  <c r="BN401" i="1"/>
  <c r="Z401" i="1"/>
  <c r="Y403" i="1"/>
  <c r="Y408" i="1"/>
  <c r="BP405" i="1"/>
  <c r="BN405" i="1"/>
  <c r="Z405" i="1"/>
  <c r="BP413" i="1"/>
  <c r="BN413" i="1"/>
  <c r="Z413" i="1"/>
  <c r="Y423" i="1"/>
  <c r="Y431" i="1"/>
  <c r="Y464" i="1"/>
  <c r="Y470" i="1"/>
  <c r="Y474" i="1"/>
  <c r="BP482" i="1"/>
  <c r="BN482" i="1"/>
  <c r="Z482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BP527" i="1"/>
  <c r="BN527" i="1"/>
  <c r="Z527" i="1"/>
  <c r="Y552" i="1"/>
  <c r="BP545" i="1"/>
  <c r="BN545" i="1"/>
  <c r="Z545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Z613" i="1"/>
  <c r="Y370" i="1"/>
  <c r="W613" i="1"/>
  <c r="Y392" i="1"/>
  <c r="Z415" i="1"/>
  <c r="BN415" i="1"/>
  <c r="Z417" i="1"/>
  <c r="BN417" i="1"/>
  <c r="Z421" i="1"/>
  <c r="Z423" i="1" s="1"/>
  <c r="BN421" i="1"/>
  <c r="BP421" i="1"/>
  <c r="Z427" i="1"/>
  <c r="BN427" i="1"/>
  <c r="Z429" i="1"/>
  <c r="BN429" i="1"/>
  <c r="Y613" i="1"/>
  <c r="Y442" i="1"/>
  <c r="Z445" i="1"/>
  <c r="BN445" i="1"/>
  <c r="Z447" i="1"/>
  <c r="BN447" i="1"/>
  <c r="Z449" i="1"/>
  <c r="BN449" i="1"/>
  <c r="Z451" i="1"/>
  <c r="BN451" i="1"/>
  <c r="Z453" i="1"/>
  <c r="BN453" i="1"/>
  <c r="Z455" i="1"/>
  <c r="BN455" i="1"/>
  <c r="Z456" i="1"/>
  <c r="BN456" i="1"/>
  <c r="Z458" i="1"/>
  <c r="BN458" i="1"/>
  <c r="Z460" i="1"/>
  <c r="BN460" i="1"/>
  <c r="Z462" i="1"/>
  <c r="BN462" i="1"/>
  <c r="Z468" i="1"/>
  <c r="Z469" i="1" s="1"/>
  <c r="BN468" i="1"/>
  <c r="Z472" i="1"/>
  <c r="Z473" i="1" s="1"/>
  <c r="BN472" i="1"/>
  <c r="BP472" i="1"/>
  <c r="Z477" i="1"/>
  <c r="Z478" i="1" s="1"/>
  <c r="BN477" i="1"/>
  <c r="BP477" i="1"/>
  <c r="Y478" i="1"/>
  <c r="Y486" i="1"/>
  <c r="BP485" i="1"/>
  <c r="BN485" i="1"/>
  <c r="Z485" i="1"/>
  <c r="Y487" i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Y529" i="1"/>
  <c r="BP533" i="1"/>
  <c r="BN533" i="1"/>
  <c r="Z533" i="1"/>
  <c r="BP546" i="1"/>
  <c r="BN546" i="1"/>
  <c r="Z546" i="1"/>
  <c r="AD613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59" i="1" l="1"/>
  <c r="Z535" i="1"/>
  <c r="Z407" i="1"/>
  <c r="Z336" i="1"/>
  <c r="Z281" i="1"/>
  <c r="Z243" i="1"/>
  <c r="Z211" i="1"/>
  <c r="Z183" i="1"/>
  <c r="Z169" i="1"/>
  <c r="Z157" i="1"/>
  <c r="Z131" i="1"/>
  <c r="Z124" i="1"/>
  <c r="Z115" i="1"/>
  <c r="Z107" i="1"/>
  <c r="Z100" i="1"/>
  <c r="Z86" i="1"/>
  <c r="Z54" i="1"/>
  <c r="Z35" i="1"/>
  <c r="Z464" i="1"/>
  <c r="Z431" i="1"/>
  <c r="Z486" i="1"/>
  <c r="Z267" i="1"/>
  <c r="Y604" i="1"/>
  <c r="Y607" i="1"/>
  <c r="Y605" i="1"/>
  <c r="Z391" i="1"/>
  <c r="Z351" i="1"/>
  <c r="Z345" i="1"/>
  <c r="Z302" i="1"/>
  <c r="Z236" i="1"/>
  <c r="Z200" i="1"/>
  <c r="Z177" i="1"/>
  <c r="Z77" i="1"/>
  <c r="Z583" i="1"/>
  <c r="Z569" i="1"/>
  <c r="Z552" i="1"/>
  <c r="Z418" i="1"/>
  <c r="X606" i="1"/>
  <c r="Z529" i="1"/>
  <c r="Z515" i="1"/>
  <c r="Z402" i="1"/>
  <c r="Z329" i="1"/>
  <c r="Z255" i="1"/>
  <c r="Z222" i="1"/>
  <c r="Z141" i="1"/>
  <c r="Z70" i="1"/>
  <c r="Y603" i="1"/>
  <c r="Z608" i="1" l="1"/>
  <c r="Y606" i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<sst xmlns="http://schemas.openxmlformats.org/spreadsheetml/2006/main" count="2819" uniqueCount="1005">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</sst>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topLeftCell="A405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1004</v>
      </c>
      <c r="I5" s="983"/>
      <c r="J5" s="983"/>
      <c r="K5" s="983"/>
      <c r="L5" s="983"/>
      <c r="M5" s="807"/>
      <c r="N5" s="58"/>
      <c r="P5" s="24" t="s">
        <v>10</v>
      </c>
      <c r="Q5" s="1080">
        <v>45586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Понедельник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0.45833333333333331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20</v>
      </c>
      <c r="Y48" s="702">
        <f t="shared" ref="Y48:Y53" si="6">IFERROR(IF(X48="",0,CEILING((X48/$H48),1)*$H48),"")</f>
        <v>21.6</v>
      </c>
      <c r="Z48" s="36">
        <f>IFERROR(IF(Y48=0,"",ROUNDUP(Y48/H48,0)*0.02175),"")</f>
        <v>4.3499999999999997E-2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20.888888888888886</v>
      </c>
      <c r="BN48" s="64">
        <f t="shared" ref="BN48:BN53" si="8">IFERROR(Y48*I48/H48,"0")</f>
        <v>22.56</v>
      </c>
      <c r="BO48" s="64">
        <f t="shared" ref="BO48:BO53" si="9">IFERROR(1/J48*(X48/H48),"0")</f>
        <v>3.306878306878306E-2</v>
      </c>
      <c r="BP48" s="64">
        <f t="shared" ref="BP48:BP53" si="10">IFERROR(1/J48*(Y48/H48),"0")</f>
        <v>3.5714285714285712E-2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1.8518518518518516</v>
      </c>
      <c r="Y54" s="703">
        <f>IFERROR(Y48/H48,"0")+IFERROR(Y49/H49,"0")+IFERROR(Y50/H50,"0")+IFERROR(Y51/H51,"0")+IFERROR(Y52/H52,"0")+IFERROR(Y53/H53,"0")</f>
        <v>2</v>
      </c>
      <c r="Z54" s="703">
        <f>IFERROR(IF(Z48="",0,Z48),"0")+IFERROR(IF(Z49="",0,Z49),"0")+IFERROR(IF(Z50="",0,Z50),"0")+IFERROR(IF(Z51="",0,Z51),"0")+IFERROR(IF(Z52="",0,Z52),"0")+IFERROR(IF(Z53="",0,Z53),"0")</f>
        <v>4.3499999999999997E-2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20</v>
      </c>
      <c r="Y55" s="703">
        <f>IFERROR(SUM(Y48:Y53),"0")</f>
        <v>21.6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hidden="1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hidden="1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hidden="1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42</v>
      </c>
      <c r="Y104" s="702">
        <f>IFERROR(IF(X104="",0,CEILING((X104/$H104),1)*$H104),"")</f>
        <v>43.2</v>
      </c>
      <c r="Z104" s="36">
        <f>IFERROR(IF(Y104=0,"",ROUNDUP(Y104/H104,0)*0.02175),"")</f>
        <v>8.6999999999999994E-2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43.86666666666666</v>
      </c>
      <c r="BN104" s="64">
        <f>IFERROR(Y104*I104/H104,"0")</f>
        <v>45.12</v>
      </c>
      <c r="BO104" s="64">
        <f>IFERROR(1/J104*(X104/H104),"0")</f>
        <v>6.9444444444444434E-2</v>
      </c>
      <c r="BP104" s="64">
        <f>IFERROR(1/J104*(Y104/H104),"0")</f>
        <v>7.1428571428571425E-2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3.8888888888888888</v>
      </c>
      <c r="Y107" s="703">
        <f>IFERROR(Y104/H104,"0")+IFERROR(Y105/H105,"0")+IFERROR(Y106/H106,"0")</f>
        <v>4</v>
      </c>
      <c r="Z107" s="703">
        <f>IFERROR(IF(Z104="",0,Z104),"0")+IFERROR(IF(Z105="",0,Z105),"0")+IFERROR(IF(Z106="",0,Z106),"0")</f>
        <v>8.6999999999999994E-2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42</v>
      </c>
      <c r="Y108" s="703">
        <f>IFERROR(SUM(Y104:Y106),"0")</f>
        <v>43.2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22</v>
      </c>
      <c r="Y111" s="702">
        <f>IFERROR(IF(X111="",0,CEILING((X111/$H111),1)*$H111),"")</f>
        <v>25.200000000000003</v>
      </c>
      <c r="Z111" s="36">
        <f>IFERROR(IF(Y111=0,"",ROUNDUP(Y111/H111,0)*0.02175),"")</f>
        <v>6.5250000000000002E-2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23.477142857142855</v>
      </c>
      <c r="BN111" s="64">
        <f>IFERROR(Y111*I111/H111,"0")</f>
        <v>26.892000000000003</v>
      </c>
      <c r="BO111" s="64">
        <f>IFERROR(1/J111*(X111/H111),"0")</f>
        <v>4.6768707482993194E-2</v>
      </c>
      <c r="BP111" s="64">
        <f>IFERROR(1/J111*(Y111/H111),"0")</f>
        <v>5.3571428571428568E-2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9</v>
      </c>
      <c r="Y112" s="702">
        <f>IFERROR(IF(X112="",0,CEILING((X112/$H112),1)*$H112),"")</f>
        <v>10.8</v>
      </c>
      <c r="Z112" s="36">
        <f>IFERROR(IF(Y112=0,"",ROUNDUP(Y112/H112,0)*0.00753),"")</f>
        <v>3.0120000000000001E-2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9.9066666666666663</v>
      </c>
      <c r="BN112" s="64">
        <f>IFERROR(Y112*I112/H112,"0")</f>
        <v>11.888</v>
      </c>
      <c r="BO112" s="64">
        <f>IFERROR(1/J112*(X112/H112),"0")</f>
        <v>2.1367521367521364E-2</v>
      </c>
      <c r="BP112" s="64">
        <f>IFERROR(1/J112*(Y112/H112),"0")</f>
        <v>2.564102564102564E-2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5.9523809523809526</v>
      </c>
      <c r="Y115" s="703">
        <f>IFERROR(Y110/H110,"0")+IFERROR(Y111/H111,"0")+IFERROR(Y112/H112,"0")+IFERROR(Y113/H113,"0")+IFERROR(Y114/H114,"0")</f>
        <v>7</v>
      </c>
      <c r="Z115" s="703">
        <f>IFERROR(IF(Z110="",0,Z110),"0")+IFERROR(IF(Z111="",0,Z111),"0")+IFERROR(IF(Z112="",0,Z112),"0")+IFERROR(IF(Z113="",0,Z113),"0")+IFERROR(IF(Z114="",0,Z114),"0")</f>
        <v>9.537000000000001E-2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31</v>
      </c>
      <c r="Y116" s="703">
        <f>IFERROR(SUM(Y110:Y114),"0")</f>
        <v>36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10</v>
      </c>
      <c r="Y120" s="702">
        <f>IFERROR(IF(X120="",0,CEILING((X120/$H120),1)*$H120),"")</f>
        <v>11.2</v>
      </c>
      <c r="Z120" s="36">
        <f>IFERROR(IF(Y120=0,"",ROUNDUP(Y120/H120,0)*0.02175),"")</f>
        <v>2.1749999999999999E-2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10.428571428571429</v>
      </c>
      <c r="BN120" s="64">
        <f>IFERROR(Y120*I120/H120,"0")</f>
        <v>11.680000000000001</v>
      </c>
      <c r="BO120" s="64">
        <f>IFERROR(1/J120*(X120/H120),"0")</f>
        <v>1.5943877551020409E-2</v>
      </c>
      <c r="BP120" s="64">
        <f>IFERROR(1/J120*(Y120/H120),"0")</f>
        <v>1.7857142857142856E-2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0.8928571428571429</v>
      </c>
      <c r="Y124" s="703">
        <f>IFERROR(Y119/H119,"0")+IFERROR(Y120/H120,"0")+IFERROR(Y121/H121,"0")+IFERROR(Y122/H122,"0")+IFERROR(Y123/H123,"0")</f>
        <v>1</v>
      </c>
      <c r="Z124" s="703">
        <f>IFERROR(IF(Z119="",0,Z119),"0")+IFERROR(IF(Z120="",0,Z120),"0")+IFERROR(IF(Z121="",0,Z121),"0")+IFERROR(IF(Z122="",0,Z122),"0")+IFERROR(IF(Z123="",0,Z123),"0")</f>
        <v>2.1749999999999999E-2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10</v>
      </c>
      <c r="Y125" s="703">
        <f>IFERROR(SUM(Y119:Y123),"0")</f>
        <v>11.2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247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38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8</v>
      </c>
      <c r="Y138" s="702">
        <f t="shared" si="21"/>
        <v>8.1000000000000014</v>
      </c>
      <c r="Z138" s="36">
        <f>IFERROR(IF(Y138=0,"",ROUNDUP(Y138/H138,0)*0.00753),"")</f>
        <v>2.2589999999999999E-2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8.8059259259259246</v>
      </c>
      <c r="BN138" s="64">
        <f t="shared" si="23"/>
        <v>8.9160000000000004</v>
      </c>
      <c r="BO138" s="64">
        <f t="shared" si="24"/>
        <v>1.8993352326685659E-2</v>
      </c>
      <c r="BP138" s="64">
        <f t="shared" si="25"/>
        <v>1.9230769230769232E-2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2.9629629629629628</v>
      </c>
      <c r="Y141" s="703">
        <f>IFERROR(Y134/H134,"0")+IFERROR(Y135/H135,"0")+IFERROR(Y136/H136,"0")+IFERROR(Y137/H137,"0")+IFERROR(Y138/H138,"0")+IFERROR(Y139/H139,"0")+IFERROR(Y140/H140,"0")</f>
        <v>3.0000000000000004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2.2589999999999999E-2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8</v>
      </c>
      <c r="Y142" s="703">
        <f>IFERROR(SUM(Y134:Y140),"0")</f>
        <v>8.1000000000000014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98</v>
      </c>
      <c r="Y192" s="702">
        <f t="shared" ref="Y192:Y199" si="26">IFERROR(IF(X192="",0,CEILING((X192/$H192),1)*$H192),"")</f>
        <v>100.80000000000001</v>
      </c>
      <c r="Z192" s="36">
        <f>IFERROR(IF(Y192=0,"",ROUNDUP(Y192/H192,0)*0.00753),"")</f>
        <v>0.18071999999999999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104.06666666666666</v>
      </c>
      <c r="BN192" s="64">
        <f t="shared" ref="BN192:BN199" si="28">IFERROR(Y192*I192/H192,"0")</f>
        <v>107.04</v>
      </c>
      <c r="BO192" s="64">
        <f t="shared" ref="BO192:BO199" si="29">IFERROR(1/J192*(X192/H192),"0")</f>
        <v>0.14957264957264957</v>
      </c>
      <c r="BP192" s="64">
        <f t="shared" ref="BP192:BP199" si="30">IFERROR(1/J192*(Y192/H192),"0")</f>
        <v>0.15384615384615385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24</v>
      </c>
      <c r="Y194" s="702">
        <f t="shared" si="26"/>
        <v>25.200000000000003</v>
      </c>
      <c r="Z194" s="36">
        <f>IFERROR(IF(Y194=0,"",ROUNDUP(Y194/H194,0)*0.00753),"")</f>
        <v>4.5179999999999998E-2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25.142857142857142</v>
      </c>
      <c r="BN194" s="64">
        <f t="shared" si="28"/>
        <v>26.400000000000006</v>
      </c>
      <c r="BO194" s="64">
        <f t="shared" si="29"/>
        <v>3.6630036630036632E-2</v>
      </c>
      <c r="BP194" s="64">
        <f t="shared" si="30"/>
        <v>3.8461538461538464E-2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10</v>
      </c>
      <c r="Y195" s="702">
        <f t="shared" si="26"/>
        <v>10.5</v>
      </c>
      <c r="Z195" s="36">
        <f>IFERROR(IF(Y195=0,"",ROUNDUP(Y195/H195,0)*0.00502),"")</f>
        <v>2.5100000000000001E-2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10.619047619047619</v>
      </c>
      <c r="BN195" s="64">
        <f t="shared" si="28"/>
        <v>11.149999999999999</v>
      </c>
      <c r="BO195" s="64">
        <f t="shared" si="29"/>
        <v>2.0350020350020353E-2</v>
      </c>
      <c r="BP195" s="64">
        <f t="shared" si="30"/>
        <v>2.1367521367521368E-2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33.80952380952381</v>
      </c>
      <c r="Y200" s="703">
        <f>IFERROR(Y192/H192,"0")+IFERROR(Y193/H193,"0")+IFERROR(Y194/H194,"0")+IFERROR(Y195/H195,"0")+IFERROR(Y196/H196,"0")+IFERROR(Y197/H197,"0")+IFERROR(Y198/H198,"0")+IFERROR(Y199/H199,"0")</f>
        <v>35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0.251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132</v>
      </c>
      <c r="Y201" s="703">
        <f>IFERROR(SUM(Y192:Y199),"0")</f>
        <v>136.5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72</v>
      </c>
      <c r="Y217" s="702">
        <f t="shared" si="31"/>
        <v>75.600000000000009</v>
      </c>
      <c r="Z217" s="36">
        <f>IFERROR(IF(Y217=0,"",ROUNDUP(Y217/H217,0)*0.00902),"")</f>
        <v>0.12628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74.8</v>
      </c>
      <c r="BN217" s="64">
        <f t="shared" si="33"/>
        <v>78.540000000000006</v>
      </c>
      <c r="BO217" s="64">
        <f t="shared" si="34"/>
        <v>0.10101010101010101</v>
      </c>
      <c r="BP217" s="64">
        <f t="shared" si="35"/>
        <v>0.10606060606060606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13.333333333333332</v>
      </c>
      <c r="Y222" s="703">
        <f>IFERROR(Y214/H214,"0")+IFERROR(Y215/H215,"0")+IFERROR(Y216/H216,"0")+IFERROR(Y217/H217,"0")+IFERROR(Y218/H218,"0")+IFERROR(Y219/H219,"0")+IFERROR(Y220/H220,"0")+IFERROR(Y221/H221,"0")</f>
        <v>14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0.12628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72</v>
      </c>
      <c r="Y223" s="703">
        <f>IFERROR(SUM(Y214:Y221),"0")</f>
        <v>75.600000000000009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26</v>
      </c>
      <c r="Y226" s="702">
        <f t="shared" si="36"/>
        <v>31.2</v>
      </c>
      <c r="Z226" s="36">
        <f>IFERROR(IF(Y226=0,"",ROUNDUP(Y226/H226,0)*0.02175),"")</f>
        <v>8.6999999999999994E-2</v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27.880000000000003</v>
      </c>
      <c r="BN226" s="64">
        <f t="shared" si="38"/>
        <v>33.456000000000003</v>
      </c>
      <c r="BO226" s="64">
        <f t="shared" si="39"/>
        <v>5.9523809523809521E-2</v>
      </c>
      <c r="BP226" s="64">
        <f t="shared" si="40"/>
        <v>7.1428571428571425E-2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47</v>
      </c>
      <c r="Y231" s="702">
        <f t="shared" si="36"/>
        <v>48</v>
      </c>
      <c r="Z231" s="36">
        <f t="shared" si="41"/>
        <v>0.15060000000000001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52.326666666666668</v>
      </c>
      <c r="BN231" s="64">
        <f t="shared" si="38"/>
        <v>53.440000000000005</v>
      </c>
      <c r="BO231" s="64">
        <f t="shared" si="39"/>
        <v>0.12553418803418803</v>
      </c>
      <c r="BP231" s="64">
        <f t="shared" si="40"/>
        <v>0.12820512820512819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44</v>
      </c>
      <c r="Y232" s="702">
        <f t="shared" si="36"/>
        <v>45.6</v>
      </c>
      <c r="Z232" s="36">
        <f t="shared" si="41"/>
        <v>0.14307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48.986666666666672</v>
      </c>
      <c r="BN232" s="64">
        <f t="shared" si="38"/>
        <v>50.768000000000008</v>
      </c>
      <c r="BO232" s="64">
        <f t="shared" si="39"/>
        <v>0.11752136752136753</v>
      </c>
      <c r="BP232" s="64">
        <f t="shared" si="40"/>
        <v>0.12179487179487179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21</v>
      </c>
      <c r="Y234" s="702">
        <f t="shared" si="36"/>
        <v>21.599999999999998</v>
      </c>
      <c r="Z234" s="36">
        <f t="shared" si="41"/>
        <v>6.7769999999999997E-2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23.380000000000003</v>
      </c>
      <c r="BN234" s="64">
        <f t="shared" si="38"/>
        <v>24.047999999999998</v>
      </c>
      <c r="BO234" s="64">
        <f t="shared" si="39"/>
        <v>5.6089743589743585E-2</v>
      </c>
      <c r="BP234" s="64">
        <f t="shared" si="40"/>
        <v>5.7692307692307689E-2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46</v>
      </c>
      <c r="Y235" s="702">
        <f t="shared" si="36"/>
        <v>48</v>
      </c>
      <c r="Z235" s="36">
        <f t="shared" si="41"/>
        <v>0.15060000000000001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51.328333333333333</v>
      </c>
      <c r="BN235" s="64">
        <f t="shared" si="38"/>
        <v>53.559999999999995</v>
      </c>
      <c r="BO235" s="64">
        <f t="shared" si="39"/>
        <v>0.12286324786324787</v>
      </c>
      <c r="BP235" s="64">
        <f t="shared" si="40"/>
        <v>0.12820512820512819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69.166666666666671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72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0.59904000000000002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184</v>
      </c>
      <c r="Y237" s="703">
        <f>IFERROR(SUM(Y225:Y235),"0")</f>
        <v>194.4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5</v>
      </c>
      <c r="Y241" s="702">
        <f>IFERROR(IF(X241="",0,CEILING((X241/$H241),1)*$H241),"")</f>
        <v>7.1999999999999993</v>
      </c>
      <c r="Z241" s="36">
        <f>IFERROR(IF(Y241=0,"",ROUNDUP(Y241/H241,0)*0.00753),"")</f>
        <v>2.2589999999999999E-2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5.5666666666666673</v>
      </c>
      <c r="BN241" s="64">
        <f>IFERROR(Y241*I241/H241,"0")</f>
        <v>8.016</v>
      </c>
      <c r="BO241" s="64">
        <f>IFERROR(1/J241*(X241/H241),"0")</f>
        <v>1.3354700854700856E-2</v>
      </c>
      <c r="BP241" s="64">
        <f>IFERROR(1/J241*(Y241/H241),"0")</f>
        <v>1.9230769230769232E-2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2.0833333333333335</v>
      </c>
      <c r="Y243" s="703">
        <f>IFERROR(Y239/H239,"0")+IFERROR(Y240/H240,"0")+IFERROR(Y241/H241,"0")+IFERROR(Y242/H242,"0")</f>
        <v>3</v>
      </c>
      <c r="Z243" s="703">
        <f>IFERROR(IF(Z239="",0,Z239),"0")+IFERROR(IF(Z240="",0,Z240),"0")+IFERROR(IF(Z241="",0,Z241),"0")+IFERROR(IF(Z242="",0,Z242),"0")</f>
        <v>2.2589999999999999E-2</v>
      </c>
      <c r="AA243" s="704"/>
      <c r="AB243" s="704"/>
      <c r="AC243" s="704"/>
    </row>
    <row r="244" spans="1:68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5</v>
      </c>
      <c r="Y244" s="703">
        <f>IFERROR(SUM(Y239:Y242),"0")</f>
        <v>7.1999999999999993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4301011945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4301011717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4301011944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426</v>
      </c>
      <c r="B251" s="54" t="s">
        <v>428</v>
      </c>
      <c r="C251" s="31">
        <v>4301011733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4301011942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4301011826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4301011910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32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471</v>
      </c>
      <c r="C277" s="31">
        <v>4301011850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16</v>
      </c>
      <c r="Y299" s="702">
        <f>IFERROR(IF(X299="",0,CEILING((X299/$H299),1)*$H299),"")</f>
        <v>16.8</v>
      </c>
      <c r="Z299" s="36">
        <f>IFERROR(IF(Y299=0,"",ROUNDUP(Y299/H299,0)*0.00753),"")</f>
        <v>5.271E-2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17.813333333333336</v>
      </c>
      <c r="BN299" s="64">
        <f>IFERROR(Y299*I299/H299,"0")</f>
        <v>18.704000000000001</v>
      </c>
      <c r="BO299" s="64">
        <f>IFERROR(1/J299*(X299/H299),"0")</f>
        <v>4.2735042735042736E-2</v>
      </c>
      <c r="BP299" s="64">
        <f>IFERROR(1/J299*(Y299/H299),"0")</f>
        <v>4.4871794871794879E-2</v>
      </c>
    </row>
    <row r="300" spans="1:68" ht="27" hidden="1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6.666666666666667</v>
      </c>
      <c r="Y302" s="703">
        <f>IFERROR(Y297/H297,"0")+IFERROR(Y298/H298,"0")+IFERROR(Y299/H299,"0")+IFERROR(Y300/H300,"0")+IFERROR(Y301/H301,"0")</f>
        <v>7.0000000000000009</v>
      </c>
      <c r="Z302" s="703">
        <f>IFERROR(IF(Z297="",0,Z297),"0")+IFERROR(IF(Z298="",0,Z298),"0")+IFERROR(IF(Z299="",0,Z299),"0")+IFERROR(IF(Z300="",0,Z300),"0")+IFERROR(IF(Z301="",0,Z301),"0")</f>
        <v>5.271E-2</v>
      </c>
      <c r="AA302" s="704"/>
      <c r="AB302" s="704"/>
      <c r="AC302" s="704"/>
    </row>
    <row r="303" spans="1:68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16</v>
      </c>
      <c r="Y303" s="703">
        <f>IFERROR(SUM(Y297:Y301),"0")</f>
        <v>16.8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4301011911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4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526</v>
      </c>
      <c r="C323" s="31">
        <v>4301012016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hidden="1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0</v>
      </c>
      <c r="Y345" s="703">
        <f>IFERROR(Y339/H339,"0")+IFERROR(Y340/H340,"0")+IFERROR(Y341/H341,"0")+IFERROR(Y342/H342,"0")+IFERROR(Y343/H343,"0")+IFERROR(Y344/H344,"0")</f>
        <v>0</v>
      </c>
      <c r="Z345" s="703">
        <f>IFERROR(IF(Z339="",0,Z339),"0")+IFERROR(IF(Z340="",0,Z340),"0")+IFERROR(IF(Z341="",0,Z341),"0")+IFERROR(IF(Z342="",0,Z342),"0")+IFERROR(IF(Z343="",0,Z343),"0")+IFERROR(IF(Z344="",0,Z344),"0")</f>
        <v>0</v>
      </c>
      <c r="AA345" s="704"/>
      <c r="AB345" s="704"/>
      <c r="AC345" s="704"/>
    </row>
    <row r="346" spans="1:68" hidden="1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0</v>
      </c>
      <c r="Y346" s="703">
        <f>IFERROR(SUM(Y339:Y344),"0")</f>
        <v>0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29</v>
      </c>
      <c r="Y349" s="702">
        <f>IFERROR(IF(X349="",0,CEILING((X349/$H349),1)*$H349),"")</f>
        <v>31.2</v>
      </c>
      <c r="Z349" s="36">
        <f>IFERROR(IF(Y349=0,"",ROUNDUP(Y349/H349,0)*0.02175),"")</f>
        <v>8.6999999999999994E-2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31.09692307692308</v>
      </c>
      <c r="BN349" s="64">
        <f>IFERROR(Y349*I349/H349,"0")</f>
        <v>33.456000000000003</v>
      </c>
      <c r="BO349" s="64">
        <f>IFERROR(1/J349*(X349/H349),"0")</f>
        <v>6.6391941391941392E-2</v>
      </c>
      <c r="BP349" s="64">
        <f>IFERROR(1/J349*(Y349/H349),"0")</f>
        <v>7.1428571428571425E-2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8</v>
      </c>
      <c r="Y350" s="702">
        <f>IFERROR(IF(X350="",0,CEILING((X350/$H350),1)*$H350),"")</f>
        <v>8.4</v>
      </c>
      <c r="Z350" s="36">
        <f>IFERROR(IF(Y350=0,"",ROUNDUP(Y350/H350,0)*0.02175),"")</f>
        <v>2.1749999999999999E-2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8.5371428571428574</v>
      </c>
      <c r="BN350" s="64">
        <f>IFERROR(Y350*I350/H350,"0")</f>
        <v>8.9640000000000004</v>
      </c>
      <c r="BO350" s="64">
        <f>IFERROR(1/J350*(X350/H350),"0")</f>
        <v>1.7006802721088433E-2</v>
      </c>
      <c r="BP350" s="64">
        <f>IFERROR(1/J350*(Y350/H350),"0")</f>
        <v>1.7857142857142856E-2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4.6703296703296706</v>
      </c>
      <c r="Y351" s="703">
        <f>IFERROR(Y348/H348,"0")+IFERROR(Y349/H349,"0")+IFERROR(Y350/H350,"0")</f>
        <v>5</v>
      </c>
      <c r="Z351" s="703">
        <f>IFERROR(IF(Z348="",0,Z348),"0")+IFERROR(IF(Z349="",0,Z349),"0")+IFERROR(IF(Z350="",0,Z350),"0")</f>
        <v>0.10874999999999999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37</v>
      </c>
      <c r="Y352" s="703">
        <f>IFERROR(SUM(Y348:Y350),"0")</f>
        <v>39.6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0</v>
      </c>
      <c r="Y357" s="702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0</v>
      </c>
      <c r="Y358" s="703">
        <f>IFERROR(Y354/H354,"0")+IFERROR(Y355/H355,"0")+IFERROR(Y356/H356,"0")+IFERROR(Y357/H357,"0")</f>
        <v>0</v>
      </c>
      <c r="Z358" s="703">
        <f>IFERROR(IF(Z354="",0,Z354),"0")+IFERROR(IF(Z355="",0,Z355),"0")+IFERROR(IF(Z356="",0,Z356),"0")+IFERROR(IF(Z357="",0,Z357),"0")</f>
        <v>0</v>
      </c>
      <c r="AA358" s="704"/>
      <c r="AB358" s="704"/>
      <c r="AC358" s="704"/>
    </row>
    <row r="359" spans="1:68" hidden="1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0</v>
      </c>
      <c r="Y359" s="703">
        <f>IFERROR(SUM(Y354:Y357),"0")</f>
        <v>0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4</v>
      </c>
      <c r="Y368" s="702">
        <f>IFERROR(IF(X368="",0,CEILING((X368/$H368),1)*$H368),"")</f>
        <v>5.4</v>
      </c>
      <c r="Z368" s="36">
        <f>IFERROR(IF(Y368=0,"",ROUNDUP(Y368/H368,0)*0.00753),"")</f>
        <v>2.2589999999999999E-2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4.5511111111111111</v>
      </c>
      <c r="BN368" s="64">
        <f>IFERROR(Y368*I368/H368,"0")</f>
        <v>6.1440000000000001</v>
      </c>
      <c r="BO368" s="64">
        <f>IFERROR(1/J368*(X368/H368),"0")</f>
        <v>1.4245014245014245E-2</v>
      </c>
      <c r="BP368" s="64">
        <f>IFERROR(1/J368*(Y368/H368),"0")</f>
        <v>1.9230769230769232E-2</v>
      </c>
    </row>
    <row r="369" spans="1:68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2.2222222222222223</v>
      </c>
      <c r="Y369" s="703">
        <f>IFERROR(Y368/H368,"0")</f>
        <v>3</v>
      </c>
      <c r="Z369" s="703">
        <f>IFERROR(IF(Z368="",0,Z368),"0")</f>
        <v>2.2589999999999999E-2</v>
      </c>
      <c r="AA369" s="704"/>
      <c r="AB369" s="704"/>
      <c r="AC369" s="704"/>
    </row>
    <row r="370" spans="1:68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4</v>
      </c>
      <c r="Y370" s="703">
        <f>IFERROR(SUM(Y368:Y368),"0")</f>
        <v>5.4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296</v>
      </c>
      <c r="Y380" s="702">
        <f t="shared" ref="Y380:Y390" si="67">IFERROR(IF(X380="",0,CEILING((X380/$H380),1)*$H380),"")</f>
        <v>300</v>
      </c>
      <c r="Z380" s="36">
        <f>IFERROR(IF(Y380=0,"",ROUNDUP(Y380/H380,0)*0.02175),"")</f>
        <v>0.43499999999999994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305.47199999999998</v>
      </c>
      <c r="BN380" s="64">
        <f t="shared" ref="BN380:BN390" si="69">IFERROR(Y380*I380/H380,"0")</f>
        <v>309.60000000000002</v>
      </c>
      <c r="BO380" s="64">
        <f t="shared" ref="BO380:BO390" si="70">IFERROR(1/J380*(X380/H380),"0")</f>
        <v>0.41111111111111109</v>
      </c>
      <c r="BP380" s="64">
        <f t="shared" ref="BP380:BP390" si="71">IFERROR(1/J380*(Y380/H380),"0")</f>
        <v>0.41666666666666663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236</v>
      </c>
      <c r="Y382" s="702">
        <f t="shared" si="67"/>
        <v>240</v>
      </c>
      <c r="Z382" s="36">
        <f>IFERROR(IF(Y382=0,"",ROUNDUP(Y382/H382,0)*0.02175),"")</f>
        <v>0.34799999999999998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243.55200000000002</v>
      </c>
      <c r="BN382" s="64">
        <f t="shared" si="69"/>
        <v>247.68</v>
      </c>
      <c r="BO382" s="64">
        <f t="shared" si="70"/>
        <v>0.32777777777777772</v>
      </c>
      <c r="BP382" s="64">
        <f t="shared" si="71"/>
        <v>0.33333333333333331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IFERROR(IF(Y386=0,"",ROUNDUP(Y386/H386,0)*0.02175),"")</f>
        <v/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35.466666666666669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36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0.78299999999999992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532</v>
      </c>
      <c r="Y392" s="703">
        <f>IFERROR(SUM(Y380:Y390),"0")</f>
        <v>540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378</v>
      </c>
      <c r="Y394" s="702">
        <f>IFERROR(IF(X394="",0,CEILING((X394/$H394),1)*$H394),"")</f>
        <v>390</v>
      </c>
      <c r="Z394" s="36">
        <f>IFERROR(IF(Y394=0,"",ROUNDUP(Y394/H394,0)*0.02175),"")</f>
        <v>0.5655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390.09600000000006</v>
      </c>
      <c r="BN394" s="64">
        <f>IFERROR(Y394*I394/H394,"0")</f>
        <v>402.47999999999996</v>
      </c>
      <c r="BO394" s="64">
        <f>IFERROR(1/J394*(X394/H394),"0")</f>
        <v>0.52499999999999991</v>
      </c>
      <c r="BP394" s="64">
        <f>IFERROR(1/J394*(Y394/H394),"0")</f>
        <v>0.54166666666666663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25.2</v>
      </c>
      <c r="Y396" s="703">
        <f>IFERROR(Y394/H394,"0")+IFERROR(Y395/H395,"0")</f>
        <v>26</v>
      </c>
      <c r="Z396" s="703">
        <f>IFERROR(IF(Z394="",0,Z394),"0")+IFERROR(IF(Z395="",0,Z395),"0")</f>
        <v>0.5655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378</v>
      </c>
      <c r="Y397" s="703">
        <f>IFERROR(SUM(Y394:Y395),"0")</f>
        <v>390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90</v>
      </c>
      <c r="Y405" s="702">
        <f>IFERROR(IF(X405="",0,CEILING((X405/$H405),1)*$H405),"")</f>
        <v>93.6</v>
      </c>
      <c r="Z405" s="36">
        <f>IFERROR(IF(Y405=0,"",ROUNDUP(Y405/H405,0)*0.02175),"")</f>
        <v>0.26100000000000001</v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96.507692307692324</v>
      </c>
      <c r="BN405" s="64">
        <f>IFERROR(Y405*I405/H405,"0")</f>
        <v>100.36800000000001</v>
      </c>
      <c r="BO405" s="64">
        <f>IFERROR(1/J405*(X405/H405),"0")</f>
        <v>0.20604395604395603</v>
      </c>
      <c r="BP405" s="64">
        <f>IFERROR(1/J405*(Y405/H405),"0")</f>
        <v>0.21428571428571427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11.538461538461538</v>
      </c>
      <c r="Y407" s="703">
        <f>IFERROR(Y405/H405,"0")+IFERROR(Y406/H406,"0")</f>
        <v>12</v>
      </c>
      <c r="Z407" s="703">
        <f>IFERROR(IF(Z405="",0,Z405),"0")+IFERROR(IF(Z406="",0,Z406),"0")</f>
        <v>0.26100000000000001</v>
      </c>
      <c r="AA407" s="704"/>
      <c r="AB407" s="704"/>
      <c r="AC407" s="704"/>
    </row>
    <row r="408" spans="1:68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90</v>
      </c>
      <c r="Y408" s="703">
        <f>IFERROR(SUM(Y405:Y406),"0")</f>
        <v>93.6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4301011873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665</v>
      </c>
      <c r="C412" s="31">
        <v>4301011483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hidden="1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hidden="1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21</v>
      </c>
      <c r="Y445" s="702">
        <f t="shared" si="78"/>
        <v>21</v>
      </c>
      <c r="Z445" s="36">
        <f>IFERROR(IF(Y445=0,"",ROUNDUP(Y445/H445,0)*0.00753),"")</f>
        <v>3.7650000000000003E-2</v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22.15</v>
      </c>
      <c r="BN445" s="64">
        <f t="shared" si="80"/>
        <v>22.15</v>
      </c>
      <c r="BO445" s="64">
        <f t="shared" si="81"/>
        <v>3.2051282051282048E-2</v>
      </c>
      <c r="BP445" s="64">
        <f t="shared" si="82"/>
        <v>3.2051282051282048E-2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4301031335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717</v>
      </c>
      <c r="C450" s="31">
        <v>4301031257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4301031336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4301031254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11</v>
      </c>
      <c r="Y455" s="702">
        <f t="shared" si="78"/>
        <v>12.600000000000001</v>
      </c>
      <c r="Z455" s="36">
        <f t="shared" si="83"/>
        <v>3.0120000000000001E-2</v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11.68095238095238</v>
      </c>
      <c r="BN455" s="64">
        <f t="shared" si="80"/>
        <v>13.38</v>
      </c>
      <c r="BO455" s="64">
        <f t="shared" si="81"/>
        <v>2.2385022385022386E-2</v>
      </c>
      <c r="BP455" s="64">
        <f t="shared" si="82"/>
        <v>2.5641025641025644E-2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10</v>
      </c>
      <c r="Y459" s="702">
        <f t="shared" si="78"/>
        <v>10.5</v>
      </c>
      <c r="Z459" s="36">
        <f t="shared" si="83"/>
        <v>2.5100000000000001E-2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10.619047619047619</v>
      </c>
      <c r="BN459" s="64">
        <f t="shared" si="80"/>
        <v>11.149999999999999</v>
      </c>
      <c r="BO459" s="64">
        <f t="shared" si="81"/>
        <v>2.0350020350020353E-2</v>
      </c>
      <c r="BP459" s="64">
        <f t="shared" si="82"/>
        <v>2.1367521367521368E-2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4301031338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742</v>
      </c>
      <c r="C462" s="31">
        <v>4301031255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15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16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9.2869999999999994E-2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42</v>
      </c>
      <c r="Y465" s="703">
        <f>IFERROR(SUM(Y444:Y463),"0")</f>
        <v>44.1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10</v>
      </c>
      <c r="Y508" s="702">
        <f t="shared" si="84"/>
        <v>10.56</v>
      </c>
      <c r="Z508" s="36">
        <f t="shared" si="85"/>
        <v>2.392E-2</v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10.681818181818182</v>
      </c>
      <c r="BN508" s="64">
        <f t="shared" si="87"/>
        <v>11.28</v>
      </c>
      <c r="BO508" s="64">
        <f t="shared" si="88"/>
        <v>1.8210955710955712E-2</v>
      </c>
      <c r="BP508" s="64">
        <f t="shared" si="89"/>
        <v>1.9230769230769232E-2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41</v>
      </c>
      <c r="Y510" s="702">
        <f t="shared" si="84"/>
        <v>42.24</v>
      </c>
      <c r="Z510" s="36">
        <f t="shared" si="85"/>
        <v>9.5680000000000001E-2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43.79545454545454</v>
      </c>
      <c r="BN510" s="64">
        <f t="shared" si="87"/>
        <v>45.12</v>
      </c>
      <c r="BO510" s="64">
        <f t="shared" si="88"/>
        <v>7.4664918414918416E-2</v>
      </c>
      <c r="BP510" s="64">
        <f t="shared" si="89"/>
        <v>7.6923076923076927E-2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hidden="1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9.6590909090909083</v>
      </c>
      <c r="Y515" s="703">
        <f>IFERROR(Y507/H507,"0")+IFERROR(Y508/H508,"0")+IFERROR(Y509/H509,"0")+IFERROR(Y510/H510,"0")+IFERROR(Y511/H511,"0")+IFERROR(Y512/H512,"0")+IFERROR(Y513/H513,"0")+IFERROR(Y514/H514,"0")</f>
        <v>10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0.1196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51</v>
      </c>
      <c r="Y516" s="703">
        <f>IFERROR(SUM(Y507:Y514),"0")</f>
        <v>52.800000000000004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53</v>
      </c>
      <c r="Y518" s="702">
        <f>IFERROR(IF(X518="",0,CEILING((X518/$H518),1)*$H518),"")</f>
        <v>58.080000000000005</v>
      </c>
      <c r="Z518" s="36">
        <f>IFERROR(IF(Y518=0,"",ROUNDUP(Y518/H518,0)*0.01196),"")</f>
        <v>0.13156000000000001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56.613636363636353</v>
      </c>
      <c r="BN518" s="64">
        <f>IFERROR(Y518*I518/H518,"0")</f>
        <v>62.040000000000006</v>
      </c>
      <c r="BO518" s="64">
        <f>IFERROR(1/J518*(X518/H518),"0")</f>
        <v>9.6518065268065265E-2</v>
      </c>
      <c r="BP518" s="64">
        <f>IFERROR(1/J518*(Y518/H518),"0")</f>
        <v>0.10576923076923078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10.037878787878787</v>
      </c>
      <c r="Y520" s="703">
        <f>IFERROR(Y518/H518,"0")+IFERROR(Y519/H519,"0")</f>
        <v>11</v>
      </c>
      <c r="Z520" s="703">
        <f>IFERROR(IF(Z518="",0,Z518),"0")+IFERROR(IF(Z519="",0,Z519),"0")</f>
        <v>0.13156000000000001</v>
      </c>
      <c r="AA520" s="704"/>
      <c r="AB520" s="704"/>
      <c r="AC520" s="704"/>
    </row>
    <row r="521" spans="1:68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53</v>
      </c>
      <c r="Y521" s="703">
        <f>IFERROR(SUM(Y518:Y519),"0")</f>
        <v>58.080000000000005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39</v>
      </c>
      <c r="Y523" s="702">
        <f t="shared" ref="Y523:Y528" si="90">IFERROR(IF(X523="",0,CEILING((X523/$H523),1)*$H523),"")</f>
        <v>42.24</v>
      </c>
      <c r="Z523" s="36">
        <f>IFERROR(IF(Y523=0,"",ROUNDUP(Y523/H523,0)*0.01196),"")</f>
        <v>9.5680000000000001E-2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41.659090909090907</v>
      </c>
      <c r="BN523" s="64">
        <f t="shared" ref="BN523:BN528" si="92">IFERROR(Y523*I523/H523,"0")</f>
        <v>45.12</v>
      </c>
      <c r="BO523" s="64">
        <f t="shared" ref="BO523:BO528" si="93">IFERROR(1/J523*(X523/H523),"0")</f>
        <v>7.1022727272727265E-2</v>
      </c>
      <c r="BP523" s="64">
        <f t="shared" ref="BP523:BP528" si="94">IFERROR(1/J523*(Y523/H523),"0")</f>
        <v>7.6923076923076927E-2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17</v>
      </c>
      <c r="Y524" s="702">
        <f t="shared" si="90"/>
        <v>21.12</v>
      </c>
      <c r="Z524" s="36">
        <f>IFERROR(IF(Y524=0,"",ROUNDUP(Y524/H524,0)*0.01196),"")</f>
        <v>4.7840000000000001E-2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18.159090909090907</v>
      </c>
      <c r="BN524" s="64">
        <f t="shared" si="92"/>
        <v>22.56</v>
      </c>
      <c r="BO524" s="64">
        <f t="shared" si="93"/>
        <v>3.0958624708624712E-2</v>
      </c>
      <c r="BP524" s="64">
        <f t="shared" si="94"/>
        <v>3.8461538461538464E-2</v>
      </c>
    </row>
    <row r="525" spans="1:68" ht="27" hidden="1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IFERROR(IF(Y525=0,"",ROUNDUP(Y525/H525,0)*0.01196),"")</f>
        <v/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10.606060606060606</v>
      </c>
      <c r="Y529" s="703">
        <f>IFERROR(Y523/H523,"0")+IFERROR(Y524/H524,"0")+IFERROR(Y525/H525,"0")+IFERROR(Y526/H526,"0")+IFERROR(Y527/H527,"0")+IFERROR(Y528/H528,"0")</f>
        <v>12</v>
      </c>
      <c r="Z529" s="703">
        <f>IFERROR(IF(Z523="",0,Z523),"0")+IFERROR(IF(Z524="",0,Z524),"0")+IFERROR(IF(Z525="",0,Z525),"0")+IFERROR(IF(Z526="",0,Z526),"0")+IFERROR(IF(Z527="",0,Z527),"0")+IFERROR(IF(Z528="",0,Z528),"0")</f>
        <v>0.14352000000000001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56</v>
      </c>
      <c r="Y530" s="703">
        <f>IFERROR(SUM(Y523:Y528),"0")</f>
        <v>63.36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48</v>
      </c>
      <c r="Y572" s="702">
        <f>IFERROR(IF(X572="",0,CEILING((X572/$H572),1)*$H572),"")</f>
        <v>54.6</v>
      </c>
      <c r="Z572" s="36">
        <f>IFERROR(IF(Y572=0,"",ROUNDUP(Y572/H572,0)*0.02175),"")</f>
        <v>0.15225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51.470769230769235</v>
      </c>
      <c r="BN572" s="64">
        <f>IFERROR(Y572*I572/H572,"0")</f>
        <v>58.548000000000009</v>
      </c>
      <c r="BO572" s="64">
        <f>IFERROR(1/J572*(X572/H572),"0")</f>
        <v>0.10989010989010989</v>
      </c>
      <c r="BP572" s="64">
        <f>IFERROR(1/J572*(Y572/H572),"0")</f>
        <v>0.125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6.1538461538461542</v>
      </c>
      <c r="Y576" s="703">
        <f>IFERROR(Y572/H572,"0")+IFERROR(Y573/H573,"0")+IFERROR(Y574/H574,"0")+IFERROR(Y575/H575,"0")</f>
        <v>7</v>
      </c>
      <c r="Z576" s="703">
        <f>IFERROR(IF(Z572="",0,Z572),"0")+IFERROR(IF(Z573="",0,Z573),"0")+IFERROR(IF(Z574="",0,Z574),"0")+IFERROR(IF(Z575="",0,Z575),"0")</f>
        <v>0.15225</v>
      </c>
      <c r="AA576" s="704"/>
      <c r="AB576" s="704"/>
      <c r="AC576" s="704"/>
    </row>
    <row r="577" spans="1:68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48</v>
      </c>
      <c r="Y577" s="703">
        <f>IFERROR(SUM(Y572:Y575),"0")</f>
        <v>54.6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4301060408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4301060354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4301060407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4301060355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1811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1892.1399999999994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1905.9268300218307</v>
      </c>
      <c r="Y604" s="703">
        <f>IFERROR(SUM(BN22:BN600),"0")</f>
        <v>1992.2179999999998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4</v>
      </c>
      <c r="Y605" s="38">
        <f>ROUNDUP(SUM(BP22:BP600),0)</f>
        <v>4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2005.9268300218307</v>
      </c>
      <c r="Y606" s="703">
        <f>GrossWeightTotalR+PalletQtyTotalR*25</f>
        <v>2092.2179999999998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271.16302216302216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286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3.7024700000000004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21.6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79.2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19.3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136.5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277.2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16.8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39.6</v>
      </c>
      <c r="V613" s="46">
        <f>IFERROR(Y368*1,"0")+IFERROR(Y372*1,"0")+IFERROR(Y373*1,"0")+IFERROR(Y374*1,"0")</f>
        <v>5.4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1023.6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44.1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174.24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54.6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1 811,00"/>
        <filter val="1 905,93"/>
        <filter val="1,85"/>
        <filter val="10,00"/>
        <filter val="10,04"/>
        <filter val="10,61"/>
        <filter val="11,00"/>
        <filter val="11,54"/>
        <filter val="13,33"/>
        <filter val="132,00"/>
        <filter val="15,00"/>
        <filter val="16,00"/>
        <filter val="17,00"/>
        <filter val="184,00"/>
        <filter val="2 005,93"/>
        <filter val="2,08"/>
        <filter val="2,22"/>
        <filter val="2,96"/>
        <filter val="20,00"/>
        <filter val="21,00"/>
        <filter val="22,00"/>
        <filter val="236,00"/>
        <filter val="24,00"/>
        <filter val="25,20"/>
        <filter val="26,00"/>
        <filter val="271,16"/>
        <filter val="29,00"/>
        <filter val="296,00"/>
        <filter val="3,89"/>
        <filter val="31,00"/>
        <filter val="33,81"/>
        <filter val="35,47"/>
        <filter val="37,00"/>
        <filter val="378,00"/>
        <filter val="39,00"/>
        <filter val="4"/>
        <filter val="4,00"/>
        <filter val="4,67"/>
        <filter val="41,00"/>
        <filter val="42,00"/>
        <filter val="44,00"/>
        <filter val="46,00"/>
        <filter val="47,00"/>
        <filter val="48,00"/>
        <filter val="5,00"/>
        <filter val="5,95"/>
        <filter val="51,00"/>
        <filter val="53,00"/>
        <filter val="532,00"/>
        <filter val="56,00"/>
        <filter val="6,15"/>
        <filter val="6,67"/>
        <filter val="69,17"/>
        <filter val="72,00"/>
        <filter val="8,00"/>
        <filter val="9,00"/>
        <filter val="9,66"/>
        <filter val="90,00"/>
        <filter val="98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2024-10-18T10:51:55Z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