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EBD68F-CB4E-4753-AB9B-42E3E5AEB6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Z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G613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14" i="1" l="1"/>
  <c r="BN214" i="1"/>
  <c r="Z214" i="1"/>
  <c r="BP234" i="1"/>
  <c r="BN234" i="1"/>
  <c r="Z234" i="1"/>
  <c r="BP262" i="1"/>
  <c r="BN262" i="1"/>
  <c r="Z262" i="1"/>
  <c r="BP321" i="1"/>
  <c r="BN321" i="1"/>
  <c r="Z321" i="1"/>
  <c r="BP335" i="1"/>
  <c r="BN335" i="1"/>
  <c r="Z335" i="1"/>
  <c r="BP354" i="1"/>
  <c r="BN354" i="1"/>
  <c r="Z354" i="1"/>
  <c r="BP374" i="1"/>
  <c r="BN374" i="1"/>
  <c r="Z374" i="1"/>
  <c r="BP400" i="1"/>
  <c r="BN400" i="1"/>
  <c r="Z400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33" i="1"/>
  <c r="BN33" i="1"/>
  <c r="C613" i="1"/>
  <c r="Z57" i="1"/>
  <c r="BN57" i="1"/>
  <c r="Y60" i="1"/>
  <c r="D613" i="1"/>
  <c r="Z73" i="1"/>
  <c r="BN73" i="1"/>
  <c r="Y77" i="1"/>
  <c r="Z76" i="1"/>
  <c r="BN76" i="1"/>
  <c r="Y86" i="1"/>
  <c r="Y95" i="1"/>
  <c r="Z99" i="1"/>
  <c r="BN99" i="1"/>
  <c r="Z112" i="1"/>
  <c r="BN112" i="1"/>
  <c r="Z123" i="1"/>
  <c r="BN123" i="1"/>
  <c r="Z128" i="1"/>
  <c r="BN128" i="1"/>
  <c r="Z129" i="1"/>
  <c r="BN129" i="1"/>
  <c r="Y141" i="1"/>
  <c r="Z138" i="1"/>
  <c r="BN138" i="1"/>
  <c r="Z155" i="1"/>
  <c r="BN155" i="1"/>
  <c r="Y158" i="1"/>
  <c r="Z172" i="1"/>
  <c r="BN172" i="1"/>
  <c r="Y177" i="1"/>
  <c r="BP176" i="1"/>
  <c r="BN176" i="1"/>
  <c r="BP197" i="1"/>
  <c r="BN197" i="1"/>
  <c r="Z197" i="1"/>
  <c r="BP226" i="1"/>
  <c r="BN226" i="1"/>
  <c r="Z226" i="1"/>
  <c r="BP249" i="1"/>
  <c r="BN249" i="1"/>
  <c r="Z249" i="1"/>
  <c r="BP291" i="1"/>
  <c r="BN291" i="1"/>
  <c r="Z291" i="1"/>
  <c r="BP324" i="1"/>
  <c r="BN324" i="1"/>
  <c r="Z324" i="1"/>
  <c r="BP349" i="1"/>
  <c r="BN349" i="1"/>
  <c r="Z349" i="1"/>
  <c r="BP355" i="1"/>
  <c r="BN355" i="1"/>
  <c r="Z355" i="1"/>
  <c r="BP386" i="1"/>
  <c r="BN386" i="1"/>
  <c r="Z386" i="1"/>
  <c r="BP414" i="1"/>
  <c r="BN414" i="1"/>
  <c r="Z414" i="1"/>
  <c r="BP450" i="1"/>
  <c r="BN450" i="1"/>
  <c r="Z450" i="1"/>
  <c r="BP483" i="1"/>
  <c r="BN483" i="1"/>
  <c r="Z483" i="1"/>
  <c r="BP512" i="1"/>
  <c r="BN512" i="1"/>
  <c r="Z512" i="1"/>
  <c r="Y589" i="1"/>
  <c r="BP587" i="1"/>
  <c r="BN587" i="1"/>
  <c r="Z587" i="1"/>
  <c r="Z589" i="1" s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4" i="1"/>
  <c r="BN64" i="1"/>
  <c r="Z69" i="1"/>
  <c r="BN69" i="1"/>
  <c r="Y78" i="1"/>
  <c r="Z80" i="1"/>
  <c r="BN80" i="1"/>
  <c r="BP80" i="1"/>
  <c r="Y87" i="1"/>
  <c r="Z84" i="1"/>
  <c r="BN84" i="1"/>
  <c r="Z89" i="1"/>
  <c r="BN89" i="1"/>
  <c r="BP89" i="1"/>
  <c r="Z90" i="1"/>
  <c r="BN90" i="1"/>
  <c r="Z91" i="1"/>
  <c r="BN91" i="1"/>
  <c r="Y94" i="1"/>
  <c r="Z97" i="1"/>
  <c r="BN97" i="1"/>
  <c r="BP97" i="1"/>
  <c r="Y100" i="1"/>
  <c r="Z104" i="1"/>
  <c r="BN104" i="1"/>
  <c r="Y107" i="1"/>
  <c r="Z110" i="1"/>
  <c r="BN110" i="1"/>
  <c r="BP110" i="1"/>
  <c r="Y115" i="1"/>
  <c r="Z114" i="1"/>
  <c r="BN114" i="1"/>
  <c r="Z121" i="1"/>
  <c r="BN121" i="1"/>
  <c r="Y132" i="1"/>
  <c r="Z135" i="1"/>
  <c r="BN135" i="1"/>
  <c r="Z136" i="1"/>
  <c r="BN136" i="1"/>
  <c r="Z140" i="1"/>
  <c r="BN140" i="1"/>
  <c r="Y146" i="1"/>
  <c r="Z151" i="1"/>
  <c r="BN151" i="1"/>
  <c r="Y157" i="1"/>
  <c r="Z161" i="1"/>
  <c r="BN161" i="1"/>
  <c r="H613" i="1"/>
  <c r="Z168" i="1"/>
  <c r="BN168" i="1"/>
  <c r="Y178" i="1"/>
  <c r="Z174" i="1"/>
  <c r="BN174" i="1"/>
  <c r="Z180" i="1"/>
  <c r="BN180" i="1"/>
  <c r="BP180" i="1"/>
  <c r="Y183" i="1"/>
  <c r="I613" i="1"/>
  <c r="Y200" i="1"/>
  <c r="Z195" i="1"/>
  <c r="BN195" i="1"/>
  <c r="Z199" i="1"/>
  <c r="BN199" i="1"/>
  <c r="Z210" i="1"/>
  <c r="BN210" i="1"/>
  <c r="Z216" i="1"/>
  <c r="BN216" i="1"/>
  <c r="Z220" i="1"/>
  <c r="BN220" i="1"/>
  <c r="Z228" i="1"/>
  <c r="BN228" i="1"/>
  <c r="BP247" i="1"/>
  <c r="BN247" i="1"/>
  <c r="Z247" i="1"/>
  <c r="BP260" i="1"/>
  <c r="BN260" i="1"/>
  <c r="Z260" i="1"/>
  <c r="BP279" i="1"/>
  <c r="BN279" i="1"/>
  <c r="Z279" i="1"/>
  <c r="BP316" i="1"/>
  <c r="BN316" i="1"/>
  <c r="Z316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BP232" i="1"/>
  <c r="BN232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Y345" i="1"/>
  <c r="BP339" i="1"/>
  <c r="BN339" i="1"/>
  <c r="Z339" i="1"/>
  <c r="BP357" i="1"/>
  <c r="BN357" i="1"/>
  <c r="Z357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256" i="1"/>
  <c r="Y365" i="1"/>
  <c r="Y364" i="1"/>
  <c r="BP428" i="1"/>
  <c r="BN428" i="1"/>
  <c r="Z428" i="1"/>
  <c r="BP448" i="1"/>
  <c r="BN448" i="1"/>
  <c r="Z448" i="1"/>
  <c r="BP459" i="1"/>
  <c r="BN459" i="1"/>
  <c r="Z459" i="1"/>
  <c r="Z613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Z576" i="1" s="1"/>
  <c r="BP574" i="1"/>
  <c r="BN574" i="1"/>
  <c r="Z574" i="1"/>
  <c r="Y469" i="1"/>
  <c r="Y536" i="1"/>
  <c r="Y535" i="1"/>
  <c r="AE613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8" i="1"/>
  <c r="BN68" i="1"/>
  <c r="Y71" i="1"/>
  <c r="Z74" i="1"/>
  <c r="BN74" i="1"/>
  <c r="BP74" i="1"/>
  <c r="Z75" i="1"/>
  <c r="BN75" i="1"/>
  <c r="Z81" i="1"/>
  <c r="BN81" i="1"/>
  <c r="BP81" i="1"/>
  <c r="Z83" i="1"/>
  <c r="BN83" i="1"/>
  <c r="Z85" i="1"/>
  <c r="BN85" i="1"/>
  <c r="Z92" i="1"/>
  <c r="Z94" i="1" s="1"/>
  <c r="BN92" i="1"/>
  <c r="BP92" i="1"/>
  <c r="Z98" i="1"/>
  <c r="BN98" i="1"/>
  <c r="BP98" i="1"/>
  <c r="E613" i="1"/>
  <c r="Z105" i="1"/>
  <c r="BN105" i="1"/>
  <c r="BP105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27" i="1"/>
  <c r="BN127" i="1"/>
  <c r="BP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BN160" i="1"/>
  <c r="BP160" i="1"/>
  <c r="Y163" i="1"/>
  <c r="Z167" i="1"/>
  <c r="Z169" i="1" s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3" i="1"/>
  <c r="Z205" i="1"/>
  <c r="Z206" i="1" s="1"/>
  <c r="BN205" i="1"/>
  <c r="BP205" i="1"/>
  <c r="Y206" i="1"/>
  <c r="Z209" i="1"/>
  <c r="Z211" i="1" s="1"/>
  <c r="BN209" i="1"/>
  <c r="BP209" i="1"/>
  <c r="Y212" i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F9" i="1"/>
  <c r="J9" i="1"/>
  <c r="Y54" i="1"/>
  <c r="Y70" i="1"/>
  <c r="Y152" i="1"/>
  <c r="Y190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Z351" i="1" s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86" i="1" l="1"/>
  <c r="Z431" i="1"/>
  <c r="Z407" i="1"/>
  <c r="Z345" i="1"/>
  <c r="Z336" i="1"/>
  <c r="Z255" i="1"/>
  <c r="Z243" i="1"/>
  <c r="Z358" i="1"/>
  <c r="Z200" i="1"/>
  <c r="Z177" i="1"/>
  <c r="Z162" i="1"/>
  <c r="Z141" i="1"/>
  <c r="Z131" i="1"/>
  <c r="Z124" i="1"/>
  <c r="Z115" i="1"/>
  <c r="Z107" i="1"/>
  <c r="Z100" i="1"/>
  <c r="Z86" i="1"/>
  <c r="Z59" i="1"/>
  <c r="Y604" i="1"/>
  <c r="Z418" i="1"/>
  <c r="Z54" i="1"/>
  <c r="Z35" i="1"/>
  <c r="Z464" i="1"/>
  <c r="Z391" i="1"/>
  <c r="Z302" i="1"/>
  <c r="Z222" i="1"/>
  <c r="Y605" i="1"/>
  <c r="Y607" i="1"/>
  <c r="Z329" i="1"/>
  <c r="Z77" i="1"/>
  <c r="Z559" i="1"/>
  <c r="Z497" i="1"/>
  <c r="Z552" i="1"/>
  <c r="Z293" i="1"/>
  <c r="Z70" i="1"/>
  <c r="Y603" i="1"/>
  <c r="Z529" i="1"/>
  <c r="Z515" i="1"/>
  <c r="Z583" i="1"/>
  <c r="Z569" i="1"/>
  <c r="Z402" i="1"/>
  <c r="Z281" i="1"/>
  <c r="Z267" i="1"/>
  <c r="Z236" i="1"/>
  <c r="X606" i="1"/>
  <c r="Z608" i="1" l="1"/>
  <c r="Y606" i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<sst xmlns="http://schemas.openxmlformats.org/spreadsheetml/2006/main" count="2803" uniqueCount="991">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</sst>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516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/>
      <c r="I5" s="983"/>
      <c r="J5" s="983"/>
      <c r="K5" s="983"/>
      <c r="L5" s="983"/>
      <c r="M5" s="807"/>
      <c r="N5" s="58"/>
      <c r="P5" s="24" t="s">
        <v>10</v>
      </c>
      <c r="Q5" s="1080">
        <v>45587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Вторник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150</v>
      </c>
      <c r="Y48" s="70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220</v>
      </c>
      <c r="Y51" s="702">
        <f t="shared" si="6"/>
        <v>220</v>
      </c>
      <c r="Z51" s="36">
        <f>IFERROR(IF(Y51=0,"",ROUNDUP(Y51/H51,0)*0.00902),"")</f>
        <v>0.49609999999999999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231.55</v>
      </c>
      <c r="BN51" s="64">
        <f t="shared" si="8"/>
        <v>231.55</v>
      </c>
      <c r="BO51" s="64">
        <f t="shared" si="9"/>
        <v>0.41666666666666669</v>
      </c>
      <c r="BP51" s="64">
        <f t="shared" si="10"/>
        <v>0.41666666666666669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68.888888888888886</v>
      </c>
      <c r="Y54" s="703">
        <f>IFERROR(Y48/H48,"0")+IFERROR(Y49/H49,"0")+IFERROR(Y50/H50,"0")+IFERROR(Y51/H51,"0")+IFERROR(Y52/H52,"0")+IFERROR(Y53/H53,"0")</f>
        <v>69</v>
      </c>
      <c r="Z54" s="703">
        <f>IFERROR(IF(Z48="",0,Z48),"0")+IFERROR(IF(Z49="",0,Z49),"0")+IFERROR(IF(Z50="",0,Z50),"0")+IFERROR(IF(Z51="",0,Z51),"0")+IFERROR(IF(Z52="",0,Z52),"0")+IFERROR(IF(Z53="",0,Z53),"0")</f>
        <v>0.80059999999999998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370</v>
      </c>
      <c r="Y55" s="703">
        <f>IFERROR(SUM(Y48:Y53),"0")</f>
        <v>371.20000000000005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200</v>
      </c>
      <c r="Y63" s="702">
        <f t="shared" ref="Y63:Y69" si="11">IFERROR(IF(X63="",0,CEILING((X63/$H63),1)*$H63),"")</f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208.88888888888889</v>
      </c>
      <c r="BN63" s="64">
        <f t="shared" ref="BN63:BN69" si="13">IFERROR(Y63*I63/H63,"0")</f>
        <v>214.32</v>
      </c>
      <c r="BO63" s="64">
        <f t="shared" ref="BO63:BO69" si="14">IFERROR(1/J63*(X63/H63),"0")</f>
        <v>0.3306878306878307</v>
      </c>
      <c r="BP63" s="64">
        <f t="shared" ref="BP63:BP69" si="15">IFERROR(1/J63*(Y63/H63),"0")</f>
        <v>0.33928571428571425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118.51851851851852</v>
      </c>
      <c r="Y70" s="703">
        <f>IFERROR(Y63/H63,"0")+IFERROR(Y64/H64,"0")+IFERROR(Y65/H65,"0")+IFERROR(Y66/H66,"0")+IFERROR(Y67/H67,"0")+IFERROR(Y68/H68,"0")+IFERROR(Y69/H69,"0")</f>
        <v>119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1.31525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650</v>
      </c>
      <c r="Y71" s="703">
        <f>IFERROR(SUM(Y63:Y69),"0")</f>
        <v>655.20000000000005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80</v>
      </c>
      <c r="Y73" s="702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157.5</v>
      </c>
      <c r="Y76" s="702">
        <f>IFERROR(IF(X76="",0,CEILING((X76/$H76),1)*$H76),"")</f>
        <v>159.30000000000001</v>
      </c>
      <c r="Z76" s="36">
        <f>IFERROR(IF(Y76=0,"",ROUNDUP(Y76/H76,0)*0.00753),"")</f>
        <v>0.44427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169.16666666666666</v>
      </c>
      <c r="BN76" s="64">
        <f>IFERROR(Y76*I76/H76,"0")</f>
        <v>171.1</v>
      </c>
      <c r="BO76" s="64">
        <f>IFERROR(1/J76*(X76/H76),"0")</f>
        <v>0.37393162393162388</v>
      </c>
      <c r="BP76" s="64">
        <f>IFERROR(1/J76*(Y76/H76),"0")</f>
        <v>0.37820512820512819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65.740740740740733</v>
      </c>
      <c r="Y77" s="703">
        <f>IFERROR(Y73/H73,"0")+IFERROR(Y74/H74,"0")+IFERROR(Y75/H75,"0")+IFERROR(Y76/H76,"0")</f>
        <v>67</v>
      </c>
      <c r="Z77" s="703">
        <f>IFERROR(IF(Z73="",0,Z73),"0")+IFERROR(IF(Z74="",0,Z74),"0")+IFERROR(IF(Z75="",0,Z75),"0")+IFERROR(IF(Z76="",0,Z76),"0")</f>
        <v>0.61826999999999999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237.5</v>
      </c>
      <c r="Y78" s="703">
        <f>IFERROR(SUM(Y73:Y76),"0")</f>
        <v>245.70000000000002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21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22.166666666666664</v>
      </c>
      <c r="BN83" s="64">
        <f t="shared" si="18"/>
        <v>22.8</v>
      </c>
      <c r="BO83" s="64">
        <f t="shared" si="19"/>
        <v>4.9857549857549859E-2</v>
      </c>
      <c r="BP83" s="64">
        <f t="shared" si="20"/>
        <v>5.1282051282051287E-2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21</v>
      </c>
      <c r="Y85" s="702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31.666666666666664</v>
      </c>
      <c r="Y86" s="703">
        <f>IFERROR(Y80/H80,"0")+IFERROR(Y81/H81,"0")+IFERROR(Y82/H82,"0")+IFERROR(Y83/H83,"0")+IFERROR(Y84/H84,"0")+IFERROR(Y85/H85,"0")</f>
        <v>33</v>
      </c>
      <c r="Z86" s="703">
        <f>IFERROR(IF(Z80="",0,Z80),"0")+IFERROR(IF(Z81="",0,Z81),"0")+IFERROR(IF(Z82="",0,Z82),"0")+IFERROR(IF(Z83="",0,Z83),"0")+IFERROR(IF(Z84="",0,Z84),"0")+IFERROR(IF(Z85="",0,Z85),"0")</f>
        <v>0.16566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57</v>
      </c>
      <c r="Y87" s="703">
        <f>IFERROR(SUM(Y80:Y85),"0")</f>
        <v>59.4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80</v>
      </c>
      <c r="Y98" s="702">
        <f>IFERROR(IF(X98="",0,CEILING((X98/$H98),1)*$H98),"")</f>
        <v>84</v>
      </c>
      <c r="Z98" s="36">
        <f>IFERROR(IF(Y98=0,"",ROUNDUP(Y98/H98,0)*0.02175),"")</f>
        <v>0.21749999999999997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85.371428571428567</v>
      </c>
      <c r="BN98" s="64">
        <f>IFERROR(Y98*I98/H98,"0")</f>
        <v>89.64</v>
      </c>
      <c r="BO98" s="64">
        <f>IFERROR(1/J98*(X98/H98),"0")</f>
        <v>0.17006802721088435</v>
      </c>
      <c r="BP98" s="64">
        <f>IFERROR(1/J98*(Y98/H98),"0")</f>
        <v>0.17857142857142855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9.5238095238095237</v>
      </c>
      <c r="Y100" s="703">
        <f>IFERROR(Y97/H97,"0")+IFERROR(Y98/H98,"0")+IFERROR(Y99/H99,"0")</f>
        <v>10</v>
      </c>
      <c r="Z100" s="703">
        <f>IFERROR(IF(Z97="",0,Z97),"0")+IFERROR(IF(Z98="",0,Z98),"0")+IFERROR(IF(Z99="",0,Z99),"0")</f>
        <v>0.21749999999999997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80</v>
      </c>
      <c r="Y101" s="703">
        <f>IFERROR(SUM(Y97:Y99),"0")</f>
        <v>84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220</v>
      </c>
      <c r="Y104" s="702">
        <f>IFERROR(IF(X104="",0,CEILING((X104/$H104),1)*$H104),"")</f>
        <v>226.8</v>
      </c>
      <c r="Z104" s="36">
        <f>IFERROR(IF(Y104=0,"",ROUNDUP(Y104/H104,0)*0.02175),"")</f>
        <v>0.45674999999999999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229.77777777777774</v>
      </c>
      <c r="BN104" s="64">
        <f>IFERROR(Y104*I104/H104,"0")</f>
        <v>236.88</v>
      </c>
      <c r="BO104" s="64">
        <f>IFERROR(1/J104*(X104/H104),"0")</f>
        <v>0.36375661375661372</v>
      </c>
      <c r="BP104" s="64">
        <f>IFERROR(1/J104*(Y104/H104),"0")</f>
        <v>0.375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80.370370370370367</v>
      </c>
      <c r="Y107" s="703">
        <f>IFERROR(Y104/H104,"0")+IFERROR(Y105/H105,"0")+IFERROR(Y106/H106,"0")</f>
        <v>81</v>
      </c>
      <c r="Z107" s="703">
        <f>IFERROR(IF(Z104="",0,Z104),"0")+IFERROR(IF(Z105="",0,Z105),"0")+IFERROR(IF(Z106="",0,Z106),"0")</f>
        <v>0.99795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490</v>
      </c>
      <c r="Y108" s="703">
        <f>IFERROR(SUM(Y104:Y106),"0")</f>
        <v>496.8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190</v>
      </c>
      <c r="Y111" s="702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202.75714285714287</v>
      </c>
      <c r="BN111" s="64">
        <f>IFERROR(Y111*I111/H111,"0")</f>
        <v>206.17200000000003</v>
      </c>
      <c r="BO111" s="64">
        <f>IFERROR(1/J111*(X111/H111),"0")</f>
        <v>0.40391156462585026</v>
      </c>
      <c r="BP111" s="64">
        <f>IFERROR(1/J111*(Y111/H111),"0")</f>
        <v>0.4107142857142857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155.95238095238093</v>
      </c>
      <c r="Y115" s="703">
        <f>IFERROR(Y110/H110,"0")+IFERROR(Y111/H111,"0")+IFERROR(Y112/H112,"0")+IFERROR(Y113/H113,"0")+IFERROR(Y114/H114,"0")</f>
        <v>157</v>
      </c>
      <c r="Z115" s="703">
        <f>IFERROR(IF(Z110="",0,Z110),"0")+IFERROR(IF(Z111="",0,Z111),"0")+IFERROR(IF(Z112="",0,Z112),"0")+IFERROR(IF(Z113="",0,Z113),"0")+IFERROR(IF(Z114="",0,Z114),"0")</f>
        <v>1.5092699999999999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550</v>
      </c>
      <c r="Y116" s="703">
        <f>IFERROR(SUM(Y110:Y114),"0")</f>
        <v>555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60</v>
      </c>
      <c r="Y120" s="702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540</v>
      </c>
      <c r="Y122" s="702">
        <f>IFERROR(IF(X122="",0,CEILING((X122/$H122),1)*$H122),"")</f>
        <v>540</v>
      </c>
      <c r="Z122" s="36">
        <f>IFERROR(IF(Y122=0,"",ROUNDUP(Y122/H122,0)*0.00902),"")</f>
        <v>1.0824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565.20000000000005</v>
      </c>
      <c r="BN122" s="64">
        <f>IFERROR(Y122*I122/H122,"0")</f>
        <v>565.20000000000005</v>
      </c>
      <c r="BO122" s="64">
        <f>IFERROR(1/J122*(X122/H122),"0")</f>
        <v>0.90909090909090917</v>
      </c>
      <c r="BP122" s="64">
        <f>IFERROR(1/J122*(Y122/H122),"0")</f>
        <v>0.90909090909090917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125.35714285714286</v>
      </c>
      <c r="Y124" s="703">
        <f>IFERROR(Y119/H119,"0")+IFERROR(Y120/H120,"0")+IFERROR(Y121/H121,"0")+IFERROR(Y122/H122,"0")+IFERROR(Y123/H123,"0")</f>
        <v>126</v>
      </c>
      <c r="Z124" s="703">
        <f>IFERROR(IF(Z119="",0,Z119),"0")+IFERROR(IF(Z120="",0,Z120),"0")+IFERROR(IF(Z121="",0,Z121),"0")+IFERROR(IF(Z122="",0,Z122),"0")+IFERROR(IF(Z123="",0,Z123),"0")</f>
        <v>1.2129000000000001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600</v>
      </c>
      <c r="Y125" s="703">
        <f>IFERROR(SUM(Y119:Y123),"0")</f>
        <v>607.20000000000005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320</v>
      </c>
      <c r="Y135" s="702">
        <f t="shared" si="21"/>
        <v>327.60000000000002</v>
      </c>
      <c r="Z135" s="36">
        <f>IFERROR(IF(Y135=0,"",ROUNDUP(Y135/H135,0)*0.02175),"")</f>
        <v>0.84824999999999995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341.25714285714281</v>
      </c>
      <c r="BN135" s="64">
        <f t="shared" si="23"/>
        <v>349.36200000000002</v>
      </c>
      <c r="BO135" s="64">
        <f t="shared" si="24"/>
        <v>0.68027210884353739</v>
      </c>
      <c r="BP135" s="64">
        <f t="shared" si="25"/>
        <v>0.6964285714285714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675</v>
      </c>
      <c r="Y138" s="702">
        <f t="shared" si="21"/>
        <v>675</v>
      </c>
      <c r="Z138" s="36">
        <f>IFERROR(IF(Y138=0,"",ROUNDUP(Y138/H138,0)*0.00753),"")</f>
        <v>1.8825000000000001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742.99999999999989</v>
      </c>
      <c r="BN138" s="64">
        <f t="shared" si="23"/>
        <v>742.99999999999989</v>
      </c>
      <c r="BO138" s="64">
        <f t="shared" si="24"/>
        <v>1.6025641025641024</v>
      </c>
      <c r="BP138" s="64">
        <f t="shared" si="25"/>
        <v>1.6025641025641024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30</v>
      </c>
      <c r="Y139" s="702">
        <f t="shared" si="21"/>
        <v>30.6</v>
      </c>
      <c r="Z139" s="36">
        <f>IFERROR(IF(Y139=0,"",ROUNDUP(Y139/H139,0)*0.00753),"")</f>
        <v>0.12801000000000001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33.333333333333336</v>
      </c>
      <c r="BN139" s="64">
        <f t="shared" si="23"/>
        <v>34</v>
      </c>
      <c r="BO139" s="64">
        <f t="shared" si="24"/>
        <v>0.10683760683760685</v>
      </c>
      <c r="BP139" s="64">
        <f t="shared" si="25"/>
        <v>0.10897435897435898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304.76190476190476</v>
      </c>
      <c r="Y141" s="703">
        <f>IFERROR(Y134/H134,"0")+IFERROR(Y135/H135,"0")+IFERROR(Y136/H136,"0")+IFERROR(Y137/H137,"0")+IFERROR(Y138/H138,"0")+IFERROR(Y139/H139,"0")+IFERROR(Y140/H140,"0")</f>
        <v>306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2.8587600000000002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1025</v>
      </c>
      <c r="Y142" s="703">
        <f>IFERROR(SUM(Y134:Y140),"0")</f>
        <v>1033.2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19.8</v>
      </c>
      <c r="Y145" s="702">
        <f>IFERROR(IF(X145="",0,CEILING((X145/$H145),1)*$H145),"")</f>
        <v>19.8</v>
      </c>
      <c r="Z145" s="36">
        <f>IFERROR(IF(Y145=0,"",ROUNDUP(Y145/H145,0)*0.00753),"")</f>
        <v>7.5300000000000006E-2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22.580000000000002</v>
      </c>
      <c r="BN145" s="64">
        <f>IFERROR(Y145*I145/H145,"0")</f>
        <v>22.580000000000002</v>
      </c>
      <c r="BO145" s="64">
        <f>IFERROR(1/J145*(X145/H145),"0")</f>
        <v>6.4102564102564097E-2</v>
      </c>
      <c r="BP145" s="64">
        <f>IFERROR(1/J145*(Y145/H145),"0")</f>
        <v>6.4102564102564097E-2</v>
      </c>
    </row>
    <row r="146" spans="1:68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10</v>
      </c>
      <c r="Y146" s="703">
        <f>IFERROR(Y144/H144,"0")+IFERROR(Y145/H145,"0")</f>
        <v>10</v>
      </c>
      <c r="Z146" s="703">
        <f>IFERROR(IF(Z144="",0,Z144),"0")+IFERROR(IF(Z145="",0,Z145),"0")</f>
        <v>7.5300000000000006E-2</v>
      </c>
      <c r="AA146" s="704"/>
      <c r="AB146" s="704"/>
      <c r="AC146" s="704"/>
    </row>
    <row r="147" spans="1:68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19.8</v>
      </c>
      <c r="Y147" s="703">
        <f>IFERROR(SUM(Y144:Y145),"0")</f>
        <v>19.8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35</v>
      </c>
      <c r="Y155" s="702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12.5</v>
      </c>
      <c r="Y157" s="703">
        <f>IFERROR(Y155/H155,"0")+IFERROR(Y156/H156,"0")</f>
        <v>13</v>
      </c>
      <c r="Z157" s="703">
        <f>IFERROR(IF(Z155="",0,Z155),"0")+IFERROR(IF(Z156="",0,Z156),"0")</f>
        <v>9.7890000000000005E-2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35</v>
      </c>
      <c r="Y158" s="703">
        <f>IFERROR(SUM(Y155:Y156),"0")</f>
        <v>36.4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33</v>
      </c>
      <c r="Y161" s="702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12.5</v>
      </c>
      <c r="Y162" s="703">
        <f>IFERROR(Y160/H160,"0")+IFERROR(Y161/H161,"0")</f>
        <v>13</v>
      </c>
      <c r="Z162" s="703">
        <f>IFERROR(IF(Z160="",0,Z160),"0")+IFERROR(IF(Z161="",0,Z161),"0")</f>
        <v>9.7890000000000005E-2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33</v>
      </c>
      <c r="Y163" s="703">
        <f>IFERROR(SUM(Y160:Y161),"0")</f>
        <v>34.32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60</v>
      </c>
      <c r="Y192" s="702">
        <f t="shared" ref="Y192:Y199" si="26">IFERROR(IF(X192="",0,CEILING((X192/$H192),1)*$H192),"")</f>
        <v>63</v>
      </c>
      <c r="Z192" s="36">
        <f>IFERROR(IF(Y192=0,"",ROUNDUP(Y192/H192,0)*0.00753),"")</f>
        <v>0.11295000000000001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63.714285714285715</v>
      </c>
      <c r="BN192" s="64">
        <f t="shared" ref="BN192:BN199" si="28">IFERROR(Y192*I192/H192,"0")</f>
        <v>66.900000000000006</v>
      </c>
      <c r="BO192" s="64">
        <f t="shared" ref="BO192:BO199" si="29">IFERROR(1/J192*(X192/H192),"0")</f>
        <v>9.1575091575091569E-2</v>
      </c>
      <c r="BP192" s="64">
        <f t="shared" ref="BP192:BP199" si="30">IFERROR(1/J192*(Y192/H192),"0")</f>
        <v>9.6153846153846145E-2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30</v>
      </c>
      <c r="Y193" s="702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31.857142857142858</v>
      </c>
      <c r="BN193" s="64">
        <f t="shared" si="28"/>
        <v>35.68</v>
      </c>
      <c r="BO193" s="64">
        <f t="shared" si="29"/>
        <v>4.5787545787545784E-2</v>
      </c>
      <c r="BP193" s="64">
        <f t="shared" si="30"/>
        <v>5.128205128205128E-2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80</v>
      </c>
      <c r="Y194" s="702">
        <f t="shared" si="26"/>
        <v>84</v>
      </c>
      <c r="Z194" s="36">
        <f>IFERROR(IF(Y194=0,"",ROUNDUP(Y194/H194,0)*0.00753),"")</f>
        <v>0.15060000000000001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83.80952380952381</v>
      </c>
      <c r="BN194" s="64">
        <f t="shared" si="28"/>
        <v>88</v>
      </c>
      <c r="BO194" s="64">
        <f t="shared" si="29"/>
        <v>0.1221001221001221</v>
      </c>
      <c r="BP194" s="64">
        <f t="shared" si="30"/>
        <v>0.12820512820512819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122.5</v>
      </c>
      <c r="Y195" s="702">
        <f t="shared" si="26"/>
        <v>123.9</v>
      </c>
      <c r="Z195" s="36">
        <f>IFERROR(IF(Y195=0,"",ROUNDUP(Y195/H195,0)*0.00502),"")</f>
        <v>0.29618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130.08333333333334</v>
      </c>
      <c r="BN195" s="64">
        <f t="shared" si="28"/>
        <v>131.57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140</v>
      </c>
      <c r="Y196" s="702">
        <f t="shared" si="26"/>
        <v>140.70000000000002</v>
      </c>
      <c r="Z196" s="36">
        <f>IFERROR(IF(Y196=0,"",ROUNDUP(Y196/H196,0)*0.00502),"")</f>
        <v>0.33634000000000003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148.66666666666666</v>
      </c>
      <c r="BN196" s="64">
        <f t="shared" si="28"/>
        <v>149.41</v>
      </c>
      <c r="BO196" s="64">
        <f t="shared" si="29"/>
        <v>0.28490028490028491</v>
      </c>
      <c r="BP196" s="64">
        <f t="shared" si="30"/>
        <v>0.28632478632478636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192.5</v>
      </c>
      <c r="Y197" s="702">
        <f t="shared" si="26"/>
        <v>193.20000000000002</v>
      </c>
      <c r="Z197" s="36">
        <f>IFERROR(IF(Y197=0,"",ROUNDUP(Y197/H197,0)*0.00502),"")</f>
        <v>0.46184000000000003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201.66666666666669</v>
      </c>
      <c r="BN197" s="64">
        <f t="shared" si="28"/>
        <v>202.40000000000003</v>
      </c>
      <c r="BO197" s="64">
        <f t="shared" si="29"/>
        <v>0.39173789173789175</v>
      </c>
      <c r="BP197" s="64">
        <f t="shared" si="30"/>
        <v>0.39316239316239321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257.14285714285711</v>
      </c>
      <c r="Y200" s="703">
        <f>IFERROR(Y192/H192,"0")+IFERROR(Y193/H193,"0")+IFERROR(Y194/H194,"0")+IFERROR(Y195/H195,"0")+IFERROR(Y196/H196,"0")+IFERROR(Y197/H197,"0")+IFERROR(Y198/H198,"0")+IFERROR(Y199/H199,"0")</f>
        <v>261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1.41815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625</v>
      </c>
      <c r="Y201" s="703">
        <f>IFERROR(SUM(Y192:Y199),"0")</f>
        <v>638.40000000000009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140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145.44444444444446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0.19640852974186307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100</v>
      </c>
      <c r="Y215" s="702">
        <f t="shared" si="31"/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103.88888888888889</v>
      </c>
      <c r="BN215" s="64">
        <f t="shared" si="33"/>
        <v>106.59000000000002</v>
      </c>
      <c r="BO215" s="64">
        <f t="shared" si="34"/>
        <v>0.14029180695847362</v>
      </c>
      <c r="BP215" s="64">
        <f t="shared" si="35"/>
        <v>0.14393939393939395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170</v>
      </c>
      <c r="Y216" s="702">
        <f t="shared" si="31"/>
        <v>172.8</v>
      </c>
      <c r="Z216" s="36">
        <f>IFERROR(IF(Y216=0,"",ROUNDUP(Y216/H216,0)*0.00902),"")</f>
        <v>0.28864000000000001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0.23849607182940516</v>
      </c>
      <c r="BP216" s="64">
        <f t="shared" si="35"/>
        <v>0.24242424242424243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140</v>
      </c>
      <c r="Y217" s="702">
        <f t="shared" si="31"/>
        <v>140.4</v>
      </c>
      <c r="Z217" s="36">
        <f>IFERROR(IF(Y217=0,"",ROUNDUP(Y217/H217,0)*0.00902),"")</f>
        <v>0.23452000000000001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145.44444444444446</v>
      </c>
      <c r="BN217" s="64">
        <f t="shared" si="33"/>
        <v>145.86000000000001</v>
      </c>
      <c r="BO217" s="64">
        <f t="shared" si="34"/>
        <v>0.19640852974186307</v>
      </c>
      <c r="BP217" s="64">
        <f t="shared" si="35"/>
        <v>0.19696969696969696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30</v>
      </c>
      <c r="Y218" s="702">
        <f t="shared" si="3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32.166666666666664</v>
      </c>
      <c r="BN218" s="64">
        <f t="shared" si="33"/>
        <v>32.81</v>
      </c>
      <c r="BO218" s="64">
        <f t="shared" si="34"/>
        <v>7.122507122507124E-2</v>
      </c>
      <c r="BP218" s="64">
        <f t="shared" si="35"/>
        <v>7.2649572649572655E-2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27</v>
      </c>
      <c r="Y219" s="702">
        <f t="shared" si="31"/>
        <v>27</v>
      </c>
      <c r="Z219" s="36">
        <f>IFERROR(IF(Y219=0,"",ROUNDUP(Y219/H219,0)*0.00502),"")</f>
        <v>7.5300000000000006E-2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28.499999999999996</v>
      </c>
      <c r="BN219" s="64">
        <f t="shared" si="33"/>
        <v>28.499999999999996</v>
      </c>
      <c r="BO219" s="64">
        <f t="shared" si="34"/>
        <v>6.4102564102564111E-2</v>
      </c>
      <c r="BP219" s="64">
        <f t="shared" si="35"/>
        <v>6.4102564102564111E-2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27</v>
      </c>
      <c r="Y220" s="702">
        <f t="shared" si="31"/>
        <v>27</v>
      </c>
      <c r="Z220" s="36">
        <f>IFERROR(IF(Y220=0,"",ROUNDUP(Y220/H220,0)*0.00502),"")</f>
        <v>7.5300000000000006E-2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28.499999999999996</v>
      </c>
      <c r="BN220" s="64">
        <f t="shared" si="33"/>
        <v>28.499999999999996</v>
      </c>
      <c r="BO220" s="64">
        <f t="shared" si="34"/>
        <v>6.4102564102564111E-2</v>
      </c>
      <c r="BP220" s="64">
        <f t="shared" si="35"/>
        <v>6.4102564102564111E-2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27</v>
      </c>
      <c r="Y221" s="702">
        <f t="shared" si="31"/>
        <v>27</v>
      </c>
      <c r="Z221" s="36">
        <f>IFERROR(IF(Y221=0,"",ROUNDUP(Y221/H221,0)*0.00502),"")</f>
        <v>7.5300000000000006E-2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28.499999999999996</v>
      </c>
      <c r="BN221" s="64">
        <f t="shared" si="33"/>
        <v>28.499999999999996</v>
      </c>
      <c r="BO221" s="64">
        <f t="shared" si="34"/>
        <v>6.4102564102564111E-2</v>
      </c>
      <c r="BP221" s="64">
        <f t="shared" si="35"/>
        <v>6.4102564102564111E-2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163.51851851851853</v>
      </c>
      <c r="Y222" s="703">
        <f>IFERROR(Y214/H214,"0")+IFERROR(Y215/H215,"0")+IFERROR(Y216/H216,"0")+IFERROR(Y217/H217,"0")+IFERROR(Y218/H218,"0")+IFERROR(Y219/H219,"0")+IFERROR(Y220/H220,"0")+IFERROR(Y221/H221,"0")</f>
        <v>165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1.2402999999999997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661</v>
      </c>
      <c r="Y223" s="703">
        <f>IFERROR(SUM(Y214:Y221),"0")</f>
        <v>667.80000000000007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180</v>
      </c>
      <c r="Y228" s="702">
        <f t="shared" si="36"/>
        <v>182.7</v>
      </c>
      <c r="Z228" s="36">
        <f>IFERROR(IF(Y228=0,"",ROUNDUP(Y228/H228,0)*0.02175),"")</f>
        <v>0.45674999999999999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191.66896551724139</v>
      </c>
      <c r="BN228" s="64">
        <f t="shared" si="38"/>
        <v>194.54399999999998</v>
      </c>
      <c r="BO228" s="64">
        <f t="shared" si="39"/>
        <v>0.36945812807881773</v>
      </c>
      <c r="BP228" s="64">
        <f t="shared" si="40"/>
        <v>0.375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420</v>
      </c>
      <c r="Y231" s="702">
        <f t="shared" si="36"/>
        <v>420</v>
      </c>
      <c r="Z231" s="36">
        <f t="shared" si="41"/>
        <v>1.31775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467.6</v>
      </c>
      <c r="BN231" s="64">
        <f t="shared" si="38"/>
        <v>467.6</v>
      </c>
      <c r="BO231" s="64">
        <f t="shared" si="39"/>
        <v>1.1217948717948718</v>
      </c>
      <c r="BP231" s="64">
        <f t="shared" si="40"/>
        <v>1.1217948717948718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152</v>
      </c>
      <c r="Y234" s="702">
        <f t="shared" si="36"/>
        <v>153.6</v>
      </c>
      <c r="Z234" s="36">
        <f t="shared" si="41"/>
        <v>0.48192000000000002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169.22666666666669</v>
      </c>
      <c r="BN234" s="64">
        <f t="shared" si="38"/>
        <v>171.00800000000001</v>
      </c>
      <c r="BO234" s="64">
        <f t="shared" si="39"/>
        <v>0.40598290598290598</v>
      </c>
      <c r="BP234" s="64">
        <f t="shared" si="40"/>
        <v>0.41025641025641024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288</v>
      </c>
      <c r="Y235" s="702">
        <f t="shared" si="36"/>
        <v>288</v>
      </c>
      <c r="Z235" s="36">
        <f t="shared" si="41"/>
        <v>0.90360000000000007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321.36</v>
      </c>
      <c r="BN235" s="64">
        <f t="shared" si="38"/>
        <v>321.36</v>
      </c>
      <c r="BO235" s="64">
        <f t="shared" si="39"/>
        <v>0.76923076923076916</v>
      </c>
      <c r="BP235" s="64">
        <f t="shared" si="40"/>
        <v>0.76923076923076916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512.35632183908046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514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4.1690400000000007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1360</v>
      </c>
      <c r="Y237" s="703">
        <f>IFERROR(SUM(Y225:Y235),"0")</f>
        <v>1365.8999999999999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60</v>
      </c>
      <c r="Y241" s="702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66.800000000000011</v>
      </c>
      <c r="BN241" s="64">
        <f>IFERROR(Y241*I241/H241,"0")</f>
        <v>66.800000000000011</v>
      </c>
      <c r="BO241" s="64">
        <f>IFERROR(1/J241*(X241/H241),"0")</f>
        <v>0.16025641025641024</v>
      </c>
      <c r="BP241" s="64">
        <f>IFERROR(1/J241*(Y241/H241),"0")</f>
        <v>0.16025641025641024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68</v>
      </c>
      <c r="Y242" s="702">
        <f>IFERROR(IF(X242="",0,CEILING((X242/$H242),1)*$H242),"")</f>
        <v>69.599999999999994</v>
      </c>
      <c r="Z242" s="36">
        <f>IFERROR(IF(Y242=0,"",ROUNDUP(Y242/H242,0)*0.00753),"")</f>
        <v>0.21837000000000001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75.706666666666663</v>
      </c>
      <c r="BN242" s="64">
        <f>IFERROR(Y242*I242/H242,"0")</f>
        <v>77.488</v>
      </c>
      <c r="BO242" s="64">
        <f>IFERROR(1/J242*(X242/H242),"0")</f>
        <v>0.18162393162393164</v>
      </c>
      <c r="BP242" s="64">
        <f>IFERROR(1/J242*(Y242/H242),"0")</f>
        <v>0.1858974358974359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50</v>
      </c>
      <c r="Y259" s="702">
        <f t="shared" ref="Y259:Y266" si="47">IFERROR(IF(X259="",0,CEILING((X259/$H259),1)*$H259),"")</f>
        <v>58</v>
      </c>
      <c r="Z259" s="36">
        <f>IFERROR(IF(Y259=0,"",ROUNDUP(Y259/H259,0)*0.02175),"")</f>
        <v>0.10874999999999999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52.068965517241381</v>
      </c>
      <c r="BN259" s="64">
        <f t="shared" ref="BN259:BN266" si="49">IFERROR(Y259*I259/H259,"0")</f>
        <v>60.4</v>
      </c>
      <c r="BO259" s="64">
        <f t="shared" ref="BO259:BO266" si="50">IFERROR(1/J259*(X259/H259),"0")</f>
        <v>7.6970443349753698E-2</v>
      </c>
      <c r="BP259" s="64">
        <f t="shared" ref="BP259:BP266" si="51">IFERROR(1/J259*(Y259/H259),"0")</f>
        <v>8.9285714285714274E-2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40</v>
      </c>
      <c r="Y262" s="702">
        <f t="shared" si="47"/>
        <v>46.4</v>
      </c>
      <c r="Z262" s="36">
        <f>IFERROR(IF(Y262=0,"",ROUNDUP(Y262/H262,0)*0.02175),"")</f>
        <v>8.6999999999999994E-2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41.655172413793103</v>
      </c>
      <c r="BN262" s="64">
        <f t="shared" si="49"/>
        <v>48.319999999999993</v>
      </c>
      <c r="BO262" s="64">
        <f t="shared" si="50"/>
        <v>6.1576354679802957E-2</v>
      </c>
      <c r="BP262" s="64">
        <f t="shared" si="51"/>
        <v>7.1428571428571425E-2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7.7586206896551726</v>
      </c>
      <c r="Y267" s="703">
        <f>IFERROR(Y259/H259,"0")+IFERROR(Y260/H260,"0")+IFERROR(Y261/H261,"0")+IFERROR(Y262/H262,"0")+IFERROR(Y263/H263,"0")+IFERROR(Y264/H264,"0")+IFERROR(Y265/H265,"0")+IFERROR(Y266/H266,"0")</f>
        <v>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0.19574999999999998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90</v>
      </c>
      <c r="Y268" s="703">
        <f>IFERROR(SUM(Y259:Y266),"0")</f>
        <v>104.4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320</v>
      </c>
      <c r="Y300" s="702">
        <f>IFERROR(IF(X300="",0,CEILING((X300/$H300),1)*$H300),"")</f>
        <v>321.59999999999997</v>
      </c>
      <c r="Z300" s="36">
        <f>IFERROR(IF(Y300=0,"",ROUNDUP(Y300/H300,0)*0.00753),"")</f>
        <v>1.00902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346.66666666666669</v>
      </c>
      <c r="BN300" s="64">
        <f>IFERROR(Y300*I300/H300,"0")</f>
        <v>348.4</v>
      </c>
      <c r="BO300" s="64">
        <f>IFERROR(1/J300*(X300/H300),"0")</f>
        <v>0.85470085470085477</v>
      </c>
      <c r="BP300" s="64">
        <f>IFERROR(1/J300*(Y300/H300),"0")</f>
        <v>0.85897435897435892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216.66666666666669</v>
      </c>
      <c r="Y302" s="703">
        <f>IFERROR(Y297/H297,"0")+IFERROR(Y298/H298,"0")+IFERROR(Y299/H299,"0")+IFERROR(Y300/H300,"0")+IFERROR(Y301/H301,"0")</f>
        <v>218</v>
      </c>
      <c r="Z302" s="703">
        <f>IFERROR(IF(Z297="",0,Z297),"0")+IFERROR(IF(Z298="",0,Z298),"0")+IFERROR(IF(Z299="",0,Z299),"0")+IFERROR(IF(Z300="",0,Z300),"0")+IFERROR(IF(Z301="",0,Z301),"0")</f>
        <v>1.64154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520</v>
      </c>
      <c r="Y303" s="703">
        <f>IFERROR(SUM(Y297:Y301),"0")</f>
        <v>523.19999999999993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157.5</v>
      </c>
      <c r="Y315" s="702">
        <f>IFERROR(IF(X315="",0,CEILING((X315/$H315),1)*$H315),"")</f>
        <v>157.5</v>
      </c>
      <c r="Z315" s="36">
        <f>IFERROR(IF(Y315=0,"",ROUNDUP(Y315/H315,0)*0.00502),"")</f>
        <v>0.3765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165</v>
      </c>
      <c r="BN315" s="64">
        <f>IFERROR(Y315*I315/H315,"0")</f>
        <v>165</v>
      </c>
      <c r="BO315" s="64">
        <f>IFERROR(1/J315*(X315/H315),"0")</f>
        <v>0.32051282051282054</v>
      </c>
      <c r="BP315" s="64">
        <f>IFERROR(1/J315*(Y315/H315),"0")</f>
        <v>0.32051282051282054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75</v>
      </c>
      <c r="Y317" s="703">
        <f>IFERROR(Y315/H315,"0")+IFERROR(Y316/H316,"0")</f>
        <v>75</v>
      </c>
      <c r="Z317" s="703">
        <f>IFERROR(IF(Z315="",0,Z315),"0")+IFERROR(IF(Z316="",0,Z316),"0")</f>
        <v>0.3765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157.5</v>
      </c>
      <c r="Y318" s="703">
        <f>IFERROR(SUM(Y315:Y316),"0")</f>
        <v>157.5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20</v>
      </c>
      <c r="Y325" s="702">
        <f t="shared" si="57"/>
        <v>20</v>
      </c>
      <c r="Z325" s="36">
        <f>IFERROR(IF(Y325=0,"",ROUNDUP(Y325/H325,0)*0.00902),"")</f>
        <v>4.5100000000000001E-2</v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21.05</v>
      </c>
      <c r="BN325" s="64">
        <f t="shared" si="59"/>
        <v>21.05</v>
      </c>
      <c r="BO325" s="64">
        <f t="shared" si="60"/>
        <v>3.787878787878788E-2</v>
      </c>
      <c r="BP325" s="64">
        <f t="shared" si="61"/>
        <v>3.787878787878788E-2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40</v>
      </c>
      <c r="Y328" s="702">
        <f t="shared" si="57"/>
        <v>40</v>
      </c>
      <c r="Z328" s="36">
        <f>IFERROR(IF(Y328=0,"",ROUNDUP(Y328/H328,0)*0.00902),"")</f>
        <v>9.0200000000000002E-2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42.1</v>
      </c>
      <c r="BN328" s="64">
        <f t="shared" si="59"/>
        <v>42.1</v>
      </c>
      <c r="BO328" s="64">
        <f t="shared" si="60"/>
        <v>7.575757575757576E-2</v>
      </c>
      <c r="BP328" s="64">
        <f t="shared" si="61"/>
        <v>7.575757575757576E-2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15</v>
      </c>
      <c r="Y329" s="703">
        <f>IFERROR(Y321/H321,"0")+IFERROR(Y322/H322,"0")+IFERROR(Y323/H323,"0")+IFERROR(Y324/H324,"0")+IFERROR(Y325/H325,"0")+IFERROR(Y326/H326,"0")+IFERROR(Y327/H327,"0")+IFERROR(Y328/H328,"0")</f>
        <v>15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0.1353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60</v>
      </c>
      <c r="Y330" s="703">
        <f>IFERROR(SUM(Y321:Y328),"0")</f>
        <v>60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50</v>
      </c>
      <c r="Y348" s="702">
        <f>IFERROR(IF(X348="",0,CEILING((X348/$H348),1)*$H348),"")</f>
        <v>50.400000000000006</v>
      </c>
      <c r="Z348" s="36">
        <f>IFERROR(IF(Y348=0,"",ROUNDUP(Y348/H348,0)*0.02175),"")</f>
        <v>0.1305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53.357142857142861</v>
      </c>
      <c r="BN348" s="64">
        <f>IFERROR(Y348*I348/H348,"0")</f>
        <v>53.784000000000006</v>
      </c>
      <c r="BO348" s="64">
        <f>IFERROR(1/J348*(X348/H348),"0")</f>
        <v>0.10629251700680271</v>
      </c>
      <c r="BP348" s="64">
        <f>IFERROR(1/J348*(Y348/H348),"0")</f>
        <v>0.10714285714285714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360</v>
      </c>
      <c r="Y349" s="702">
        <f>IFERROR(IF(X349="",0,CEILING((X349/$H349),1)*$H349),"")</f>
        <v>366.59999999999997</v>
      </c>
      <c r="Z349" s="36">
        <f>IFERROR(IF(Y349=0,"",ROUNDUP(Y349/H349,0)*0.02175),"")</f>
        <v>1.0222499999999999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386.03076923076929</v>
      </c>
      <c r="BN349" s="64">
        <f>IFERROR(Y349*I349/H349,"0")</f>
        <v>393.108</v>
      </c>
      <c r="BO349" s="64">
        <f>IFERROR(1/J349*(X349/H349),"0")</f>
        <v>0.82417582417582413</v>
      </c>
      <c r="BP349" s="64">
        <f>IFERROR(1/J349*(Y349/H349),"0")</f>
        <v>0.83928571428571419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40</v>
      </c>
      <c r="Y350" s="702">
        <f>IFERROR(IF(X350="",0,CEILING((X350/$H350),1)*$H350),"")</f>
        <v>42</v>
      </c>
      <c r="Z350" s="36">
        <f>IFERROR(IF(Y350=0,"",ROUNDUP(Y350/H350,0)*0.02175),"")</f>
        <v>0.10874999999999999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42.685714285714283</v>
      </c>
      <c r="BN350" s="64">
        <f>IFERROR(Y350*I350/H350,"0")</f>
        <v>44.82</v>
      </c>
      <c r="BO350" s="64">
        <f>IFERROR(1/J350*(X350/H350),"0")</f>
        <v>8.5034013605442174E-2</v>
      </c>
      <c r="BP350" s="64">
        <f>IFERROR(1/J350*(Y350/H350),"0")</f>
        <v>8.9285714285714274E-2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56.868131868131869</v>
      </c>
      <c r="Y351" s="703">
        <f>IFERROR(Y348/H348,"0")+IFERROR(Y349/H349,"0")+IFERROR(Y350/H350,"0")</f>
        <v>58</v>
      </c>
      <c r="Z351" s="703">
        <f>IFERROR(IF(Z348="",0,Z348),"0")+IFERROR(IF(Z349="",0,Z349),"0")+IFERROR(IF(Z350="",0,Z350),"0")</f>
        <v>1.2614999999999998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450</v>
      </c>
      <c r="Y352" s="703">
        <f>IFERROR(SUM(Y348:Y350),"0")</f>
        <v>459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20</v>
      </c>
      <c r="Y355" s="702">
        <f>IFERROR(IF(X355="",0,CEILING((X355/$H355),1)*$H355),"")</f>
        <v>21.28</v>
      </c>
      <c r="Z355" s="36">
        <f>IFERROR(IF(Y355=0,"",ROUNDUP(Y355/H355,0)*0.00753),"")</f>
        <v>5.271E-2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21.84210526315789</v>
      </c>
      <c r="BN355" s="64">
        <f>IFERROR(Y355*I355/H355,"0")</f>
        <v>23.240000000000002</v>
      </c>
      <c r="BO355" s="64">
        <f>IFERROR(1/J355*(X355/H355),"0")</f>
        <v>4.2172739541160589E-2</v>
      </c>
      <c r="BP355" s="64">
        <f>IFERROR(1/J355*(Y355/H355),"0")</f>
        <v>4.4871794871794872E-2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34</v>
      </c>
      <c r="Y356" s="702">
        <f>IFERROR(IF(X356="",0,CEILING((X356/$H356),1)*$H356),"")</f>
        <v>35.699999999999996</v>
      </c>
      <c r="Z356" s="36">
        <f>IFERROR(IF(Y356=0,"",ROUNDUP(Y356/H356,0)*0.00753),"")</f>
        <v>0.10542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39.666666666666671</v>
      </c>
      <c r="BN356" s="64">
        <f>IFERROR(Y356*I356/H356,"0")</f>
        <v>41.65</v>
      </c>
      <c r="BO356" s="64">
        <f>IFERROR(1/J356*(X356/H356),"0")</f>
        <v>8.5470085470085472E-2</v>
      </c>
      <c r="BP356" s="64">
        <f>IFERROR(1/J356*(Y356/H356),"0")</f>
        <v>8.9743589743589744E-2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340</v>
      </c>
      <c r="Y357" s="702">
        <f>IFERROR(IF(X357="",0,CEILING((X357/$H357),1)*$H357),"")</f>
        <v>341.7</v>
      </c>
      <c r="Z357" s="36">
        <f>IFERROR(IF(Y357=0,"",ROUNDUP(Y357/H357,0)*0.00753),"")</f>
        <v>1.00902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386.66666666666669</v>
      </c>
      <c r="BN357" s="64">
        <f>IFERROR(Y357*I357/H357,"0")</f>
        <v>388.6</v>
      </c>
      <c r="BO357" s="64">
        <f>IFERROR(1/J357*(X357/H357),"0")</f>
        <v>0.85470085470085477</v>
      </c>
      <c r="BP357" s="64">
        <f>IFERROR(1/J357*(Y357/H357),"0")</f>
        <v>0.85897435897435892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153.24561403508773</v>
      </c>
      <c r="Y358" s="703">
        <f>IFERROR(Y354/H354,"0")+IFERROR(Y355/H355,"0")+IFERROR(Y356/H356,"0")+IFERROR(Y357/H357,"0")</f>
        <v>155</v>
      </c>
      <c r="Z358" s="703">
        <f>IFERROR(IF(Z354="",0,Z354),"0")+IFERROR(IF(Z355="",0,Z355),"0")+IFERROR(IF(Z356="",0,Z356),"0")+IFERROR(IF(Z357="",0,Z357),"0")</f>
        <v>1.1671499999999999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394</v>
      </c>
      <c r="Y359" s="703">
        <f>IFERROR(SUM(Y354:Y357),"0")</f>
        <v>398.68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33</v>
      </c>
      <c r="Y368" s="702">
        <f>IFERROR(IF(X368="",0,CEILING((X368/$H368),1)*$H368),"")</f>
        <v>34.200000000000003</v>
      </c>
      <c r="Z368" s="36">
        <f>IFERROR(IF(Y368=0,"",ROUNDUP(Y368/H368,0)*0.00753),"")</f>
        <v>0.14307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37.546666666666667</v>
      </c>
      <c r="BN368" s="64">
        <f>IFERROR(Y368*I368/H368,"0")</f>
        <v>38.911999999999999</v>
      </c>
      <c r="BO368" s="64">
        <f>IFERROR(1/J368*(X368/H368),"0")</f>
        <v>0.11752136752136751</v>
      </c>
      <c r="BP368" s="64">
        <f>IFERROR(1/J368*(Y368/H368),"0")</f>
        <v>0.12179487179487179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18.333333333333332</v>
      </c>
      <c r="Y369" s="703">
        <f>IFERROR(Y368/H368,"0")</f>
        <v>19</v>
      </c>
      <c r="Z369" s="703">
        <f>IFERROR(IF(Z368="",0,Z368),"0")</f>
        <v>0.14307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33</v>
      </c>
      <c r="Y370" s="703">
        <f>IFERROR(SUM(Y368:Y368),"0")</f>
        <v>34.200000000000003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735</v>
      </c>
      <c r="Y373" s="702">
        <f>IFERROR(IF(X373="",0,CEILING((X373/$H373),1)*$H373),"")</f>
        <v>735</v>
      </c>
      <c r="Z373" s="36">
        <f>IFERROR(IF(Y373=0,"",ROUNDUP(Y373/H373,0)*0.00753),"")</f>
        <v>2.6355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830.19999999999993</v>
      </c>
      <c r="BN373" s="64">
        <f>IFERROR(Y373*I373/H373,"0")</f>
        <v>830.19999999999993</v>
      </c>
      <c r="BO373" s="64">
        <f>IFERROR(1/J373*(X373/H373),"0")</f>
        <v>2.2435897435897436</v>
      </c>
      <c r="BP373" s="64">
        <f>IFERROR(1/J373*(Y373/H373),"0")</f>
        <v>2.2435897435897436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350</v>
      </c>
      <c r="Y374" s="702">
        <f>IFERROR(IF(X374="",0,CEILING((X374/$H374),1)*$H374),"")</f>
        <v>350.7</v>
      </c>
      <c r="Z374" s="36">
        <f>IFERROR(IF(Y374=0,"",ROUNDUP(Y374/H374,0)*0.00753),"")</f>
        <v>1.2575100000000001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393.33333333333331</v>
      </c>
      <c r="BN374" s="64">
        <f>IFERROR(Y374*I374/H374,"0")</f>
        <v>394.11999999999995</v>
      </c>
      <c r="BO374" s="64">
        <f>IFERROR(1/J374*(X374/H374),"0")</f>
        <v>1.0683760683760684</v>
      </c>
      <c r="BP374" s="64">
        <f>IFERROR(1/J374*(Y374/H374),"0")</f>
        <v>1.0705128205128205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516.66666666666663</v>
      </c>
      <c r="Y375" s="703">
        <f>IFERROR(Y372/H372,"0")+IFERROR(Y373/H373,"0")+IFERROR(Y374/H374,"0")</f>
        <v>517</v>
      </c>
      <c r="Z375" s="703">
        <f>IFERROR(IF(Z372="",0,Z372),"0")+IFERROR(IF(Z373="",0,Z373),"0")+IFERROR(IF(Z374="",0,Z374),"0")</f>
        <v>3.8930100000000003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1085</v>
      </c>
      <c r="Y376" s="703">
        <f>IFERROR(SUM(Y372:Y374),"0")</f>
        <v>1085.7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1300</v>
      </c>
      <c r="Y380" s="702">
        <f t="shared" ref="Y380:Y390" si="67">IFERROR(IF(X380="",0,CEILING((X380/$H380),1)*$H380),"")</f>
        <v>1305</v>
      </c>
      <c r="Z380" s="36">
        <f>IFERROR(IF(Y380=0,"",ROUNDUP(Y380/H380,0)*0.02175),"")</f>
        <v>1.8922499999999998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1341.6</v>
      </c>
      <c r="BN380" s="64">
        <f t="shared" ref="BN380:BN390" si="69">IFERROR(Y380*I380/H380,"0")</f>
        <v>1346.76</v>
      </c>
      <c r="BO380" s="64">
        <f t="shared" ref="BO380:BO390" si="70">IFERROR(1/J380*(X380/H380),"0")</f>
        <v>1.8055555555555556</v>
      </c>
      <c r="BP380" s="64">
        <f t="shared" ref="BP380:BP390" si="71">IFERROR(1/J380*(Y380/H380),"0")</f>
        <v>1.8125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1000</v>
      </c>
      <c r="Y382" s="702">
        <f t="shared" si="67"/>
        <v>1005</v>
      </c>
      <c r="Z382" s="36">
        <f>IFERROR(IF(Y382=0,"",ROUNDUP(Y382/H382,0)*0.02175),"")</f>
        <v>1.4572499999999999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1032</v>
      </c>
      <c r="BN382" s="64">
        <f t="shared" si="69"/>
        <v>1037.1600000000001</v>
      </c>
      <c r="BO382" s="64">
        <f t="shared" si="70"/>
        <v>1.3888888888888888</v>
      </c>
      <c r="BP382" s="64">
        <f t="shared" si="71"/>
        <v>1.3958333333333333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1300</v>
      </c>
      <c r="Y386" s="702">
        <f t="shared" si="67"/>
        <v>1305</v>
      </c>
      <c r="Z386" s="36">
        <f>IFERROR(IF(Y386=0,"",ROUNDUP(Y386/H386,0)*0.02175),"")</f>
        <v>1.8922499999999998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1341.6</v>
      </c>
      <c r="BN386" s="64">
        <f t="shared" si="69"/>
        <v>1346.76</v>
      </c>
      <c r="BO386" s="64">
        <f t="shared" si="70"/>
        <v>1.8055555555555556</v>
      </c>
      <c r="BP386" s="64">
        <f t="shared" si="71"/>
        <v>1.8125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30</v>
      </c>
      <c r="Y390" s="702">
        <f t="shared" si="67"/>
        <v>30</v>
      </c>
      <c r="Z390" s="36">
        <f>IFERROR(IF(Y390=0,"",ROUNDUP(Y390/H390,0)*0.00902),"")</f>
        <v>5.4120000000000001E-2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31.26</v>
      </c>
      <c r="BN390" s="64">
        <f t="shared" si="69"/>
        <v>31.26</v>
      </c>
      <c r="BO390" s="64">
        <f t="shared" si="70"/>
        <v>4.5454545454545456E-2</v>
      </c>
      <c r="BP390" s="64">
        <f t="shared" si="71"/>
        <v>4.5454545454545456E-2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246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247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5.2958699999999999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3630</v>
      </c>
      <c r="Y392" s="703">
        <f>IFERROR(SUM(Y380:Y390),"0")</f>
        <v>3645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1200</v>
      </c>
      <c r="Y394" s="702">
        <f>IFERROR(IF(X394="",0,CEILING((X394/$H394),1)*$H394),"")</f>
        <v>1200</v>
      </c>
      <c r="Z394" s="36">
        <f>IFERROR(IF(Y394=0,"",ROUNDUP(Y394/H394,0)*0.02175),"")</f>
        <v>1.7399999999999998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1238.4000000000001</v>
      </c>
      <c r="BN394" s="64">
        <f>IFERROR(Y394*I394/H394,"0")</f>
        <v>1238.4000000000001</v>
      </c>
      <c r="BO394" s="64">
        <f>IFERROR(1/J394*(X394/H394),"0")</f>
        <v>1.6666666666666665</v>
      </c>
      <c r="BP394" s="64">
        <f>IFERROR(1/J394*(Y394/H394),"0")</f>
        <v>1.6666666666666665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8</v>
      </c>
      <c r="Y395" s="702">
        <f>IFERROR(IF(X395="",0,CEILING((X395/$H395),1)*$H395),"")</f>
        <v>8</v>
      </c>
      <c r="Z395" s="36">
        <f>IFERROR(IF(Y395=0,"",ROUNDUP(Y395/H395,0)*0.00902),"")</f>
        <v>1.804E-2</v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8.42</v>
      </c>
      <c r="BN395" s="64">
        <f>IFERROR(Y395*I395/H395,"0")</f>
        <v>8.42</v>
      </c>
      <c r="BO395" s="64">
        <f>IFERROR(1/J395*(X395/H395),"0")</f>
        <v>1.5151515151515152E-2</v>
      </c>
      <c r="BP395" s="64">
        <f>IFERROR(1/J395*(Y395/H395),"0")</f>
        <v>1.5151515151515152E-2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82</v>
      </c>
      <c r="Y396" s="703">
        <f>IFERROR(Y394/H394,"0")+IFERROR(Y395/H395,"0")</f>
        <v>82</v>
      </c>
      <c r="Z396" s="703">
        <f>IFERROR(IF(Z394="",0,Z394),"0")+IFERROR(IF(Z395="",0,Z395),"0")</f>
        <v>1.7580399999999998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1208</v>
      </c>
      <c r="Y397" s="703">
        <f>IFERROR(SUM(Y394:Y395),"0")</f>
        <v>1208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50</v>
      </c>
      <c r="Y405" s="702">
        <f>IFERROR(IF(X405="",0,CEILING((X405/$H405),1)*$H405),"")</f>
        <v>54.6</v>
      </c>
      <c r="Z405" s="36">
        <f>IFERROR(IF(Y405=0,"",ROUNDUP(Y405/H405,0)*0.02175),"")</f>
        <v>0.15225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53.61538461538462</v>
      </c>
      <c r="BN405" s="64">
        <f>IFERROR(Y405*I405/H405,"0")</f>
        <v>58.548000000000009</v>
      </c>
      <c r="BO405" s="64">
        <f>IFERROR(1/J405*(X405/H405),"0")</f>
        <v>0.11446886446886446</v>
      </c>
      <c r="BP405" s="64">
        <f>IFERROR(1/J405*(Y405/H405),"0")</f>
        <v>0.125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6.4102564102564106</v>
      </c>
      <c r="Y407" s="703">
        <f>IFERROR(Y405/H405,"0")+IFERROR(Y406/H406,"0")</f>
        <v>7</v>
      </c>
      <c r="Z407" s="703">
        <f>IFERROR(IF(Z405="",0,Z405),"0")+IFERROR(IF(Z406="",0,Z406),"0")</f>
        <v>0.15225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50</v>
      </c>
      <c r="Y408" s="703">
        <f>IFERROR(SUM(Y405:Y406),"0")</f>
        <v>54.6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60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62.400000000000006</v>
      </c>
      <c r="BN416" s="64">
        <f t="shared" si="75"/>
        <v>62.400000000000006</v>
      </c>
      <c r="BO416" s="64">
        <f t="shared" si="76"/>
        <v>8.9285714285714274E-2</v>
      </c>
      <c r="BP416" s="64">
        <f t="shared" si="77"/>
        <v>8.9285714285714274E-2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5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60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60</v>
      </c>
      <c r="Y426" s="702">
        <f>IFERROR(IF(X426="",0,CEILING((X426/$H426),1)*$H426),"")</f>
        <v>62.4</v>
      </c>
      <c r="Z426" s="36">
        <f>IFERROR(IF(Y426=0,"",ROUNDUP(Y426/H426,0)*0.02175),"")</f>
        <v>0.17399999999999999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64.338461538461544</v>
      </c>
      <c r="BN426" s="64">
        <f>IFERROR(Y426*I426/H426,"0")</f>
        <v>66.912000000000006</v>
      </c>
      <c r="BO426" s="64">
        <f>IFERROR(1/J426*(X426/H426),"0")</f>
        <v>0.13736263736263735</v>
      </c>
      <c r="BP426" s="64">
        <f>IFERROR(1/J426*(Y426/H426),"0")</f>
        <v>0.14285714285714285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7.6923076923076925</v>
      </c>
      <c r="Y431" s="703">
        <f>IFERROR(Y426/H426,"0")+IFERROR(Y427/H427,"0")+IFERROR(Y428/H428,"0")+IFERROR(Y429/H429,"0")+IFERROR(Y430/H430,"0")</f>
        <v>8</v>
      </c>
      <c r="Z431" s="703">
        <f>IFERROR(IF(Z426="",0,Z426),"0")+IFERROR(IF(Z427="",0,Z427),"0")+IFERROR(IF(Z428="",0,Z428),"0")+IFERROR(IF(Z429="",0,Z429),"0")+IFERROR(IF(Z430="",0,Z430),"0")</f>
        <v>0.17399999999999999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60</v>
      </c>
      <c r="Y432" s="703">
        <f>IFERROR(SUM(Y426:Y430),"0")</f>
        <v>62.4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30</v>
      </c>
      <c r="Y445" s="702">
        <f t="shared" si="78"/>
        <v>33.6</v>
      </c>
      <c r="Z445" s="36">
        <f>IFERROR(IF(Y445=0,"",ROUNDUP(Y445/H445,0)*0.00753),"")</f>
        <v>6.0240000000000002E-2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31.642857142857135</v>
      </c>
      <c r="BN445" s="64">
        <f t="shared" si="80"/>
        <v>35.44</v>
      </c>
      <c r="BO445" s="64">
        <f t="shared" si="81"/>
        <v>4.5787545787545784E-2</v>
      </c>
      <c r="BP445" s="64">
        <f t="shared" si="82"/>
        <v>5.128205128205128E-2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40</v>
      </c>
      <c r="Y447" s="702">
        <f t="shared" si="78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42.190476190476183</v>
      </c>
      <c r="BN447" s="64">
        <f t="shared" si="80"/>
        <v>44.3</v>
      </c>
      <c r="BO447" s="64">
        <f t="shared" si="81"/>
        <v>6.1050061050061048E-2</v>
      </c>
      <c r="BP447" s="64">
        <f t="shared" si="82"/>
        <v>6.4102564102564097E-2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91</v>
      </c>
      <c r="Y451" s="702">
        <f t="shared" si="78"/>
        <v>92.4</v>
      </c>
      <c r="Z451" s="36">
        <f t="shared" si="83"/>
        <v>0.22088000000000002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96.633333333333326</v>
      </c>
      <c r="BN451" s="64">
        <f t="shared" si="80"/>
        <v>98.12</v>
      </c>
      <c r="BO451" s="64">
        <f t="shared" si="81"/>
        <v>0.18518518518518517</v>
      </c>
      <c r="BP451" s="64">
        <f t="shared" si="82"/>
        <v>0.18803418803418806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84.000000000000014</v>
      </c>
      <c r="Y463" s="702">
        <f t="shared" si="78"/>
        <v>84</v>
      </c>
      <c r="Z463" s="36">
        <f>IFERROR(IF(Y463=0,"",ROUNDUP(Y463/H463,0)*0.00753),"")</f>
        <v>0.3765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130.00000000000003</v>
      </c>
      <c r="BN463" s="64">
        <f t="shared" si="80"/>
        <v>130</v>
      </c>
      <c r="BO463" s="64">
        <f t="shared" si="81"/>
        <v>0.32051282051282054</v>
      </c>
      <c r="BP463" s="64">
        <f t="shared" si="82"/>
        <v>0.32051282051282048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131.66666666666666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134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0.84336000000000011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290.5</v>
      </c>
      <c r="Y465" s="703">
        <f>IFERROR(SUM(Y444:Y463),"0")</f>
        <v>298.2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1.8</v>
      </c>
      <c r="Y472" s="702">
        <f>IFERROR(IF(X472="",0,CEILING((X472/$H472),1)*$H472),"")</f>
        <v>2.4</v>
      </c>
      <c r="Z472" s="36">
        <f>IFERROR(IF(Y472=0,"",ROUNDUP(Y472/H472,0)*0.00627),"")</f>
        <v>1.2540000000000001E-2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2.7</v>
      </c>
      <c r="BN472" s="64">
        <f>IFERROR(Y472*I472/H472,"0")</f>
        <v>3.6000000000000005</v>
      </c>
      <c r="BO472" s="64">
        <f>IFERROR(1/J472*(X472/H472),"0")</f>
        <v>7.4999999999999997E-3</v>
      </c>
      <c r="BP472" s="64">
        <f>IFERROR(1/J472*(Y472/H472),"0")</f>
        <v>0.01</v>
      </c>
    </row>
    <row r="473" spans="1:68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1.5</v>
      </c>
      <c r="Y473" s="703">
        <f>IFERROR(Y472/H472,"0")</f>
        <v>2</v>
      </c>
      <c r="Z473" s="703">
        <f>IFERROR(IF(Z472="",0,Z472),"0")</f>
        <v>1.2540000000000001E-2</v>
      </c>
      <c r="AA473" s="704"/>
      <c r="AB473" s="704"/>
      <c r="AC473" s="704"/>
    </row>
    <row r="474" spans="1:68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1.8</v>
      </c>
      <c r="Y474" s="703">
        <f>IFERROR(SUM(Y472:Y472),"0")</f>
        <v>2.4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20</v>
      </c>
      <c r="Y481" s="702">
        <f>IFERROR(IF(X481="",0,CEILING((X481/$H481),1)*$H481),"")</f>
        <v>21</v>
      </c>
      <c r="Z481" s="36">
        <f>IFERROR(IF(Y481=0,"",ROUNDUP(Y481/H481,0)*0.00753),"")</f>
        <v>3.7650000000000003E-2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21.095238095238091</v>
      </c>
      <c r="BN481" s="64">
        <f>IFERROR(Y481*I481/H481,"0")</f>
        <v>22.15</v>
      </c>
      <c r="BO481" s="64">
        <f>IFERROR(1/J481*(X481/H481),"0")</f>
        <v>3.0525030525030524E-2</v>
      </c>
      <c r="BP481" s="64">
        <f>IFERROR(1/J481*(Y481/H481),"0")</f>
        <v>3.2051282051282048E-2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14</v>
      </c>
      <c r="Y484" s="702">
        <f>IFERROR(IF(X484="",0,CEILING((X484/$H484),1)*$H484),"")</f>
        <v>14.700000000000001</v>
      </c>
      <c r="Z484" s="36">
        <f>IFERROR(IF(Y484=0,"",ROUNDUP(Y484/H484,0)*0.00502),"")</f>
        <v>3.5140000000000005E-2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14.866666666666665</v>
      </c>
      <c r="BN484" s="64">
        <f>IFERROR(Y484*I484/H484,"0")</f>
        <v>15.61</v>
      </c>
      <c r="BO484" s="64">
        <f>IFERROR(1/J484*(X484/H484),"0")</f>
        <v>2.8490028490028491E-2</v>
      </c>
      <c r="BP484" s="64">
        <f>IFERROR(1/J484*(Y484/H484),"0")</f>
        <v>2.9914529914529919E-2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11.428571428571427</v>
      </c>
      <c r="Y486" s="703">
        <f>IFERROR(Y481/H481,"0")+IFERROR(Y482/H482,"0")+IFERROR(Y483/H483,"0")+IFERROR(Y484/H484,"0")+IFERROR(Y485/H485,"0")</f>
        <v>12</v>
      </c>
      <c r="Z486" s="703">
        <f>IFERROR(IF(Z481="",0,Z481),"0")+IFERROR(IF(Z482="",0,Z482),"0")+IFERROR(IF(Z483="",0,Z483),"0")+IFERROR(IF(Z484="",0,Z484),"0")+IFERROR(IF(Z485="",0,Z485),"0")</f>
        <v>7.2790000000000007E-2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34</v>
      </c>
      <c r="Y487" s="703">
        <f>IFERROR(SUM(Y481:Y485),"0")</f>
        <v>35.700000000000003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1.8</v>
      </c>
      <c r="Y489" s="702">
        <f>IFERROR(IF(X489="",0,CEILING((X489/$H489),1)*$H489),"")</f>
        <v>2.4</v>
      </c>
      <c r="Z489" s="36">
        <f>IFERROR(IF(Y489=0,"",ROUNDUP(Y489/H489,0)*0.00627),"")</f>
        <v>1.2540000000000001E-2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2.7</v>
      </c>
      <c r="BN489" s="64">
        <f>IFERROR(Y489*I489/H489,"0")</f>
        <v>3.6000000000000005</v>
      </c>
      <c r="BO489" s="64">
        <f>IFERROR(1/J489*(X489/H489),"0")</f>
        <v>7.4999999999999997E-3</v>
      </c>
      <c r="BP489" s="64">
        <f>IFERROR(1/J489*(Y489/H489),"0")</f>
        <v>0.01</v>
      </c>
    </row>
    <row r="490" spans="1:68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1.5</v>
      </c>
      <c r="Y490" s="703">
        <f>IFERROR(Y489/H489,"0")</f>
        <v>2</v>
      </c>
      <c r="Z490" s="703">
        <f>IFERROR(IF(Z489="",0,Z489),"0")</f>
        <v>1.2540000000000001E-2</v>
      </c>
      <c r="AA490" s="704"/>
      <c r="AB490" s="704"/>
      <c r="AC490" s="704"/>
    </row>
    <row r="491" spans="1:68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1.8</v>
      </c>
      <c r="Y491" s="703">
        <f>IFERROR(SUM(Y489:Y489),"0")</f>
        <v>2.4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8</v>
      </c>
      <c r="Y494" s="702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8</v>
      </c>
      <c r="Y495" s="702">
        <f>IFERROR(IF(X495="",0,CEILING((X495/$H495),1)*$H495),"")</f>
        <v>8.4</v>
      </c>
      <c r="Z495" s="36">
        <f>IFERROR(IF(Y495=0,"",ROUNDUP(Y495/H495,0)*0.00502),"")</f>
        <v>3.5140000000000005E-2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8.6666666666666679</v>
      </c>
      <c r="BN495" s="64">
        <f>IFERROR(Y495*I495/H495,"0")</f>
        <v>9.1000000000000014</v>
      </c>
      <c r="BO495" s="64">
        <f>IFERROR(1/J495*(X495/H495),"0")</f>
        <v>2.8490028490028494E-2</v>
      </c>
      <c r="BP495" s="64">
        <f>IFERROR(1/J495*(Y495/H495),"0")</f>
        <v>2.9914529914529923E-2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14</v>
      </c>
      <c r="Y496" s="702">
        <f>IFERROR(IF(X496="",0,CEILING((X496/$H496),1)*$H496),"")</f>
        <v>14.399999999999999</v>
      </c>
      <c r="Z496" s="36">
        <f>IFERROR(IF(Y496=0,"",ROUNDUP(Y496/H496,0)*0.00502),"")</f>
        <v>6.0240000000000002E-2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23.56666666666667</v>
      </c>
      <c r="BN496" s="64">
        <f>IFERROR(Y496*I496/H496,"0")</f>
        <v>24.24</v>
      </c>
      <c r="BO496" s="64">
        <f>IFERROR(1/J496*(X496/H496),"0")</f>
        <v>4.9857549857549865E-2</v>
      </c>
      <c r="BP496" s="64">
        <f>IFERROR(1/J496*(Y496/H496),"0")</f>
        <v>5.1282051282051287E-2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25</v>
      </c>
      <c r="Y497" s="703">
        <f>IFERROR(Y494/H494,"0")+IFERROR(Y495/H495,"0")+IFERROR(Y496/H496,"0")</f>
        <v>26</v>
      </c>
      <c r="Z497" s="703">
        <f>IFERROR(IF(Z494="",0,Z494),"0")+IFERROR(IF(Z495="",0,Z495),"0")+IFERROR(IF(Z496="",0,Z496),"0")</f>
        <v>0.13052000000000002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30</v>
      </c>
      <c r="Y498" s="703">
        <f>IFERROR(SUM(Y494:Y496),"0")</f>
        <v>31.2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80</v>
      </c>
      <c r="Y507" s="702">
        <f t="shared" ref="Y507:Y514" si="84">IFERROR(IF(X507="",0,CEILING((X507/$H507),1)*$H507),"")</f>
        <v>84.48</v>
      </c>
      <c r="Z507" s="36">
        <f t="shared" ref="Z507:Z512" si="85">IFERROR(IF(Y507=0,"",ROUNDUP(Y507/H507,0)*0.01196),"")</f>
        <v>0.19136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85.454545454545453</v>
      </c>
      <c r="BN507" s="64">
        <f t="shared" ref="BN507:BN514" si="87">IFERROR(Y507*I507/H507,"0")</f>
        <v>90.24</v>
      </c>
      <c r="BO507" s="64">
        <f t="shared" ref="BO507:BO514" si="88">IFERROR(1/J507*(X507/H507),"0")</f>
        <v>0.14568764568764569</v>
      </c>
      <c r="BP507" s="64">
        <f t="shared" ref="BP507:BP514" si="89">IFERROR(1/J507*(Y507/H507),"0")</f>
        <v>0.15384615384615385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102</v>
      </c>
      <c r="Y513" s="702">
        <f t="shared" si="84"/>
        <v>104.4</v>
      </c>
      <c r="Z513" s="36">
        <f>IFERROR(IF(Y513=0,"",ROUNDUP(Y513/H513,0)*0.00902),"")</f>
        <v>0.26158000000000003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107.95</v>
      </c>
      <c r="BN513" s="64">
        <f t="shared" si="87"/>
        <v>110.49</v>
      </c>
      <c r="BO513" s="64">
        <f t="shared" si="88"/>
        <v>0.21464646464646464</v>
      </c>
      <c r="BP513" s="64">
        <f t="shared" si="89"/>
        <v>0.2196969696969697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114</v>
      </c>
      <c r="Y514" s="702">
        <f t="shared" si="84"/>
        <v>115.2</v>
      </c>
      <c r="Z514" s="36">
        <f>IFERROR(IF(Y514=0,"",ROUNDUP(Y514/H514,0)*0.00902),"")</f>
        <v>0.28864000000000001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120.65</v>
      </c>
      <c r="BN514" s="64">
        <f t="shared" si="87"/>
        <v>121.92</v>
      </c>
      <c r="BO514" s="64">
        <f t="shared" si="88"/>
        <v>0.23989898989898989</v>
      </c>
      <c r="BP514" s="64">
        <f t="shared" si="89"/>
        <v>0.24242424242424243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126.28787878787878</v>
      </c>
      <c r="Y515" s="703">
        <f>IFERROR(Y507/H507,"0")+IFERROR(Y508/H508,"0")+IFERROR(Y509/H509,"0")+IFERROR(Y510/H510,"0")+IFERROR(Y511/H511,"0")+IFERROR(Y512/H512,"0")+IFERROR(Y513/H513,"0")+IFERROR(Y514/H514,"0")</f>
        <v>129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1.3635000000000002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566</v>
      </c>
      <c r="Y516" s="703">
        <f>IFERROR(SUM(Y507:Y514),"0")</f>
        <v>578.6400000000001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80</v>
      </c>
      <c r="Y523" s="702">
        <f t="shared" ref="Y523:Y528" si="90">IFERROR(IF(X523="",0,CEILING((X523/$H523),1)*$H523),"")</f>
        <v>84.48</v>
      </c>
      <c r="Z523" s="36">
        <f>IFERROR(IF(Y523=0,"",ROUNDUP(Y523/H523,0)*0.01196),"")</f>
        <v>0.19136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85.454545454545453</v>
      </c>
      <c r="BN523" s="64">
        <f t="shared" ref="BN523:BN528" si="92">IFERROR(Y523*I523/H523,"0")</f>
        <v>90.24</v>
      </c>
      <c r="BO523" s="64">
        <f t="shared" ref="BO523:BO528" si="93">IFERROR(1/J523*(X523/H523),"0")</f>
        <v>0.14568764568764569</v>
      </c>
      <c r="BP523" s="64">
        <f t="shared" ref="BP523:BP528" si="94">IFERROR(1/J523*(Y523/H523),"0")</f>
        <v>0.15384615384615385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40</v>
      </c>
      <c r="Y524" s="702">
        <f t="shared" si="90"/>
        <v>42.24</v>
      </c>
      <c r="Z524" s="36">
        <f>IFERROR(IF(Y524=0,"",ROUNDUP(Y524/H524,0)*0.01196),"")</f>
        <v>9.5680000000000001E-2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42.727272727272727</v>
      </c>
      <c r="BN524" s="64">
        <f t="shared" si="92"/>
        <v>45.12</v>
      </c>
      <c r="BO524" s="64">
        <f t="shared" si="93"/>
        <v>7.2843822843822847E-2</v>
      </c>
      <c r="BP524" s="64">
        <f t="shared" si="94"/>
        <v>7.6923076923076927E-2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120</v>
      </c>
      <c r="Y525" s="702">
        <f t="shared" si="90"/>
        <v>121.44000000000001</v>
      </c>
      <c r="Z525" s="36">
        <f>IFERROR(IF(Y525=0,"",ROUNDUP(Y525/H525,0)*0.01196),"")</f>
        <v>0.27507999999999999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128.18181818181816</v>
      </c>
      <c r="BN525" s="64">
        <f t="shared" si="92"/>
        <v>129.72</v>
      </c>
      <c r="BO525" s="64">
        <f t="shared" si="93"/>
        <v>0.21853146853146854</v>
      </c>
      <c r="BP525" s="64">
        <f t="shared" si="94"/>
        <v>0.22115384615384617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48</v>
      </c>
      <c r="Y526" s="702">
        <f t="shared" si="90"/>
        <v>50.4</v>
      </c>
      <c r="Z526" s="36">
        <f>IFERROR(IF(Y526=0,"",ROUNDUP(Y526/H526,0)*0.00902),"")</f>
        <v>0.12628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50.8</v>
      </c>
      <c r="BN526" s="64">
        <f t="shared" si="92"/>
        <v>53.339999999999996</v>
      </c>
      <c r="BO526" s="64">
        <f t="shared" si="93"/>
        <v>0.10101010101010101</v>
      </c>
      <c r="BP526" s="64">
        <f t="shared" si="94"/>
        <v>0.10606060606060606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18</v>
      </c>
      <c r="Y527" s="702">
        <f t="shared" si="90"/>
        <v>18</v>
      </c>
      <c r="Z527" s="36">
        <f>IFERROR(IF(Y527=0,"",ROUNDUP(Y527/H527,0)*0.00902),"")</f>
        <v>4.5100000000000001E-2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19.05</v>
      </c>
      <c r="BN527" s="64">
        <f t="shared" si="92"/>
        <v>19.05</v>
      </c>
      <c r="BO527" s="64">
        <f t="shared" si="93"/>
        <v>3.787878787878788E-2</v>
      </c>
      <c r="BP527" s="64">
        <f t="shared" si="94"/>
        <v>3.787878787878788E-2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54</v>
      </c>
      <c r="Y528" s="702">
        <f t="shared" si="90"/>
        <v>54</v>
      </c>
      <c r="Z528" s="36">
        <f>IFERROR(IF(Y528=0,"",ROUNDUP(Y528/H528,0)*0.00902),"")</f>
        <v>0.1353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57.15</v>
      </c>
      <c r="BN528" s="64">
        <f t="shared" si="92"/>
        <v>57.15</v>
      </c>
      <c r="BO528" s="64">
        <f t="shared" si="93"/>
        <v>0.11363636363636365</v>
      </c>
      <c r="BP528" s="64">
        <f t="shared" si="94"/>
        <v>0.11363636363636365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78.787878787878782</v>
      </c>
      <c r="Y529" s="703">
        <f>IFERROR(Y523/H523,"0")+IFERROR(Y524/H524,"0")+IFERROR(Y525/H525,"0")+IFERROR(Y526/H526,"0")+IFERROR(Y527/H527,"0")+IFERROR(Y528/H528,"0")</f>
        <v>81</v>
      </c>
      <c r="Z529" s="703">
        <f>IFERROR(IF(Z523="",0,Z523),"0")+IFERROR(IF(Z524="",0,Z524),"0")+IFERROR(IF(Z525="",0,Z525),"0")+IFERROR(IF(Z526="",0,Z526),"0")+IFERROR(IF(Z527="",0,Z527),"0")+IFERROR(IF(Z528="",0,Z528),"0")</f>
        <v>0.86879999999999991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360</v>
      </c>
      <c r="Y530" s="703">
        <f>IFERROR(SUM(Y523:Y528),"0")</f>
        <v>370.56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30</v>
      </c>
      <c r="Y539" s="702">
        <f>IFERROR(IF(X539="",0,CEILING((X539/$H539),1)*$H539),"")</f>
        <v>31.2</v>
      </c>
      <c r="Z539" s="36">
        <f>IFERROR(IF(Y539=0,"",ROUNDUP(Y539/H539,0)*0.02175),"")</f>
        <v>8.6999999999999994E-2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31.846153846153843</v>
      </c>
      <c r="BN539" s="64">
        <f>IFERROR(Y539*I539/H539,"0")</f>
        <v>33.119999999999997</v>
      </c>
      <c r="BO539" s="64">
        <f>IFERROR(1/J539*(X539/H539),"0")</f>
        <v>6.8681318681318673E-2</v>
      </c>
      <c r="BP539" s="64">
        <f>IFERROR(1/J539*(Y539/H539),"0")</f>
        <v>7.1428571428571425E-2</v>
      </c>
    </row>
    <row r="540" spans="1:68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3.8461538461538463</v>
      </c>
      <c r="Y540" s="703">
        <f>IFERROR(Y538/H538,"0")+IFERROR(Y539/H539,"0")</f>
        <v>4</v>
      </c>
      <c r="Z540" s="703">
        <f>IFERROR(IF(Z538="",0,Z538),"0")+IFERROR(IF(Z539="",0,Z539),"0")</f>
        <v>8.6999999999999994E-2</v>
      </c>
      <c r="AA540" s="704"/>
      <c r="AB540" s="704"/>
      <c r="AC540" s="704"/>
    </row>
    <row r="541" spans="1:68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30</v>
      </c>
      <c r="Y541" s="703">
        <f>IFERROR(SUM(Y538:Y539),"0")</f>
        <v>31.2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850</v>
      </c>
      <c r="Y572" s="702">
        <f>IFERROR(IF(X572="",0,CEILING((X572/$H572),1)*$H572),"")</f>
        <v>850.19999999999993</v>
      </c>
      <c r="Z572" s="36">
        <f>IFERROR(IF(Y572=0,"",ROUNDUP(Y572/H572,0)*0.02175),"")</f>
        <v>2.3707499999999997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911.46153846153857</v>
      </c>
      <c r="BN572" s="64">
        <f>IFERROR(Y572*I572/H572,"0")</f>
        <v>911.67600000000004</v>
      </c>
      <c r="BO572" s="64">
        <f>IFERROR(1/J572*(X572/H572),"0")</f>
        <v>1.9459706959706959</v>
      </c>
      <c r="BP572" s="64">
        <f>IFERROR(1/J572*(Y572/H572),"0")</f>
        <v>1.9464285714285714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108.97435897435898</v>
      </c>
      <c r="Y576" s="703">
        <f>IFERROR(Y572/H572,"0")+IFERROR(Y573/H573,"0")+IFERROR(Y574/H574,"0")+IFERROR(Y575/H575,"0")</f>
        <v>109</v>
      </c>
      <c r="Z576" s="703">
        <f>IFERROR(IF(Z572="",0,Z572),"0")+IFERROR(IF(Z573="",0,Z573),"0")+IFERROR(IF(Z574="",0,Z574),"0")+IFERROR(IF(Z575="",0,Z575),"0")</f>
        <v>2.3707499999999997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850</v>
      </c>
      <c r="Y577" s="703">
        <f>IFERROR(SUM(Y572:Y575),"0")</f>
        <v>850.19999999999993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17132.899999999998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17308.620000000003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18304.099363445595</v>
      </c>
      <c r="Y604" s="703">
        <f>IFERROR(SUM(BN22:BN600),"0")</f>
        <v>18491.462000000007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34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19154.099363445595</v>
      </c>
      <c r="Y606" s="703">
        <f>GrossWeightTotalR+PalletQtyTotalR*25</f>
        <v>19366.462000000007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3937.4236508769177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3973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39.853680000000004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371.20000000000005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1044.3000000000002</v>
      </c>
      <c r="E613" s="46">
        <f>IFERROR(Y104*1,"0")+IFERROR(Y105*1,"0")+IFERROR(Y106*1,"0")+IFERROR(Y110*1,"0")+IFERROR(Y111*1,"0")+IFERROR(Y112*1,"0")+IFERROR(Y113*1,"0")+IFERROR(Y114*1,"0")</f>
        <v>1051.8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1660.2</v>
      </c>
      <c r="G613" s="46">
        <f>IFERROR(Y150*1,"0")+IFERROR(Y151*1,"0")+IFERROR(Y155*1,"0")+IFERROR(Y156*1,"0")+IFERROR(Y160*1,"0")+IFERROR(Y161*1,"0")</f>
        <v>173.12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638.40000000000009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2163.2999999999997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104.4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523.19999999999993</v>
      </c>
      <c r="S613" s="46">
        <f>IFERROR(Y306*1,"0")</f>
        <v>0</v>
      </c>
      <c r="T613" s="46">
        <f>IFERROR(Y311*1,"0")+IFERROR(Y315*1,"0")+IFERROR(Y316*1,"0")</f>
        <v>157.5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917.68000000000006</v>
      </c>
      <c r="V613" s="46">
        <f>IFERROR(Y368*1,"0")+IFERROR(Y372*1,"0")+IFERROR(Y373*1,"0")+IFERROR(Y374*1,"0")</f>
        <v>1119.9000000000001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4907.6000000000004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122.4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300.59999999999997</v>
      </c>
      <c r="Z613" s="46">
        <f>IFERROR(Y477*1,"0")+IFERROR(Y481*1,"0")+IFERROR(Y482*1,"0")+IFERROR(Y483*1,"0")+IFERROR(Y484*1,"0")+IFERROR(Y485*1,"0")+IFERROR(Y489*1,"0")</f>
        <v>38.1</v>
      </c>
      <c r="AA613" s="46">
        <f>IFERROR(Y494*1,"0")+IFERROR(Y495*1,"0")+IFERROR(Y496*1,"0")</f>
        <v>31.2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1133.5200000000002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850.19999999999993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5,00"/>
        <filter val="1 085,00"/>
        <filter val="1 200,00"/>
        <filter val="1 208,00"/>
        <filter val="1 300,00"/>
        <filter val="1 360,00"/>
        <filter val="1,50"/>
        <filter val="1,80"/>
        <filter val="10,00"/>
        <filter val="10,50"/>
        <filter val="100,00"/>
        <filter val="102,00"/>
        <filter val="108,97"/>
        <filter val="11,43"/>
        <filter val="114,00"/>
        <filter val="118,52"/>
        <filter val="12,50"/>
        <filter val="120,00"/>
        <filter val="122,50"/>
        <filter val="125,36"/>
        <filter val="126,29"/>
        <filter val="128,00"/>
        <filter val="131,67"/>
        <filter val="14,00"/>
        <filter val="140,00"/>
        <filter val="15,00"/>
        <filter val="150,00"/>
        <filter val="152,00"/>
        <filter val="153,25"/>
        <filter val="155,95"/>
        <filter val="157,50"/>
        <filter val="163,52"/>
        <filter val="17 132,90"/>
        <filter val="170,00"/>
        <filter val="18 304,10"/>
        <filter val="18,00"/>
        <filter val="18,33"/>
        <filter val="180,00"/>
        <filter val="19 154,10"/>
        <filter val="19,80"/>
        <filter val="190,00"/>
        <filter val="192,50"/>
        <filter val="20,00"/>
        <filter val="200,00"/>
        <filter val="21,00"/>
        <filter val="216,67"/>
        <filter val="220,00"/>
        <filter val="237,50"/>
        <filter val="246,00"/>
        <filter val="25,00"/>
        <filter val="257,14"/>
        <filter val="27,00"/>
        <filter val="270,00"/>
        <filter val="28,41"/>
        <filter val="288,00"/>
        <filter val="290,50"/>
        <filter val="3 630,00"/>
        <filter val="3 937,42"/>
        <filter val="3,85"/>
        <filter val="30,00"/>
        <filter val="304,76"/>
        <filter val="31,25"/>
        <filter val="31,67"/>
        <filter val="320,00"/>
        <filter val="33,00"/>
        <filter val="34"/>
        <filter val="34,00"/>
        <filter val="340,00"/>
        <filter val="35,00"/>
        <filter val="350,00"/>
        <filter val="360,00"/>
        <filter val="370,00"/>
        <filter val="394,00"/>
        <filter val="40,00"/>
        <filter val="420,00"/>
        <filter val="450,00"/>
        <filter val="48,00"/>
        <filter val="490,00"/>
        <filter val="5,00"/>
        <filter val="50,00"/>
        <filter val="512,36"/>
        <filter val="516,67"/>
        <filter val="520,00"/>
        <filter val="53,33"/>
        <filter val="54,00"/>
        <filter val="540,00"/>
        <filter val="550,00"/>
        <filter val="56,87"/>
        <filter val="566,00"/>
        <filter val="57,00"/>
        <filter val="6,41"/>
        <filter val="60,00"/>
        <filter val="600,00"/>
        <filter val="625,00"/>
        <filter val="65,74"/>
        <filter val="650,00"/>
        <filter val="661,00"/>
        <filter val="675,00"/>
        <filter val="68,00"/>
        <filter val="68,89"/>
        <filter val="7,69"/>
        <filter val="7,76"/>
        <filter val="735,00"/>
        <filter val="75,00"/>
        <filter val="78,79"/>
        <filter val="8,00"/>
        <filter val="80,00"/>
        <filter val="80,37"/>
        <filter val="82,00"/>
        <filter val="84,00"/>
        <filter val="850,00"/>
        <filter val="9,52"/>
        <filter val="90,00"/>
        <filter val="91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