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67063CFE-D4D2-45FA-BEE5-85F1A9E90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" l="1"/>
  <c r="E92" i="1"/>
  <c r="AC14" i="1"/>
  <c r="AC21" i="1"/>
  <c r="AC24" i="1"/>
  <c r="AC29" i="1"/>
  <c r="AC32" i="1"/>
  <c r="AC33" i="1"/>
  <c r="AC36" i="1"/>
  <c r="AC55" i="1"/>
  <c r="AC61" i="1"/>
  <c r="AC67" i="1"/>
  <c r="AC70" i="1"/>
  <c r="AC72" i="1"/>
  <c r="AC73" i="1"/>
  <c r="AC74" i="1"/>
  <c r="AC76" i="1"/>
  <c r="AC78" i="1"/>
  <c r="AC79" i="1"/>
  <c r="AC80" i="1"/>
  <c r="AC82" i="1"/>
  <c r="AC86" i="1"/>
  <c r="AC90" i="1"/>
  <c r="AC96" i="1"/>
  <c r="AC97" i="1"/>
  <c r="AC100" i="1"/>
  <c r="P7" i="1"/>
  <c r="AC7" i="1" s="1"/>
  <c r="P8" i="1"/>
  <c r="Q8" i="1" s="1"/>
  <c r="P9" i="1"/>
  <c r="AC9" i="1" s="1"/>
  <c r="P10" i="1"/>
  <c r="U10" i="1" s="1"/>
  <c r="P11" i="1"/>
  <c r="Q11" i="1" s="1"/>
  <c r="AC11" i="1" s="1"/>
  <c r="P12" i="1"/>
  <c r="P13" i="1"/>
  <c r="AC13" i="1" s="1"/>
  <c r="P14" i="1"/>
  <c r="U14" i="1" s="1"/>
  <c r="P15" i="1"/>
  <c r="AC15" i="1" s="1"/>
  <c r="P16" i="1"/>
  <c r="AC16" i="1" s="1"/>
  <c r="P17" i="1"/>
  <c r="Q17" i="1" s="1"/>
  <c r="AC17" i="1" s="1"/>
  <c r="P18" i="1"/>
  <c r="U18" i="1" s="1"/>
  <c r="P19" i="1"/>
  <c r="Q19" i="1" s="1"/>
  <c r="P20" i="1"/>
  <c r="Q20" i="1" s="1"/>
  <c r="P21" i="1"/>
  <c r="P22" i="1"/>
  <c r="U22" i="1" s="1"/>
  <c r="P23" i="1"/>
  <c r="P24" i="1"/>
  <c r="T24" i="1" s="1"/>
  <c r="P25" i="1"/>
  <c r="Q25" i="1" s="1"/>
  <c r="P26" i="1"/>
  <c r="U26" i="1" s="1"/>
  <c r="P27" i="1"/>
  <c r="P28" i="1"/>
  <c r="AC28" i="1" s="1"/>
  <c r="P29" i="1"/>
  <c r="P30" i="1"/>
  <c r="U30" i="1" s="1"/>
  <c r="P31" i="1"/>
  <c r="Q31" i="1" s="1"/>
  <c r="P32" i="1"/>
  <c r="T32" i="1" s="1"/>
  <c r="P33" i="1"/>
  <c r="P34" i="1"/>
  <c r="U34" i="1" s="1"/>
  <c r="P35" i="1"/>
  <c r="Q35" i="1" s="1"/>
  <c r="AC35" i="1" s="1"/>
  <c r="P36" i="1"/>
  <c r="T36" i="1" s="1"/>
  <c r="P37" i="1"/>
  <c r="AC37" i="1" s="1"/>
  <c r="P38" i="1"/>
  <c r="U38" i="1" s="1"/>
  <c r="P39" i="1"/>
  <c r="Q39" i="1" s="1"/>
  <c r="AC39" i="1" s="1"/>
  <c r="P40" i="1"/>
  <c r="AC40" i="1" s="1"/>
  <c r="P41" i="1"/>
  <c r="Q41" i="1" s="1"/>
  <c r="AC41" i="1" s="1"/>
  <c r="P42" i="1"/>
  <c r="U42" i="1" s="1"/>
  <c r="P43" i="1"/>
  <c r="Q43" i="1" s="1"/>
  <c r="AC43" i="1" s="1"/>
  <c r="P44" i="1"/>
  <c r="AC44" i="1" s="1"/>
  <c r="P45" i="1"/>
  <c r="P46" i="1"/>
  <c r="U46" i="1" s="1"/>
  <c r="P47" i="1"/>
  <c r="Q47" i="1" s="1"/>
  <c r="AC47" i="1" s="1"/>
  <c r="P48" i="1"/>
  <c r="Q48" i="1" s="1"/>
  <c r="AC48" i="1" s="1"/>
  <c r="P49" i="1"/>
  <c r="AC49" i="1" s="1"/>
  <c r="P50" i="1"/>
  <c r="U50" i="1" s="1"/>
  <c r="P51" i="1"/>
  <c r="Q51" i="1" s="1"/>
  <c r="AC51" i="1" s="1"/>
  <c r="P52" i="1"/>
  <c r="Q52" i="1" s="1"/>
  <c r="AC52" i="1" s="1"/>
  <c r="P53" i="1"/>
  <c r="Q53" i="1" s="1"/>
  <c r="AC53" i="1" s="1"/>
  <c r="P54" i="1"/>
  <c r="U54" i="1" s="1"/>
  <c r="P55" i="1"/>
  <c r="P56" i="1"/>
  <c r="P57" i="1"/>
  <c r="Q57" i="1" s="1"/>
  <c r="AC57" i="1" s="1"/>
  <c r="P58" i="1"/>
  <c r="U58" i="1" s="1"/>
  <c r="P59" i="1"/>
  <c r="AC59" i="1" s="1"/>
  <c r="P60" i="1"/>
  <c r="P61" i="1"/>
  <c r="P62" i="1"/>
  <c r="U62" i="1" s="1"/>
  <c r="P63" i="1"/>
  <c r="P64" i="1"/>
  <c r="Q64" i="1" s="1"/>
  <c r="AC64" i="1" s="1"/>
  <c r="P65" i="1"/>
  <c r="Q65" i="1" s="1"/>
  <c r="AC65" i="1" s="1"/>
  <c r="P66" i="1"/>
  <c r="U66" i="1" s="1"/>
  <c r="P67" i="1"/>
  <c r="P68" i="1"/>
  <c r="P69" i="1"/>
  <c r="Q69" i="1" s="1"/>
  <c r="AC69" i="1" s="1"/>
  <c r="P70" i="1"/>
  <c r="U70" i="1" s="1"/>
  <c r="P71" i="1"/>
  <c r="AC71" i="1" s="1"/>
  <c r="P72" i="1"/>
  <c r="T72" i="1" s="1"/>
  <c r="P73" i="1"/>
  <c r="P74" i="1"/>
  <c r="U74" i="1" s="1"/>
  <c r="P75" i="1"/>
  <c r="AC75" i="1" s="1"/>
  <c r="P76" i="1"/>
  <c r="T76" i="1" s="1"/>
  <c r="P77" i="1"/>
  <c r="P78" i="1"/>
  <c r="U78" i="1" s="1"/>
  <c r="P79" i="1"/>
  <c r="P80" i="1"/>
  <c r="T80" i="1" s="1"/>
  <c r="P81" i="1"/>
  <c r="AC81" i="1" s="1"/>
  <c r="P82" i="1"/>
  <c r="U82" i="1" s="1"/>
  <c r="P83" i="1"/>
  <c r="P84" i="1"/>
  <c r="U84" i="1" s="1"/>
  <c r="P85" i="1"/>
  <c r="P86" i="1"/>
  <c r="U86" i="1" s="1"/>
  <c r="P87" i="1"/>
  <c r="Q87" i="1" s="1"/>
  <c r="P88" i="1"/>
  <c r="U88" i="1" s="1"/>
  <c r="P89" i="1"/>
  <c r="P90" i="1"/>
  <c r="U90" i="1" s="1"/>
  <c r="P91" i="1"/>
  <c r="Q91" i="1" s="1"/>
  <c r="P92" i="1"/>
  <c r="P93" i="1"/>
  <c r="Q93" i="1" s="1"/>
  <c r="P94" i="1"/>
  <c r="U94" i="1" s="1"/>
  <c r="P95" i="1"/>
  <c r="P96" i="1"/>
  <c r="U96" i="1" s="1"/>
  <c r="P97" i="1"/>
  <c r="U97" i="1" s="1"/>
  <c r="P98" i="1"/>
  <c r="U98" i="1" s="1"/>
  <c r="P99" i="1"/>
  <c r="Q99" i="1" s="1"/>
  <c r="P100" i="1"/>
  <c r="T100" i="1" s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2" i="1" l="1"/>
  <c r="U92" i="1"/>
  <c r="Q34" i="1"/>
  <c r="AC34" i="1" s="1"/>
  <c r="Q98" i="1"/>
  <c r="Q63" i="1"/>
  <c r="T63" i="1" s="1"/>
  <c r="Q45" i="1"/>
  <c r="AC45" i="1" s="1"/>
  <c r="AC77" i="1"/>
  <c r="AC19" i="1"/>
  <c r="AC25" i="1"/>
  <c r="AC20" i="1"/>
  <c r="AC31" i="1"/>
  <c r="AC92" i="1"/>
  <c r="AC38" i="1"/>
  <c r="Q42" i="1"/>
  <c r="AC42" i="1" s="1"/>
  <c r="Q46" i="1"/>
  <c r="AC46" i="1" s="1"/>
  <c r="Q50" i="1"/>
  <c r="AC50" i="1" s="1"/>
  <c r="Q54" i="1"/>
  <c r="AC54" i="1" s="1"/>
  <c r="AC84" i="1"/>
  <c r="Q94" i="1"/>
  <c r="AC94" i="1" s="1"/>
  <c r="Q18" i="1"/>
  <c r="AC18" i="1" s="1"/>
  <c r="Q26" i="1"/>
  <c r="AC26" i="1" s="1"/>
  <c r="Q62" i="1"/>
  <c r="AC62" i="1" s="1"/>
  <c r="Q66" i="1"/>
  <c r="AC66" i="1" s="1"/>
  <c r="AC98" i="1"/>
  <c r="Q23" i="1"/>
  <c r="AC23" i="1" s="1"/>
  <c r="Q27" i="1"/>
  <c r="AC27" i="1" s="1"/>
  <c r="U6" i="1"/>
  <c r="AC6" i="1"/>
  <c r="U99" i="1"/>
  <c r="AC99" i="1"/>
  <c r="U95" i="1"/>
  <c r="AC95" i="1"/>
  <c r="U93" i="1"/>
  <c r="AC93" i="1"/>
  <c r="U91" i="1"/>
  <c r="AC91" i="1"/>
  <c r="U89" i="1"/>
  <c r="Q89" i="1"/>
  <c r="AC89" i="1" s="1"/>
  <c r="U87" i="1"/>
  <c r="AC87" i="1"/>
  <c r="U85" i="1"/>
  <c r="AC85" i="1"/>
  <c r="U83" i="1"/>
  <c r="AC83" i="1"/>
  <c r="T64" i="1"/>
  <c r="T52" i="1"/>
  <c r="T48" i="1"/>
  <c r="T44" i="1"/>
  <c r="T40" i="1"/>
  <c r="T28" i="1"/>
  <c r="T16" i="1"/>
  <c r="AC8" i="1"/>
  <c r="Q10" i="1"/>
  <c r="AC10" i="1" s="1"/>
  <c r="AC12" i="1"/>
  <c r="AC22" i="1"/>
  <c r="AC30" i="1"/>
  <c r="Q56" i="1"/>
  <c r="AC56" i="1" s="1"/>
  <c r="AC58" i="1"/>
  <c r="Q60" i="1"/>
  <c r="AC60" i="1" s="1"/>
  <c r="Q68" i="1"/>
  <c r="AC68" i="1" s="1"/>
  <c r="AC88" i="1"/>
  <c r="T70" i="1"/>
  <c r="U100" i="1"/>
  <c r="U68" i="1"/>
  <c r="U36" i="1"/>
  <c r="T22" i="1"/>
  <c r="U52" i="1"/>
  <c r="U20" i="1"/>
  <c r="T96" i="1"/>
  <c r="T78" i="1"/>
  <c r="T14" i="1"/>
  <c r="U76" i="1"/>
  <c r="U60" i="1"/>
  <c r="U44" i="1"/>
  <c r="U28" i="1"/>
  <c r="U12" i="1"/>
  <c r="T90" i="1"/>
  <c r="T86" i="1"/>
  <c r="T82" i="1"/>
  <c r="T74" i="1"/>
  <c r="T58" i="1"/>
  <c r="U80" i="1"/>
  <c r="U72" i="1"/>
  <c r="U64" i="1"/>
  <c r="U56" i="1"/>
  <c r="U48" i="1"/>
  <c r="U40" i="1"/>
  <c r="U32" i="1"/>
  <c r="U24" i="1"/>
  <c r="U16" i="1"/>
  <c r="U8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U29" i="1"/>
  <c r="T29" i="1"/>
  <c r="U27" i="1"/>
  <c r="U25" i="1"/>
  <c r="U23" i="1"/>
  <c r="U21" i="1"/>
  <c r="T21" i="1"/>
  <c r="U19" i="1"/>
  <c r="U17" i="1"/>
  <c r="T17" i="1"/>
  <c r="U15" i="1"/>
  <c r="T15" i="1"/>
  <c r="U13" i="1"/>
  <c r="T13" i="1"/>
  <c r="U11" i="1"/>
  <c r="T11" i="1"/>
  <c r="U9" i="1"/>
  <c r="T9" i="1"/>
  <c r="U7" i="1"/>
  <c r="T7" i="1"/>
  <c r="T97" i="1"/>
  <c r="T91" i="1"/>
  <c r="T87" i="1"/>
  <c r="T83" i="1"/>
  <c r="K5" i="1"/>
  <c r="P5" i="1"/>
  <c r="T46" i="1" l="1"/>
  <c r="T54" i="1"/>
  <c r="AC63" i="1"/>
  <c r="AC5" i="1" s="1"/>
  <c r="T19" i="1"/>
  <c r="T34" i="1"/>
  <c r="T31" i="1"/>
  <c r="T98" i="1"/>
  <c r="T95" i="1"/>
  <c r="T99" i="1"/>
  <c r="T25" i="1"/>
  <c r="T27" i="1"/>
  <c r="T10" i="1"/>
  <c r="T50" i="1"/>
  <c r="T66" i="1"/>
  <c r="T20" i="1"/>
  <c r="T18" i="1"/>
  <c r="T42" i="1"/>
  <c r="T84" i="1"/>
  <c r="T23" i="1"/>
  <c r="T26" i="1"/>
  <c r="T94" i="1"/>
  <c r="T30" i="1"/>
  <c r="T62" i="1"/>
  <c r="T88" i="1"/>
  <c r="T38" i="1"/>
  <c r="T92" i="1"/>
  <c r="T12" i="1"/>
  <c r="T56" i="1"/>
  <c r="T85" i="1"/>
  <c r="T89" i="1"/>
  <c r="T93" i="1"/>
  <c r="T6" i="1"/>
  <c r="Q5" i="1"/>
  <c r="T8" i="1"/>
  <c r="T60" i="1"/>
  <c r="T68" i="1"/>
</calcChain>
</file>

<file path=xl/sharedStrings.xml><?xml version="1.0" encoding="utf-8"?>
<sst xmlns="http://schemas.openxmlformats.org/spreadsheetml/2006/main" count="375" uniqueCount="155">
  <si>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</si>
  <si>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</si>
  <si>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</si>
  <si>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</si>
  <si>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</si>
  <si>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</si>
  <si>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</si>
  <si>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</si>
  <si>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</si>
  <si>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</si>
  <si>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</si>
  <si>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</si>
  <si>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</si>
  <si>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</si>
  <si>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</si>
  <si>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</si>
  <si>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</si>
  <si>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</si>
  <si>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</si>
  <si>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</si>
  <si>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</si>
  <si>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</si>
  <si>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</si>
  <si>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</si>
  <si>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</si>
  <si>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</si>
  <si>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</si>
  <si>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</si>
  <si>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</si>
  <si>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</si>
  <si>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</si>
  <si>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</si>
  <si>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</si>
  <si>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</si>
  <si>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</si>
  <si>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</si>
  <si>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</si>
  <si>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</si>
  <si>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</si>
  <si>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</si>
  <si>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</si>
  <si>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</si>
  <si>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</si>
  <si>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</si>
  <si>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</si>
  <si>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</si>
  <si>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</si>
  <si>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</si>
  <si>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</si>
  <si>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</si>
  <si>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</si>
  <si>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</si>
  <si>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</si>
  <si>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</si>
  <si>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</si>
  <si>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</si>
  <si>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</si>
  <si>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</si>
  <si>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</si>
  <si>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</si>
  <si>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</si>
  <si>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</si>
  <si>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</si>
  <si>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</si>
  <si>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</si>
  <si>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</si>
  <si>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</si>
  <si>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</si>
  <si>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</si>
  <si>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</si>
  <si>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</si>
  <si>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</si>
  <si>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</si>
  <si>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</si>
  <si>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</si>
  <si>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</si>
  <si>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</si>
  <si>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</si>
  <si>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</si>
  <si>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</si>
  <si>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</si>
  <si>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</si>
  <si>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</si>
  <si>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</si>
  <si>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</si>
  <si>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</si>
  <si>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</si>
  <si>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</si>
  <si>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</si>
  <si>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</si>
  <si>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</si>
  <si>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</si>
  <si>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</si>
  <si>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</si>
  <si>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</si>
  <si>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</si>
  <si>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</si>
  <si>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</si>
  <si>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</si>
  <si>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</si>
  <si>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</si>
  <si>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</si>
  <si>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</si>
  <si>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</si>
  <si>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</si>
  <si>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</si>
  <si>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</si>
  <si>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</si>
  <si>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</si>
  <si>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</si>
  <si>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</si>
  <si>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</si>
  <si>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</si>
  <si>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</si>
  <si>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</si>
  <si>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</si>
  <si>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</si>
  <si>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</si>
  <si>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</si>
  <si>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</si>
  <si>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</si>
  <si>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</si>
  <si>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02,10,24 119кг перемещено в уценку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</si>
  <si>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</si>
  <si>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</si>
  <si>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</si>
  <si>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</si>
  <si>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</si>
  <si>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</si>
  <si>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</si>
  <si>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</si>
  <si>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</si>
  <si>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</si>
  <si>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</si>
  <si>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</si>
  <si>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</si>
  <si>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</si>
  <si>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</si>
  <si>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</si>
  <si>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</si>
  <si>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</si>
  <si>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</si>
  <si>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</si>
  <si>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</si>
  <si>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</si>
  <si>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</si>
  <si>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</si>
  <si>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</si>
  <si>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</si>
  <si>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</si>
  <si>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t>с 05,09 заказываем</t>
  </si>
  <si>
    <t>новинка</t>
  </si>
  <si>
    <t>новинка / ТМА октябрь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</si>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</sst>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49" fontId="6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5703125" customWidth="1"/>
    <col min="14" max="18" width="6.42578125" customWidth="1"/>
    <col min="19" max="19" width="22" customWidth="1"/>
    <col min="20" max="21" width="5.28515625" customWidth="1"/>
    <col min="22" max="27" width="6" customWidth="1"/>
    <col min="28" max="28" width="4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12958.311</v>
      </c>
      <c r="F5" s="4">
        <f>SUM(F6:F500)</f>
        <v>10505.361000000001</v>
      </c>
      <c r="G5" s="6"/>
      <c r="H5" s="1"/>
      <c r="I5" s="1"/>
      <c r="J5" s="4">
        <f t="shared" ref="J5:R5" si="0">SUM(J6:J500)</f>
        <v>12928.408000000001</v>
      </c>
      <c r="K5" s="4">
        <f t="shared" si="0"/>
        <v>29.902999999999818</v>
      </c>
      <c r="L5" s="4">
        <f t="shared" si="0"/>
        <v>0</v>
      </c>
      <c r="M5" s="4">
        <f t="shared" si="0"/>
        <v>0</v>
      </c>
      <c r="N5" s="4">
        <f t="shared" si="0"/>
        <v>5977.1914399999996</v>
      </c>
      <c r="O5" s="4">
        <f t="shared" si="0"/>
        <v>2092.2446</v>
      </c>
      <c r="P5" s="4">
        <f t="shared" si="0"/>
        <v>2591.6621999999998</v>
      </c>
      <c r="Q5" s="4">
        <f t="shared" si="0"/>
        <v>9916.3134199999968</v>
      </c>
      <c r="R5" s="4">
        <f t="shared" si="0"/>
        <v>0</v>
      </c>
      <c r="S5" s="1"/>
      <c r="T5" s="1"/>
      <c r="U5" s="1"/>
      <c r="V5" s="4">
        <f t="shared" ref="V5:AA5" si="1">SUM(V6:V500)</f>
        <v>2460.9645999999998</v>
      </c>
      <c r="W5" s="4">
        <f t="shared" si="1"/>
        <v>2538.3958000000007</v>
      </c>
      <c r="X5" s="4">
        <f t="shared" si="1"/>
        <v>2735.7525999999998</v>
      </c>
      <c r="Y5" s="4">
        <f t="shared" si="1"/>
        <v>2739.1669999999995</v>
      </c>
      <c r="Z5" s="4">
        <f t="shared" si="1"/>
        <v>2650.5020000000009</v>
      </c>
      <c r="AA5" s="4">
        <f t="shared" si="1"/>
        <v>2669.5344000000005</v>
      </c>
      <c r="AB5" s="1"/>
      <c r="AC5" s="4">
        <f>SUM(AC6:AC500)</f>
        <v>8563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207.63800000000001</v>
      </c>
      <c r="D6" s="1">
        <v>21.734000000000002</v>
      </c>
      <c r="E6" s="1">
        <v>75.843000000000004</v>
      </c>
      <c r="F6" s="1">
        <v>116.163</v>
      </c>
      <c r="G6" s="6">
        <v>1</v>
      </c>
      <c r="H6" s="1">
        <v>50</v>
      </c>
      <c r="I6" s="1" t="s">
        <v>33</v>
      </c>
      <c r="J6" s="1">
        <v>73.099999999999994</v>
      </c>
      <c r="K6" s="1">
        <f t="shared" ref="K6:K37" si="2">E6-J6</f>
        <v>2.7430000000000092</v>
      </c>
      <c r="L6" s="1"/>
      <c r="M6" s="1"/>
      <c r="N6" s="1">
        <v>80.65628000000001</v>
      </c>
      <c r="O6" s="1">
        <v>23.19199999999995</v>
      </c>
      <c r="P6" s="1">
        <f>E6/5</f>
        <v>15.168600000000001</v>
      </c>
      <c r="Q6" s="5"/>
      <c r="R6" s="5"/>
      <c r="S6" s="1"/>
      <c r="T6" s="1">
        <f>(F6+N6+O6+Q6)/P6</f>
        <v>14.50438933059082</v>
      </c>
      <c r="U6" s="1">
        <f>(F6+N6+O6)/P6</f>
        <v>14.50438933059082</v>
      </c>
      <c r="V6" s="1">
        <v>25.547999999999998</v>
      </c>
      <c r="W6" s="1">
        <v>26.4512</v>
      </c>
      <c r="X6" s="1">
        <v>25.9312</v>
      </c>
      <c r="Y6" s="1">
        <v>25.611999999999998</v>
      </c>
      <c r="Z6" s="1">
        <v>26.893799999999999</v>
      </c>
      <c r="AA6" s="1">
        <v>27.855399999999999</v>
      </c>
      <c r="AB6" s="13" t="s">
        <v>42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91.438000000000002</v>
      </c>
      <c r="D7" s="1">
        <v>26.25</v>
      </c>
      <c r="E7" s="1">
        <v>46.226999999999997</v>
      </c>
      <c r="F7" s="1">
        <v>63.942999999999998</v>
      </c>
      <c r="G7" s="6">
        <v>1</v>
      </c>
      <c r="H7" s="1">
        <v>45</v>
      </c>
      <c r="I7" s="1" t="s">
        <v>33</v>
      </c>
      <c r="J7" s="1">
        <v>46.5</v>
      </c>
      <c r="K7" s="1">
        <f t="shared" si="2"/>
        <v>-0.27300000000000324</v>
      </c>
      <c r="L7" s="1"/>
      <c r="M7" s="1"/>
      <c r="N7" s="1">
        <v>59.358800000000024</v>
      </c>
      <c r="O7" s="1"/>
      <c r="P7" s="1">
        <f t="shared" ref="P7:P70" si="4">E7/5</f>
        <v>9.2454000000000001</v>
      </c>
      <c r="Q7" s="5"/>
      <c r="R7" s="5"/>
      <c r="S7" s="1"/>
      <c r="T7" s="1">
        <f t="shared" ref="T7:T70" si="5">(F7+N7+O7+Q7)/P7</f>
        <v>13.336556557855801</v>
      </c>
      <c r="U7" s="1">
        <f t="shared" ref="U7:U70" si="6">(F7+N7+O7)/P7</f>
        <v>13.336556557855801</v>
      </c>
      <c r="V7" s="1">
        <v>11.012</v>
      </c>
      <c r="W7" s="1">
        <v>12.466799999999999</v>
      </c>
      <c r="X7" s="1">
        <v>13.2136</v>
      </c>
      <c r="Y7" s="1">
        <v>12.050800000000001</v>
      </c>
      <c r="Z7" s="1">
        <v>16.597200000000001</v>
      </c>
      <c r="AA7" s="1">
        <v>18.007999999999999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227.745</v>
      </c>
      <c r="D8" s="1">
        <v>40.911999999999999</v>
      </c>
      <c r="E8" s="1">
        <v>145.91200000000001</v>
      </c>
      <c r="F8" s="1">
        <v>100.06</v>
      </c>
      <c r="G8" s="6">
        <v>1</v>
      </c>
      <c r="H8" s="1">
        <v>45</v>
      </c>
      <c r="I8" s="1" t="s">
        <v>33</v>
      </c>
      <c r="J8" s="1">
        <v>141.24</v>
      </c>
      <c r="K8" s="1">
        <f t="shared" si="2"/>
        <v>4.671999999999997</v>
      </c>
      <c r="L8" s="1"/>
      <c r="M8" s="1"/>
      <c r="N8" s="1"/>
      <c r="O8" s="1">
        <v>27.50449999999995</v>
      </c>
      <c r="P8" s="1">
        <f t="shared" si="4"/>
        <v>29.182400000000001</v>
      </c>
      <c r="Q8" s="5">
        <f>10.8*P8-O8-N8-F8</f>
        <v>187.60542000000009</v>
      </c>
      <c r="R8" s="5"/>
      <c r="S8" s="1"/>
      <c r="T8" s="1">
        <f t="shared" si="5"/>
        <v>10.8</v>
      </c>
      <c r="U8" s="1">
        <f t="shared" si="6"/>
        <v>4.37128200559241</v>
      </c>
      <c r="V8" s="1">
        <v>20.063400000000001</v>
      </c>
      <c r="W8" s="1">
        <v>18.583400000000001</v>
      </c>
      <c r="X8" s="1">
        <v>22.488</v>
      </c>
      <c r="Y8" s="1">
        <v>23.390799999999999</v>
      </c>
      <c r="Z8" s="1">
        <v>8.0676000000000005</v>
      </c>
      <c r="AA8" s="1">
        <v>7.9976000000000003</v>
      </c>
      <c r="AB8" s="1" t="s">
        <v>36</v>
      </c>
      <c r="AC8" s="1">
        <f t="shared" si="3"/>
        <v>188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42.292999999999999</v>
      </c>
      <c r="D9" s="1">
        <v>23</v>
      </c>
      <c r="E9" s="1">
        <v>7.6139999999999999</v>
      </c>
      <c r="F9" s="1">
        <v>57.319000000000003</v>
      </c>
      <c r="G9" s="6">
        <v>1</v>
      </c>
      <c r="H9" s="1">
        <v>40</v>
      </c>
      <c r="I9" s="1" t="s">
        <v>33</v>
      </c>
      <c r="J9" s="1">
        <v>8</v>
      </c>
      <c r="K9" s="1">
        <f t="shared" si="2"/>
        <v>-0.38600000000000012</v>
      </c>
      <c r="L9" s="1"/>
      <c r="M9" s="1"/>
      <c r="N9" s="1"/>
      <c r="O9" s="1"/>
      <c r="P9" s="1">
        <f t="shared" si="4"/>
        <v>1.5227999999999999</v>
      </c>
      <c r="Q9" s="5"/>
      <c r="R9" s="5"/>
      <c r="S9" s="1"/>
      <c r="T9" s="1">
        <f t="shared" si="5"/>
        <v>37.640530601523515</v>
      </c>
      <c r="U9" s="1">
        <f t="shared" si="6"/>
        <v>37.640530601523515</v>
      </c>
      <c r="V9" s="1">
        <v>-1.018</v>
      </c>
      <c r="W9" s="1">
        <v>-0.66260000000000008</v>
      </c>
      <c r="X9" s="1">
        <v>4.7805999999999997</v>
      </c>
      <c r="Y9" s="1">
        <v>4.4972000000000003</v>
      </c>
      <c r="Z9" s="1">
        <v>2.3904000000000001</v>
      </c>
      <c r="AA9" s="1">
        <v>2.3904000000000001</v>
      </c>
      <c r="AB9" s="22" t="s">
        <v>103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178</v>
      </c>
      <c r="D10" s="1">
        <v>42</v>
      </c>
      <c r="E10" s="1">
        <v>128</v>
      </c>
      <c r="F10" s="1">
        <v>57</v>
      </c>
      <c r="G10" s="6">
        <v>0.45</v>
      </c>
      <c r="H10" s="1">
        <v>45</v>
      </c>
      <c r="I10" s="1" t="s">
        <v>33</v>
      </c>
      <c r="J10" s="1">
        <v>137</v>
      </c>
      <c r="K10" s="1">
        <f t="shared" si="2"/>
        <v>-9</v>
      </c>
      <c r="L10" s="1"/>
      <c r="M10" s="1"/>
      <c r="N10" s="1">
        <v>80.400000000000034</v>
      </c>
      <c r="O10" s="1">
        <v>15.80000000000001</v>
      </c>
      <c r="P10" s="1">
        <f t="shared" si="4"/>
        <v>25.6</v>
      </c>
      <c r="Q10" s="5">
        <f t="shared" ref="Q10:Q17" si="7">10*P10-O10-N10-F10</f>
        <v>102.79999999999995</v>
      </c>
      <c r="R10" s="5"/>
      <c r="S10" s="1"/>
      <c r="T10" s="1">
        <f t="shared" si="5"/>
        <v>10</v>
      </c>
      <c r="U10" s="1">
        <f t="shared" si="6"/>
        <v>5.9843750000000018</v>
      </c>
      <c r="V10" s="1">
        <v>24.8</v>
      </c>
      <c r="W10" s="1">
        <v>26.4</v>
      </c>
      <c r="X10" s="1">
        <v>27</v>
      </c>
      <c r="Y10" s="1">
        <v>27.2</v>
      </c>
      <c r="Z10" s="1">
        <v>24.6</v>
      </c>
      <c r="AA10" s="1">
        <v>25.6</v>
      </c>
      <c r="AB10" s="1"/>
      <c r="AC10" s="1">
        <f t="shared" si="3"/>
        <v>46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201</v>
      </c>
      <c r="D11" s="1">
        <v>54</v>
      </c>
      <c r="E11" s="1">
        <v>217</v>
      </c>
      <c r="F11" s="1">
        <v>-9</v>
      </c>
      <c r="G11" s="6">
        <v>0.45</v>
      </c>
      <c r="H11" s="1">
        <v>45</v>
      </c>
      <c r="I11" s="1" t="s">
        <v>33</v>
      </c>
      <c r="J11" s="1">
        <v>223</v>
      </c>
      <c r="K11" s="1">
        <f t="shared" si="2"/>
        <v>-6</v>
      </c>
      <c r="L11" s="1"/>
      <c r="M11" s="1"/>
      <c r="N11" s="1">
        <v>94.199999999999989</v>
      </c>
      <c r="O11" s="1">
        <v>23.800000000000011</v>
      </c>
      <c r="P11" s="1">
        <f t="shared" si="4"/>
        <v>43.4</v>
      </c>
      <c r="Q11" s="5">
        <f t="shared" si="7"/>
        <v>325</v>
      </c>
      <c r="R11" s="5"/>
      <c r="S11" s="1"/>
      <c r="T11" s="1">
        <f t="shared" si="5"/>
        <v>10</v>
      </c>
      <c r="U11" s="1">
        <f t="shared" si="6"/>
        <v>2.5115207373271891</v>
      </c>
      <c r="V11" s="1">
        <v>28.8</v>
      </c>
      <c r="W11" s="1">
        <v>30</v>
      </c>
      <c r="X11" s="1">
        <v>30.6</v>
      </c>
      <c r="Y11" s="1">
        <v>29.6</v>
      </c>
      <c r="Z11" s="1">
        <v>38.799999999999997</v>
      </c>
      <c r="AA11" s="1">
        <v>41</v>
      </c>
      <c r="AB11" s="1"/>
      <c r="AC11" s="1">
        <f t="shared" si="3"/>
        <v>146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120</v>
      </c>
      <c r="D12" s="1"/>
      <c r="E12" s="1">
        <v>20</v>
      </c>
      <c r="F12" s="1">
        <v>97</v>
      </c>
      <c r="G12" s="6">
        <v>0.17</v>
      </c>
      <c r="H12" s="1">
        <v>180</v>
      </c>
      <c r="I12" s="1" t="s">
        <v>33</v>
      </c>
      <c r="J12" s="1">
        <v>20</v>
      </c>
      <c r="K12" s="1">
        <f t="shared" si="2"/>
        <v>0</v>
      </c>
      <c r="L12" s="1"/>
      <c r="M12" s="1"/>
      <c r="N12" s="1"/>
      <c r="O12" s="1"/>
      <c r="P12" s="1">
        <f t="shared" si="4"/>
        <v>4</v>
      </c>
      <c r="Q12" s="5"/>
      <c r="R12" s="5"/>
      <c r="S12" s="1"/>
      <c r="T12" s="1">
        <f t="shared" si="5"/>
        <v>24.25</v>
      </c>
      <c r="U12" s="1">
        <f t="shared" si="6"/>
        <v>24.25</v>
      </c>
      <c r="V12" s="1">
        <v>3.6</v>
      </c>
      <c r="W12" s="1">
        <v>2.8</v>
      </c>
      <c r="X12" s="1">
        <v>8.8000000000000007</v>
      </c>
      <c r="Y12" s="1">
        <v>9.8000000000000007</v>
      </c>
      <c r="Z12" s="1">
        <v>7</v>
      </c>
      <c r="AA12" s="1">
        <v>5.8</v>
      </c>
      <c r="AB12" s="13" t="s">
        <v>42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>
        <v>69</v>
      </c>
      <c r="D13" s="1"/>
      <c r="E13" s="1">
        <v>14</v>
      </c>
      <c r="F13" s="1">
        <v>34</v>
      </c>
      <c r="G13" s="6">
        <v>0.3</v>
      </c>
      <c r="H13" s="1">
        <v>40</v>
      </c>
      <c r="I13" s="1" t="s">
        <v>33</v>
      </c>
      <c r="J13" s="1">
        <v>23</v>
      </c>
      <c r="K13" s="1">
        <f t="shared" si="2"/>
        <v>-9</v>
      </c>
      <c r="L13" s="1"/>
      <c r="M13" s="1"/>
      <c r="N13" s="1"/>
      <c r="O13" s="1">
        <v>15.2</v>
      </c>
      <c r="P13" s="1">
        <f t="shared" si="4"/>
        <v>2.8</v>
      </c>
      <c r="Q13" s="5"/>
      <c r="R13" s="5"/>
      <c r="S13" s="1"/>
      <c r="T13" s="1">
        <f t="shared" si="5"/>
        <v>17.571428571428573</v>
      </c>
      <c r="U13" s="1">
        <f t="shared" si="6"/>
        <v>17.571428571428573</v>
      </c>
      <c r="V13" s="1">
        <v>6.2</v>
      </c>
      <c r="W13" s="1">
        <v>5.2</v>
      </c>
      <c r="X13" s="1">
        <v>3.4</v>
      </c>
      <c r="Y13" s="1">
        <v>7.8</v>
      </c>
      <c r="Z13" s="1">
        <v>8.6</v>
      </c>
      <c r="AA13" s="1">
        <v>5.4</v>
      </c>
      <c r="AB13" s="13" t="s">
        <v>42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44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/>
      <c r="K14" s="1">
        <f t="shared" si="2"/>
        <v>0</v>
      </c>
      <c r="L14" s="1"/>
      <c r="M14" s="1"/>
      <c r="N14" s="1"/>
      <c r="O14" s="18"/>
      <c r="P14" s="1">
        <f t="shared" si="4"/>
        <v>0</v>
      </c>
      <c r="Q14" s="19">
        <v>20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8" t="s">
        <v>45</v>
      </c>
      <c r="AC14" s="1">
        <f t="shared" si="3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211</v>
      </c>
      <c r="D15" s="1"/>
      <c r="E15" s="1">
        <v>49</v>
      </c>
      <c r="F15" s="1">
        <v>152</v>
      </c>
      <c r="G15" s="6">
        <v>0.17</v>
      </c>
      <c r="H15" s="1">
        <v>180</v>
      </c>
      <c r="I15" s="1" t="s">
        <v>33</v>
      </c>
      <c r="J15" s="1">
        <v>49</v>
      </c>
      <c r="K15" s="1">
        <f t="shared" si="2"/>
        <v>0</v>
      </c>
      <c r="L15" s="1"/>
      <c r="M15" s="1"/>
      <c r="N15" s="1"/>
      <c r="O15" s="1"/>
      <c r="P15" s="1">
        <f t="shared" si="4"/>
        <v>9.8000000000000007</v>
      </c>
      <c r="Q15" s="5"/>
      <c r="R15" s="5"/>
      <c r="S15" s="1"/>
      <c r="T15" s="1">
        <f t="shared" si="5"/>
        <v>15.510204081632653</v>
      </c>
      <c r="U15" s="1">
        <f t="shared" si="6"/>
        <v>15.510204081632653</v>
      </c>
      <c r="V15" s="1">
        <v>7.2</v>
      </c>
      <c r="W15" s="1">
        <v>6.2</v>
      </c>
      <c r="X15" s="1">
        <v>19.399999999999999</v>
      </c>
      <c r="Y15" s="1">
        <v>21.6</v>
      </c>
      <c r="Z15" s="1">
        <v>8.8000000000000007</v>
      </c>
      <c r="AA15" s="1">
        <v>7.8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39</v>
      </c>
      <c r="C16" s="1">
        <v>34</v>
      </c>
      <c r="D16" s="1"/>
      <c r="E16" s="1">
        <v>16</v>
      </c>
      <c r="F16" s="1">
        <v>7</v>
      </c>
      <c r="G16" s="6">
        <v>0.35</v>
      </c>
      <c r="H16" s="1">
        <v>50</v>
      </c>
      <c r="I16" s="1" t="s">
        <v>33</v>
      </c>
      <c r="J16" s="1">
        <v>18</v>
      </c>
      <c r="K16" s="1">
        <f t="shared" si="2"/>
        <v>-2</v>
      </c>
      <c r="L16" s="1"/>
      <c r="M16" s="1"/>
      <c r="N16" s="1">
        <v>22</v>
      </c>
      <c r="O16" s="1">
        <v>10</v>
      </c>
      <c r="P16" s="1">
        <f t="shared" si="4"/>
        <v>3.2</v>
      </c>
      <c r="Q16" s="5"/>
      <c r="R16" s="5"/>
      <c r="S16" s="1"/>
      <c r="T16" s="1">
        <f t="shared" si="5"/>
        <v>12.1875</v>
      </c>
      <c r="U16" s="1">
        <f t="shared" si="6"/>
        <v>12.1875</v>
      </c>
      <c r="V16" s="1">
        <v>4.8</v>
      </c>
      <c r="W16" s="1">
        <v>4.8</v>
      </c>
      <c r="X16" s="1">
        <v>3.8</v>
      </c>
      <c r="Y16" s="1">
        <v>4.5999999999999996</v>
      </c>
      <c r="Z16" s="1">
        <v>4.4000000000000004</v>
      </c>
      <c r="AA16" s="1">
        <v>4.5999999999999996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55</v>
      </c>
      <c r="D17" s="1">
        <v>6</v>
      </c>
      <c r="E17" s="1">
        <v>31</v>
      </c>
      <c r="F17" s="1">
        <v>26</v>
      </c>
      <c r="G17" s="6">
        <v>0.35</v>
      </c>
      <c r="H17" s="1">
        <v>50</v>
      </c>
      <c r="I17" s="1" t="s">
        <v>33</v>
      </c>
      <c r="J17" s="1">
        <v>32</v>
      </c>
      <c r="K17" s="1">
        <f t="shared" si="2"/>
        <v>-1</v>
      </c>
      <c r="L17" s="1"/>
      <c r="M17" s="1"/>
      <c r="N17" s="1"/>
      <c r="O17" s="1">
        <v>10</v>
      </c>
      <c r="P17" s="1">
        <f t="shared" si="4"/>
        <v>6.2</v>
      </c>
      <c r="Q17" s="5">
        <f t="shared" si="7"/>
        <v>26</v>
      </c>
      <c r="R17" s="5"/>
      <c r="S17" s="1"/>
      <c r="T17" s="1">
        <f t="shared" si="5"/>
        <v>10</v>
      </c>
      <c r="U17" s="1">
        <f t="shared" si="6"/>
        <v>5.806451612903226</v>
      </c>
      <c r="V17" s="1">
        <v>4.4000000000000004</v>
      </c>
      <c r="W17" s="1">
        <v>2.6</v>
      </c>
      <c r="X17" s="1">
        <v>5.2</v>
      </c>
      <c r="Y17" s="1">
        <v>6.4</v>
      </c>
      <c r="Z17" s="1">
        <v>4</v>
      </c>
      <c r="AA17" s="1">
        <v>4.4000000000000004</v>
      </c>
      <c r="AB17" s="1"/>
      <c r="AC17" s="1">
        <f t="shared" si="3"/>
        <v>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184.15299999999999</v>
      </c>
      <c r="D18" s="1">
        <v>105.6</v>
      </c>
      <c r="E18" s="1">
        <v>169.46100000000001</v>
      </c>
      <c r="F18" s="1">
        <v>96.704999999999998</v>
      </c>
      <c r="G18" s="6">
        <v>1</v>
      </c>
      <c r="H18" s="1">
        <v>55</v>
      </c>
      <c r="I18" s="1" t="s">
        <v>33</v>
      </c>
      <c r="J18" s="1">
        <v>159.30000000000001</v>
      </c>
      <c r="K18" s="1">
        <f t="shared" si="2"/>
        <v>10.161000000000001</v>
      </c>
      <c r="L18" s="1"/>
      <c r="M18" s="1"/>
      <c r="N18" s="1">
        <v>63.81280000000001</v>
      </c>
      <c r="O18" s="1"/>
      <c r="P18" s="1">
        <f t="shared" si="4"/>
        <v>33.892200000000003</v>
      </c>
      <c r="Q18" s="5">
        <f>9*P18-O18-N18-F18</f>
        <v>144.512</v>
      </c>
      <c r="R18" s="5"/>
      <c r="S18" s="1"/>
      <c r="T18" s="1">
        <f t="shared" si="5"/>
        <v>9</v>
      </c>
      <c r="U18" s="1">
        <f t="shared" si="6"/>
        <v>4.7361280766666081</v>
      </c>
      <c r="V18" s="1">
        <v>43.350200000000001</v>
      </c>
      <c r="W18" s="1">
        <v>44.59</v>
      </c>
      <c r="X18" s="1">
        <v>57.5914</v>
      </c>
      <c r="Y18" s="1">
        <v>55.839399999999998</v>
      </c>
      <c r="Z18" s="1">
        <v>39.720199999999998</v>
      </c>
      <c r="AA18" s="1">
        <v>43.5548</v>
      </c>
      <c r="AB18" s="20" t="s">
        <v>55</v>
      </c>
      <c r="AC18" s="1">
        <f t="shared" si="3"/>
        <v>145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2962.7469999999998</v>
      </c>
      <c r="D19" s="1">
        <v>1006.85</v>
      </c>
      <c r="E19" s="1">
        <v>1594.9259999999999</v>
      </c>
      <c r="F19" s="1">
        <v>2133.8580000000002</v>
      </c>
      <c r="G19" s="6">
        <v>1</v>
      </c>
      <c r="H19" s="1">
        <v>50</v>
      </c>
      <c r="I19" s="1" t="s">
        <v>33</v>
      </c>
      <c r="J19" s="1">
        <v>1597.5</v>
      </c>
      <c r="K19" s="1">
        <f t="shared" si="2"/>
        <v>-2.5740000000000691</v>
      </c>
      <c r="L19" s="1"/>
      <c r="M19" s="1"/>
      <c r="N19" s="1">
        <v>300</v>
      </c>
      <c r="O19" s="1"/>
      <c r="P19" s="1">
        <f t="shared" si="4"/>
        <v>318.98519999999996</v>
      </c>
      <c r="Q19" s="5">
        <f t="shared" ref="Q19:Q20" si="8">10.8*P19-O19-N19-F19</f>
        <v>1011.1821599999998</v>
      </c>
      <c r="R19" s="5"/>
      <c r="S19" s="1"/>
      <c r="T19" s="1">
        <f t="shared" si="5"/>
        <v>10.8</v>
      </c>
      <c r="U19" s="1">
        <f t="shared" si="6"/>
        <v>7.6300028966861175</v>
      </c>
      <c r="V19" s="1">
        <v>300.58159999999998</v>
      </c>
      <c r="W19" s="1">
        <v>298.62540000000001</v>
      </c>
      <c r="X19" s="1">
        <v>332.18700000000001</v>
      </c>
      <c r="Y19" s="1">
        <v>332.96980000000002</v>
      </c>
      <c r="Z19" s="1">
        <v>340.05040000000002</v>
      </c>
      <c r="AA19" s="1">
        <v>343.07859999999999</v>
      </c>
      <c r="AB19" s="1" t="s">
        <v>36</v>
      </c>
      <c r="AC19" s="1">
        <f t="shared" si="3"/>
        <v>1011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121.75</v>
      </c>
      <c r="D20" s="1"/>
      <c r="E20" s="1">
        <v>54.661999999999999</v>
      </c>
      <c r="F20" s="1">
        <v>66.325999999999993</v>
      </c>
      <c r="G20" s="6">
        <v>1</v>
      </c>
      <c r="H20" s="1">
        <v>60</v>
      </c>
      <c r="I20" s="1" t="s">
        <v>33</v>
      </c>
      <c r="J20" s="1">
        <v>48.5</v>
      </c>
      <c r="K20" s="1">
        <f t="shared" si="2"/>
        <v>6.161999999999999</v>
      </c>
      <c r="L20" s="1"/>
      <c r="M20" s="1"/>
      <c r="N20" s="1"/>
      <c r="O20" s="1"/>
      <c r="P20" s="1">
        <f t="shared" si="4"/>
        <v>10.932399999999999</v>
      </c>
      <c r="Q20" s="5">
        <f t="shared" si="8"/>
        <v>51.743920000000003</v>
      </c>
      <c r="R20" s="5"/>
      <c r="S20" s="1"/>
      <c r="T20" s="1">
        <f t="shared" si="5"/>
        <v>10.8</v>
      </c>
      <c r="U20" s="1">
        <f t="shared" si="6"/>
        <v>6.0669203468588782</v>
      </c>
      <c r="V20" s="1">
        <v>0.52759999999999996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4" t="s">
        <v>152</v>
      </c>
      <c r="AC20" s="1">
        <f t="shared" si="3"/>
        <v>52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32</v>
      </c>
      <c r="C21" s="10"/>
      <c r="D21" s="10"/>
      <c r="E21" s="10">
        <v>4.4240000000000004</v>
      </c>
      <c r="F21" s="10">
        <v>-4.4240000000000004</v>
      </c>
      <c r="G21" s="11">
        <v>0</v>
      </c>
      <c r="H21" s="10" t="e">
        <v>#N/A</v>
      </c>
      <c r="I21" s="10" t="s">
        <v>57</v>
      </c>
      <c r="J21" s="10">
        <v>5.2</v>
      </c>
      <c r="K21" s="10">
        <f t="shared" si="2"/>
        <v>-0.7759999999999998</v>
      </c>
      <c r="L21" s="10"/>
      <c r="M21" s="10"/>
      <c r="N21" s="10"/>
      <c r="O21" s="10"/>
      <c r="P21" s="10">
        <f t="shared" si="4"/>
        <v>0.88480000000000003</v>
      </c>
      <c r="Q21" s="12"/>
      <c r="R21" s="12"/>
      <c r="S21" s="10"/>
      <c r="T21" s="10">
        <f t="shared" si="5"/>
        <v>-5</v>
      </c>
      <c r="U21" s="10">
        <f t="shared" si="6"/>
        <v>-5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94.888000000000005</v>
      </c>
      <c r="D22" s="1">
        <v>37.286000000000001</v>
      </c>
      <c r="E22" s="1">
        <v>44.085999999999999</v>
      </c>
      <c r="F22" s="1">
        <v>83.68</v>
      </c>
      <c r="G22" s="6">
        <v>1</v>
      </c>
      <c r="H22" s="1">
        <v>60</v>
      </c>
      <c r="I22" s="1" t="s">
        <v>33</v>
      </c>
      <c r="J22" s="1">
        <v>40.5</v>
      </c>
      <c r="K22" s="1">
        <f t="shared" si="2"/>
        <v>3.5859999999999985</v>
      </c>
      <c r="L22" s="1"/>
      <c r="M22" s="1"/>
      <c r="N22" s="1"/>
      <c r="O22" s="1"/>
      <c r="P22" s="1">
        <f t="shared" si="4"/>
        <v>8.8171999999999997</v>
      </c>
      <c r="Q22" s="5">
        <v>5</v>
      </c>
      <c r="R22" s="5"/>
      <c r="S22" s="1"/>
      <c r="T22" s="1">
        <f t="shared" si="5"/>
        <v>10.057614662251057</v>
      </c>
      <c r="U22" s="1">
        <f t="shared" si="6"/>
        <v>9.4905412148981547</v>
      </c>
      <c r="V22" s="1">
        <v>5.9580000000000002</v>
      </c>
      <c r="W22" s="1">
        <v>8.2463999999999995</v>
      </c>
      <c r="X22" s="1">
        <v>13.5282</v>
      </c>
      <c r="Y22" s="1">
        <v>12.469799999999999</v>
      </c>
      <c r="Z22" s="1">
        <v>8.8087999999999997</v>
      </c>
      <c r="AA22" s="1">
        <v>7.2279999999999998</v>
      </c>
      <c r="AB22" s="1"/>
      <c r="AC22" s="1">
        <f t="shared" si="3"/>
        <v>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158.81200000000001</v>
      </c>
      <c r="D23" s="1">
        <v>111.17</v>
      </c>
      <c r="E23" s="1">
        <v>192.65899999999999</v>
      </c>
      <c r="F23" s="1">
        <v>46.441000000000003</v>
      </c>
      <c r="G23" s="6">
        <v>1</v>
      </c>
      <c r="H23" s="1">
        <v>60</v>
      </c>
      <c r="I23" s="1" t="s">
        <v>33</v>
      </c>
      <c r="J23" s="1">
        <v>178.5</v>
      </c>
      <c r="K23" s="1">
        <f t="shared" si="2"/>
        <v>14.158999999999992</v>
      </c>
      <c r="L23" s="1"/>
      <c r="M23" s="1"/>
      <c r="N23" s="1">
        <v>151.06476000000001</v>
      </c>
      <c r="O23" s="1"/>
      <c r="P23" s="1">
        <f t="shared" si="4"/>
        <v>38.531799999999997</v>
      </c>
      <c r="Q23" s="5">
        <f>9*P23-O23-N23-F23</f>
        <v>149.28043999999994</v>
      </c>
      <c r="R23" s="5"/>
      <c r="S23" s="1"/>
      <c r="T23" s="1">
        <f t="shared" si="5"/>
        <v>9</v>
      </c>
      <c r="U23" s="1">
        <f t="shared" si="6"/>
        <v>5.1257859741823646</v>
      </c>
      <c r="V23" s="1">
        <v>48.85</v>
      </c>
      <c r="W23" s="1">
        <v>52.174400000000013</v>
      </c>
      <c r="X23" s="1">
        <v>55.955599999999997</v>
      </c>
      <c r="Y23" s="1">
        <v>55.958799999999997</v>
      </c>
      <c r="Z23" s="1">
        <v>49.769199999999998</v>
      </c>
      <c r="AA23" s="1">
        <v>50.720399999999998</v>
      </c>
      <c r="AB23" s="1" t="s">
        <v>55</v>
      </c>
      <c r="AC23" s="1">
        <f t="shared" si="3"/>
        <v>149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56</v>
      </c>
      <c r="B24" s="10" t="s">
        <v>32</v>
      </c>
      <c r="C24" s="10"/>
      <c r="D24" s="10"/>
      <c r="E24" s="21">
        <v>-0.52200000000000002</v>
      </c>
      <c r="F24" s="21">
        <v>-2.5840000000000001</v>
      </c>
      <c r="G24" s="11">
        <v>0</v>
      </c>
      <c r="H24" s="10">
        <v>60</v>
      </c>
      <c r="I24" s="10" t="s">
        <v>57</v>
      </c>
      <c r="J24" s="10">
        <v>2.5</v>
      </c>
      <c r="K24" s="10">
        <f t="shared" si="2"/>
        <v>-3.0220000000000002</v>
      </c>
      <c r="L24" s="10"/>
      <c r="M24" s="10"/>
      <c r="N24" s="10"/>
      <c r="O24" s="10"/>
      <c r="P24" s="10">
        <f t="shared" si="4"/>
        <v>-0.10440000000000001</v>
      </c>
      <c r="Q24" s="12"/>
      <c r="R24" s="12"/>
      <c r="S24" s="10"/>
      <c r="T24" s="10">
        <f t="shared" si="5"/>
        <v>24.750957854406128</v>
      </c>
      <c r="U24" s="10">
        <f t="shared" si="6"/>
        <v>24.750957854406128</v>
      </c>
      <c r="V24" s="10">
        <v>-0.108</v>
      </c>
      <c r="W24" s="10">
        <v>0</v>
      </c>
      <c r="X24" s="10">
        <v>2.0659999999999998</v>
      </c>
      <c r="Y24" s="10">
        <v>4.6375999999999999</v>
      </c>
      <c r="Z24" s="10">
        <v>89.799400000000006</v>
      </c>
      <c r="AA24" s="10">
        <v>88.777799999999999</v>
      </c>
      <c r="AB24" s="10" t="s">
        <v>58</v>
      </c>
      <c r="AC24" s="1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231.60599999999999</v>
      </c>
      <c r="D25" s="1">
        <v>154.52099999999999</v>
      </c>
      <c r="E25" s="1">
        <v>142.084</v>
      </c>
      <c r="F25" s="1">
        <v>222.167</v>
      </c>
      <c r="G25" s="6">
        <v>1</v>
      </c>
      <c r="H25" s="1">
        <v>60</v>
      </c>
      <c r="I25" s="1" t="s">
        <v>33</v>
      </c>
      <c r="J25" s="1">
        <v>132.5</v>
      </c>
      <c r="K25" s="1">
        <f t="shared" si="2"/>
        <v>9.5840000000000032</v>
      </c>
      <c r="L25" s="1"/>
      <c r="M25" s="1"/>
      <c r="N25" s="1"/>
      <c r="O25" s="1"/>
      <c r="P25" s="1">
        <f t="shared" si="4"/>
        <v>28.416800000000002</v>
      </c>
      <c r="Q25" s="5">
        <f>10.8*P25-O25-N25-F25</f>
        <v>84.734440000000035</v>
      </c>
      <c r="R25" s="5"/>
      <c r="S25" s="1"/>
      <c r="T25" s="1">
        <f t="shared" si="5"/>
        <v>10.8</v>
      </c>
      <c r="U25" s="1">
        <f t="shared" si="6"/>
        <v>7.8181568649531261</v>
      </c>
      <c r="V25" s="1">
        <v>25.600999999999999</v>
      </c>
      <c r="W25" s="1">
        <v>25.768999999999998</v>
      </c>
      <c r="X25" s="1">
        <v>29.228999999999999</v>
      </c>
      <c r="Y25" s="1">
        <v>26.5944</v>
      </c>
      <c r="Z25" s="1">
        <v>24.047999999999998</v>
      </c>
      <c r="AA25" s="1">
        <v>25.9772</v>
      </c>
      <c r="AB25" s="1" t="s">
        <v>36</v>
      </c>
      <c r="AC25" s="1">
        <f t="shared" si="3"/>
        <v>85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93.992000000000004</v>
      </c>
      <c r="D26" s="1">
        <v>57.99</v>
      </c>
      <c r="E26" s="1">
        <v>79.944000000000003</v>
      </c>
      <c r="F26" s="1">
        <v>57.868000000000002</v>
      </c>
      <c r="G26" s="6">
        <v>1</v>
      </c>
      <c r="H26" s="1">
        <v>60</v>
      </c>
      <c r="I26" s="1" t="s">
        <v>33</v>
      </c>
      <c r="J26" s="1">
        <v>75.099999999999994</v>
      </c>
      <c r="K26" s="1">
        <f t="shared" si="2"/>
        <v>4.8440000000000083</v>
      </c>
      <c r="L26" s="1"/>
      <c r="M26" s="1"/>
      <c r="N26" s="1">
        <v>16.313880000000012</v>
      </c>
      <c r="O26" s="1"/>
      <c r="P26" s="1">
        <f t="shared" si="4"/>
        <v>15.988800000000001</v>
      </c>
      <c r="Q26" s="5">
        <f t="shared" ref="Q26:Q27" si="9">9*P26-O26-N26-F26</f>
        <v>69.717320000000001</v>
      </c>
      <c r="R26" s="5"/>
      <c r="S26" s="1"/>
      <c r="T26" s="1">
        <f t="shared" si="5"/>
        <v>9</v>
      </c>
      <c r="U26" s="1">
        <f t="shared" si="6"/>
        <v>4.6396152306614633</v>
      </c>
      <c r="V26" s="1">
        <v>20.562999999999999</v>
      </c>
      <c r="W26" s="1">
        <v>20.382200000000001</v>
      </c>
      <c r="X26" s="1">
        <v>27.210799999999999</v>
      </c>
      <c r="Y26" s="1">
        <v>26.689</v>
      </c>
      <c r="Z26" s="1">
        <v>20.1068</v>
      </c>
      <c r="AA26" s="1">
        <v>22.219000000000001</v>
      </c>
      <c r="AB26" s="20" t="s">
        <v>55</v>
      </c>
      <c r="AC26" s="1">
        <f t="shared" si="3"/>
        <v>70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101.783</v>
      </c>
      <c r="D27" s="1">
        <v>47.716000000000001</v>
      </c>
      <c r="E27" s="1">
        <v>85.03</v>
      </c>
      <c r="F27" s="1">
        <v>52.223999999999997</v>
      </c>
      <c r="G27" s="6">
        <v>1</v>
      </c>
      <c r="H27" s="1">
        <v>60</v>
      </c>
      <c r="I27" s="1" t="s">
        <v>33</v>
      </c>
      <c r="J27" s="1">
        <v>79.7</v>
      </c>
      <c r="K27" s="1">
        <f t="shared" si="2"/>
        <v>5.3299999999999983</v>
      </c>
      <c r="L27" s="1"/>
      <c r="M27" s="1"/>
      <c r="N27" s="1">
        <v>50.481240000000007</v>
      </c>
      <c r="O27" s="1"/>
      <c r="P27" s="1">
        <f t="shared" si="4"/>
        <v>17.006</v>
      </c>
      <c r="Q27" s="5">
        <f t="shared" si="9"/>
        <v>50.348759999999992</v>
      </c>
      <c r="R27" s="5"/>
      <c r="S27" s="1"/>
      <c r="T27" s="1">
        <f t="shared" si="5"/>
        <v>9</v>
      </c>
      <c r="U27" s="1">
        <f t="shared" si="6"/>
        <v>6.0393531694695994</v>
      </c>
      <c r="V27" s="1">
        <v>22.7392</v>
      </c>
      <c r="W27" s="1">
        <v>25.011600000000001</v>
      </c>
      <c r="X27" s="1">
        <v>29.738199999999999</v>
      </c>
      <c r="Y27" s="1">
        <v>29.925000000000001</v>
      </c>
      <c r="Z27" s="1">
        <v>22.801600000000001</v>
      </c>
      <c r="AA27" s="1">
        <v>23.509</v>
      </c>
      <c r="AB27" s="1" t="s">
        <v>55</v>
      </c>
      <c r="AC27" s="1">
        <f t="shared" si="3"/>
        <v>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24.773</v>
      </c>
      <c r="D28" s="1">
        <v>16.600000000000001</v>
      </c>
      <c r="E28" s="1">
        <v>15.247</v>
      </c>
      <c r="F28" s="1">
        <v>23.882000000000001</v>
      </c>
      <c r="G28" s="6">
        <v>1</v>
      </c>
      <c r="H28" s="1">
        <v>35</v>
      </c>
      <c r="I28" s="1" t="s">
        <v>33</v>
      </c>
      <c r="J28" s="1">
        <v>17.7</v>
      </c>
      <c r="K28" s="1">
        <f t="shared" si="2"/>
        <v>-2.4529999999999994</v>
      </c>
      <c r="L28" s="1"/>
      <c r="M28" s="1"/>
      <c r="N28" s="1"/>
      <c r="O28" s="1"/>
      <c r="P28" s="1">
        <f t="shared" si="4"/>
        <v>3.0493999999999999</v>
      </c>
      <c r="Q28" s="5">
        <v>6</v>
      </c>
      <c r="R28" s="5"/>
      <c r="S28" s="1"/>
      <c r="T28" s="1">
        <f t="shared" si="5"/>
        <v>9.7993047812684466</v>
      </c>
      <c r="U28" s="1">
        <f t="shared" si="6"/>
        <v>7.8317045976257633</v>
      </c>
      <c r="V28" s="1">
        <v>2.4948000000000001</v>
      </c>
      <c r="W28" s="1">
        <v>2.7797999999999998</v>
      </c>
      <c r="X28" s="1">
        <v>3.4756</v>
      </c>
      <c r="Y28" s="1">
        <v>3.0537999999999998</v>
      </c>
      <c r="Z28" s="1">
        <v>2.35</v>
      </c>
      <c r="AA28" s="1">
        <v>2.766</v>
      </c>
      <c r="AB28" s="1"/>
      <c r="AC28" s="1">
        <f t="shared" si="3"/>
        <v>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63</v>
      </c>
      <c r="B29" s="15" t="s">
        <v>32</v>
      </c>
      <c r="C29" s="15">
        <v>45.389000000000003</v>
      </c>
      <c r="D29" s="15"/>
      <c r="E29" s="15">
        <v>21.32</v>
      </c>
      <c r="F29" s="15">
        <v>23.353999999999999</v>
      </c>
      <c r="G29" s="16">
        <v>0</v>
      </c>
      <c r="H29" s="15">
        <v>30</v>
      </c>
      <c r="I29" s="15" t="s">
        <v>33</v>
      </c>
      <c r="J29" s="15">
        <v>21.5</v>
      </c>
      <c r="K29" s="15">
        <f t="shared" si="2"/>
        <v>-0.17999999999999972</v>
      </c>
      <c r="L29" s="15"/>
      <c r="M29" s="15"/>
      <c r="N29" s="15"/>
      <c r="O29" s="15"/>
      <c r="P29" s="15">
        <f t="shared" si="4"/>
        <v>4.2640000000000002</v>
      </c>
      <c r="Q29" s="17"/>
      <c r="R29" s="17"/>
      <c r="S29" s="15"/>
      <c r="T29" s="15">
        <f t="shared" si="5"/>
        <v>5.4770168855534704</v>
      </c>
      <c r="U29" s="15">
        <f t="shared" si="6"/>
        <v>5.4770168855534704</v>
      </c>
      <c r="V29" s="15">
        <v>0.85239999999999994</v>
      </c>
      <c r="W29" s="15">
        <v>1.1386000000000001</v>
      </c>
      <c r="X29" s="15">
        <v>0.57099999999999995</v>
      </c>
      <c r="Y29" s="15">
        <v>0</v>
      </c>
      <c r="Z29" s="15">
        <v>0</v>
      </c>
      <c r="AA29" s="15">
        <v>0</v>
      </c>
      <c r="AB29" s="15" t="s">
        <v>64</v>
      </c>
      <c r="AC29" s="15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66.575999999999993</v>
      </c>
      <c r="D30" s="1">
        <v>79.238</v>
      </c>
      <c r="E30" s="1">
        <v>75.697999999999993</v>
      </c>
      <c r="F30" s="1">
        <v>44.71</v>
      </c>
      <c r="G30" s="6">
        <v>1</v>
      </c>
      <c r="H30" s="1">
        <v>30</v>
      </c>
      <c r="I30" s="1" t="s">
        <v>33</v>
      </c>
      <c r="J30" s="1">
        <v>105.4</v>
      </c>
      <c r="K30" s="1">
        <f t="shared" si="2"/>
        <v>-29.702000000000012</v>
      </c>
      <c r="L30" s="1"/>
      <c r="M30" s="1"/>
      <c r="N30" s="1">
        <v>92.195599999999928</v>
      </c>
      <c r="O30" s="1">
        <v>51.577000000000041</v>
      </c>
      <c r="P30" s="1">
        <f t="shared" si="4"/>
        <v>15.139599999999998</v>
      </c>
      <c r="Q30" s="5"/>
      <c r="R30" s="5"/>
      <c r="S30" s="1"/>
      <c r="T30" s="1">
        <f t="shared" si="5"/>
        <v>12.449641998467596</v>
      </c>
      <c r="U30" s="1">
        <f t="shared" si="6"/>
        <v>12.449641998467596</v>
      </c>
      <c r="V30" s="1">
        <v>21.72</v>
      </c>
      <c r="W30" s="1">
        <v>21.394400000000001</v>
      </c>
      <c r="X30" s="1">
        <v>20.589400000000001</v>
      </c>
      <c r="Y30" s="1">
        <v>16.912800000000001</v>
      </c>
      <c r="Z30" s="1">
        <v>21.056999999999999</v>
      </c>
      <c r="AA30" s="1">
        <v>23.642399999999999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147.92400000000001</v>
      </c>
      <c r="D31" s="1">
        <v>62.838999999999999</v>
      </c>
      <c r="E31" s="1">
        <v>151.03399999999999</v>
      </c>
      <c r="F31" s="1">
        <v>35.124000000000002</v>
      </c>
      <c r="G31" s="6">
        <v>1</v>
      </c>
      <c r="H31" s="1">
        <v>30</v>
      </c>
      <c r="I31" s="1" t="s">
        <v>33</v>
      </c>
      <c r="J31" s="1">
        <v>177.65</v>
      </c>
      <c r="K31" s="1">
        <f t="shared" si="2"/>
        <v>-26.616000000000014</v>
      </c>
      <c r="L31" s="1"/>
      <c r="M31" s="1"/>
      <c r="N31" s="1">
        <v>109.53060000000001</v>
      </c>
      <c r="O31" s="1">
        <v>39.763899999999978</v>
      </c>
      <c r="P31" s="1">
        <f t="shared" si="4"/>
        <v>30.206799999999998</v>
      </c>
      <c r="Q31" s="5">
        <f>10.8*P31-O31-N31-F31</f>
        <v>141.81494000000001</v>
      </c>
      <c r="R31" s="5"/>
      <c r="S31" s="1"/>
      <c r="T31" s="1">
        <f t="shared" si="5"/>
        <v>10.8</v>
      </c>
      <c r="U31" s="1">
        <f t="shared" si="6"/>
        <v>6.1051981673000784</v>
      </c>
      <c r="V31" s="1">
        <v>25.592600000000001</v>
      </c>
      <c r="W31" s="1">
        <v>22.969200000000001</v>
      </c>
      <c r="X31" s="1">
        <v>20.746200000000002</v>
      </c>
      <c r="Y31" s="1">
        <v>23.533999999999999</v>
      </c>
      <c r="Z31" s="1">
        <v>18.3704</v>
      </c>
      <c r="AA31" s="1">
        <v>18.2074</v>
      </c>
      <c r="AB31" s="1" t="s">
        <v>36</v>
      </c>
      <c r="AC31" s="1">
        <f t="shared" si="3"/>
        <v>142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67</v>
      </c>
      <c r="B32" s="15" t="s">
        <v>32</v>
      </c>
      <c r="C32" s="15"/>
      <c r="D32" s="15"/>
      <c r="E32" s="15"/>
      <c r="F32" s="15"/>
      <c r="G32" s="16">
        <v>0</v>
      </c>
      <c r="H32" s="15">
        <v>45</v>
      </c>
      <c r="I32" s="15" t="s">
        <v>33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4"/>
        <v>0</v>
      </c>
      <c r="Q32" s="17"/>
      <c r="R32" s="17"/>
      <c r="S32" s="15"/>
      <c r="T32" s="15" t="e">
        <f t="shared" si="5"/>
        <v>#DIV/0!</v>
      </c>
      <c r="U32" s="15" t="e">
        <f t="shared" si="6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 t="s">
        <v>68</v>
      </c>
      <c r="AC32" s="15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69</v>
      </c>
      <c r="B33" s="15" t="s">
        <v>32</v>
      </c>
      <c r="C33" s="15"/>
      <c r="D33" s="15"/>
      <c r="E33" s="15"/>
      <c r="F33" s="15"/>
      <c r="G33" s="16">
        <v>0</v>
      </c>
      <c r="H33" s="15">
        <v>40</v>
      </c>
      <c r="I33" s="15" t="s">
        <v>33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4"/>
        <v>0</v>
      </c>
      <c r="Q33" s="17"/>
      <c r="R33" s="17"/>
      <c r="S33" s="15"/>
      <c r="T33" s="15" t="e">
        <f t="shared" si="5"/>
        <v>#DIV/0!</v>
      </c>
      <c r="U33" s="15" t="e">
        <f t="shared" si="6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 t="s">
        <v>68</v>
      </c>
      <c r="AC33" s="15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32</v>
      </c>
      <c r="C34" s="1">
        <v>320.524</v>
      </c>
      <c r="D34" s="1">
        <v>179.37100000000001</v>
      </c>
      <c r="E34" s="1">
        <v>335.767</v>
      </c>
      <c r="F34" s="1">
        <v>129.61500000000001</v>
      </c>
      <c r="G34" s="6">
        <v>1</v>
      </c>
      <c r="H34" s="1">
        <v>40</v>
      </c>
      <c r="I34" s="1" t="s">
        <v>33</v>
      </c>
      <c r="J34" s="1">
        <v>344.15</v>
      </c>
      <c r="K34" s="1">
        <f t="shared" si="2"/>
        <v>-8.3829999999999814</v>
      </c>
      <c r="L34" s="1"/>
      <c r="M34" s="1"/>
      <c r="N34" s="1">
        <v>93.752000000000237</v>
      </c>
      <c r="O34" s="1"/>
      <c r="P34" s="1">
        <f t="shared" si="4"/>
        <v>67.153400000000005</v>
      </c>
      <c r="Q34" s="5">
        <f>8.5*P34-O34-N34-F34</f>
        <v>347.43689999999975</v>
      </c>
      <c r="R34" s="5"/>
      <c r="S34" s="1"/>
      <c r="T34" s="1">
        <f t="shared" si="5"/>
        <v>8.5</v>
      </c>
      <c r="U34" s="1">
        <f t="shared" si="6"/>
        <v>3.3262202658391122</v>
      </c>
      <c r="V34" s="1">
        <v>82.377200000000002</v>
      </c>
      <c r="W34" s="1">
        <v>87.584000000000003</v>
      </c>
      <c r="X34" s="1">
        <v>115.1356</v>
      </c>
      <c r="Y34" s="1">
        <v>117.2392</v>
      </c>
      <c r="Z34" s="1">
        <v>102.0048</v>
      </c>
      <c r="AA34" s="1">
        <v>100.57380000000001</v>
      </c>
      <c r="AB34" s="1" t="s">
        <v>71</v>
      </c>
      <c r="AC34" s="1">
        <f t="shared" si="3"/>
        <v>347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56.927</v>
      </c>
      <c r="D35" s="1">
        <v>34.481999999999999</v>
      </c>
      <c r="E35" s="1">
        <v>57.515999999999998</v>
      </c>
      <c r="F35" s="1">
        <v>32.642000000000003</v>
      </c>
      <c r="G35" s="6">
        <v>1</v>
      </c>
      <c r="H35" s="1">
        <v>40</v>
      </c>
      <c r="I35" s="1" t="s">
        <v>33</v>
      </c>
      <c r="J35" s="1">
        <v>56.7</v>
      </c>
      <c r="K35" s="1">
        <f t="shared" si="2"/>
        <v>0.8159999999999954</v>
      </c>
      <c r="L35" s="1"/>
      <c r="M35" s="1"/>
      <c r="N35" s="1"/>
      <c r="O35" s="1"/>
      <c r="P35" s="1">
        <f t="shared" si="4"/>
        <v>11.5032</v>
      </c>
      <c r="Q35" s="5">
        <f t="shared" ref="Q35" si="10">10*P35-O35-N35-F35</f>
        <v>82.389999999999986</v>
      </c>
      <c r="R35" s="5"/>
      <c r="S35" s="1"/>
      <c r="T35" s="1">
        <f t="shared" si="5"/>
        <v>9.9999999999999982</v>
      </c>
      <c r="U35" s="1">
        <f t="shared" si="6"/>
        <v>2.8376451769942279</v>
      </c>
      <c r="V35" s="1">
        <v>5.8029999999999999</v>
      </c>
      <c r="W35" s="1">
        <v>7.1543999999999999</v>
      </c>
      <c r="X35" s="1">
        <v>8.4648000000000003</v>
      </c>
      <c r="Y35" s="1">
        <v>7.2292000000000014</v>
      </c>
      <c r="Z35" s="1">
        <v>8.9227999999999987</v>
      </c>
      <c r="AA35" s="1">
        <v>9.7403999999999993</v>
      </c>
      <c r="AB35" s="1"/>
      <c r="AC35" s="1">
        <f t="shared" si="3"/>
        <v>82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32</v>
      </c>
      <c r="C36" s="10">
        <v>20.526</v>
      </c>
      <c r="D36" s="10">
        <v>0.80700000000000005</v>
      </c>
      <c r="E36" s="10">
        <v>4.056</v>
      </c>
      <c r="F36" s="10">
        <v>13.279</v>
      </c>
      <c r="G36" s="11">
        <v>0</v>
      </c>
      <c r="H36" s="10">
        <v>45</v>
      </c>
      <c r="I36" s="10" t="s">
        <v>57</v>
      </c>
      <c r="J36" s="10">
        <v>4.0999999999999996</v>
      </c>
      <c r="K36" s="10">
        <f t="shared" si="2"/>
        <v>-4.3999999999999595E-2</v>
      </c>
      <c r="L36" s="10"/>
      <c r="M36" s="10"/>
      <c r="N36" s="10"/>
      <c r="O36" s="10"/>
      <c r="P36" s="10">
        <f t="shared" si="4"/>
        <v>0.81120000000000003</v>
      </c>
      <c r="Q36" s="12"/>
      <c r="R36" s="12"/>
      <c r="S36" s="10"/>
      <c r="T36" s="10">
        <f t="shared" si="5"/>
        <v>16.369575936883628</v>
      </c>
      <c r="U36" s="10">
        <f t="shared" si="6"/>
        <v>16.369575936883628</v>
      </c>
      <c r="V36" s="10">
        <v>0.52859999999999996</v>
      </c>
      <c r="W36" s="10">
        <v>0.79720000000000002</v>
      </c>
      <c r="X36" s="10">
        <v>1.3662000000000001</v>
      </c>
      <c r="Y36" s="10">
        <v>1.0975999999999999</v>
      </c>
      <c r="Z36" s="10">
        <v>0</v>
      </c>
      <c r="AA36" s="10">
        <v>0</v>
      </c>
      <c r="AB36" s="14" t="s">
        <v>147</v>
      </c>
      <c r="AC36" s="10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32</v>
      </c>
      <c r="C37" s="1">
        <v>61.609000000000002</v>
      </c>
      <c r="D37" s="1">
        <v>15.638999999999999</v>
      </c>
      <c r="E37" s="1">
        <v>9.3339999999999996</v>
      </c>
      <c r="F37" s="1">
        <v>52.14</v>
      </c>
      <c r="G37" s="6">
        <v>1</v>
      </c>
      <c r="H37" s="1">
        <v>30</v>
      </c>
      <c r="I37" s="1" t="s">
        <v>33</v>
      </c>
      <c r="J37" s="1">
        <v>13</v>
      </c>
      <c r="K37" s="1">
        <f t="shared" si="2"/>
        <v>-3.6660000000000004</v>
      </c>
      <c r="L37" s="1"/>
      <c r="M37" s="1"/>
      <c r="N37" s="1"/>
      <c r="O37" s="1"/>
      <c r="P37" s="1">
        <f t="shared" si="4"/>
        <v>1.8668</v>
      </c>
      <c r="Q37" s="5"/>
      <c r="R37" s="5"/>
      <c r="S37" s="1"/>
      <c r="T37" s="1">
        <f t="shared" si="5"/>
        <v>27.930147846582386</v>
      </c>
      <c r="U37" s="1">
        <f t="shared" si="6"/>
        <v>27.930147846582386</v>
      </c>
      <c r="V37" s="1">
        <v>3.2667999999999999</v>
      </c>
      <c r="W37" s="1">
        <v>3.8938000000000001</v>
      </c>
      <c r="X37" s="1">
        <v>5.2694000000000001</v>
      </c>
      <c r="Y37" s="1">
        <v>5.8612000000000002</v>
      </c>
      <c r="Z37" s="1">
        <v>4.1162000000000001</v>
      </c>
      <c r="AA37" s="1">
        <v>3.26</v>
      </c>
      <c r="AB37" s="22" t="s">
        <v>103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32</v>
      </c>
      <c r="C38" s="1">
        <v>194.898</v>
      </c>
      <c r="D38" s="1">
        <v>150.51400000000001</v>
      </c>
      <c r="E38" s="1">
        <v>239.602</v>
      </c>
      <c r="F38" s="1">
        <v>56.354999999999997</v>
      </c>
      <c r="G38" s="6">
        <v>1</v>
      </c>
      <c r="H38" s="1">
        <v>50</v>
      </c>
      <c r="I38" s="1" t="s">
        <v>33</v>
      </c>
      <c r="J38" s="1">
        <v>244.9</v>
      </c>
      <c r="K38" s="1">
        <f t="shared" ref="K38:K69" si="11">E38-J38</f>
        <v>-5.2980000000000018</v>
      </c>
      <c r="L38" s="1"/>
      <c r="M38" s="1"/>
      <c r="N38" s="1">
        <v>381.18259999999998</v>
      </c>
      <c r="O38" s="1">
        <v>84.211000000000013</v>
      </c>
      <c r="P38" s="1">
        <f t="shared" si="4"/>
        <v>47.920400000000001</v>
      </c>
      <c r="Q38" s="5"/>
      <c r="R38" s="5"/>
      <c r="S38" s="1"/>
      <c r="T38" s="1">
        <f t="shared" si="5"/>
        <v>10.887818131735127</v>
      </c>
      <c r="U38" s="1">
        <f t="shared" si="6"/>
        <v>10.887818131735127</v>
      </c>
      <c r="V38" s="1">
        <v>64.691000000000003</v>
      </c>
      <c r="W38" s="1">
        <v>67.3232</v>
      </c>
      <c r="X38" s="1">
        <v>51.436400000000013</v>
      </c>
      <c r="Y38" s="1">
        <v>45.545000000000002</v>
      </c>
      <c r="Z38" s="1">
        <v>58.509799999999998</v>
      </c>
      <c r="AA38" s="1">
        <v>65.444800000000001</v>
      </c>
      <c r="AB38" s="1"/>
      <c r="AC38" s="1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32</v>
      </c>
      <c r="C39" s="1">
        <v>241.447</v>
      </c>
      <c r="D39" s="1">
        <v>77.617000000000004</v>
      </c>
      <c r="E39" s="1">
        <v>208.59299999999999</v>
      </c>
      <c r="F39" s="1">
        <v>78.042000000000002</v>
      </c>
      <c r="G39" s="6">
        <v>1</v>
      </c>
      <c r="H39" s="1">
        <v>50</v>
      </c>
      <c r="I39" s="1" t="s">
        <v>33</v>
      </c>
      <c r="J39" s="1">
        <v>201.4</v>
      </c>
      <c r="K39" s="1">
        <f t="shared" si="11"/>
        <v>7.1929999999999836</v>
      </c>
      <c r="L39" s="1"/>
      <c r="M39" s="1"/>
      <c r="N39" s="1">
        <v>151.75700000000009</v>
      </c>
      <c r="O39" s="1">
        <v>67.704799999999977</v>
      </c>
      <c r="P39" s="1">
        <f t="shared" si="4"/>
        <v>41.718599999999995</v>
      </c>
      <c r="Q39" s="5">
        <f t="shared" ref="Q39:Q54" si="13">10*P39-O39-N39-F39</f>
        <v>119.68219999999985</v>
      </c>
      <c r="R39" s="5"/>
      <c r="S39" s="1"/>
      <c r="T39" s="1">
        <f t="shared" si="5"/>
        <v>10</v>
      </c>
      <c r="U39" s="1">
        <f t="shared" si="6"/>
        <v>7.1312028687443991</v>
      </c>
      <c r="V39" s="1">
        <v>42.628799999999998</v>
      </c>
      <c r="W39" s="1">
        <v>43.801600000000001</v>
      </c>
      <c r="X39" s="1">
        <v>41.453000000000003</v>
      </c>
      <c r="Y39" s="1">
        <v>40.435000000000002</v>
      </c>
      <c r="Z39" s="1">
        <v>37.8384</v>
      </c>
      <c r="AA39" s="1">
        <v>42.717399999999998</v>
      </c>
      <c r="AB39" s="1"/>
      <c r="AC39" s="1">
        <f t="shared" si="12"/>
        <v>120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89.921999999999997</v>
      </c>
      <c r="D40" s="1">
        <v>23.693999999999999</v>
      </c>
      <c r="E40" s="1">
        <v>30.116</v>
      </c>
      <c r="F40" s="1">
        <v>77.010000000000005</v>
      </c>
      <c r="G40" s="6">
        <v>1</v>
      </c>
      <c r="H40" s="1">
        <v>50</v>
      </c>
      <c r="I40" s="1" t="s">
        <v>33</v>
      </c>
      <c r="J40" s="1">
        <v>30.7</v>
      </c>
      <c r="K40" s="1">
        <f t="shared" si="11"/>
        <v>-0.58399999999999963</v>
      </c>
      <c r="L40" s="1"/>
      <c r="M40" s="1"/>
      <c r="N40" s="1"/>
      <c r="O40" s="1"/>
      <c r="P40" s="1">
        <f t="shared" si="4"/>
        <v>6.0232000000000001</v>
      </c>
      <c r="Q40" s="5"/>
      <c r="R40" s="5"/>
      <c r="S40" s="1"/>
      <c r="T40" s="1">
        <f t="shared" si="5"/>
        <v>12.785562491698766</v>
      </c>
      <c r="U40" s="1">
        <f t="shared" si="6"/>
        <v>12.785562491698766</v>
      </c>
      <c r="V40" s="1">
        <v>6.0414000000000003</v>
      </c>
      <c r="W40" s="1">
        <v>6.1878000000000002</v>
      </c>
      <c r="X40" s="1">
        <v>11.3324</v>
      </c>
      <c r="Y40" s="1">
        <v>10.9034</v>
      </c>
      <c r="Z40" s="1">
        <v>5.3353999999999999</v>
      </c>
      <c r="AA40" s="1">
        <v>7.7632000000000003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39</v>
      </c>
      <c r="C41" s="1">
        <v>859</v>
      </c>
      <c r="D41" s="1"/>
      <c r="E41" s="1">
        <v>531</v>
      </c>
      <c r="F41" s="1">
        <v>175</v>
      </c>
      <c r="G41" s="6">
        <v>0.4</v>
      </c>
      <c r="H41" s="1">
        <v>45</v>
      </c>
      <c r="I41" s="1" t="s">
        <v>33</v>
      </c>
      <c r="J41" s="1">
        <v>534</v>
      </c>
      <c r="K41" s="1">
        <f t="shared" si="11"/>
        <v>-3</v>
      </c>
      <c r="L41" s="1"/>
      <c r="M41" s="1"/>
      <c r="N41" s="1">
        <v>473</v>
      </c>
      <c r="O41" s="1">
        <v>181.2</v>
      </c>
      <c r="P41" s="1">
        <f t="shared" si="4"/>
        <v>106.2</v>
      </c>
      <c r="Q41" s="5">
        <f t="shared" si="13"/>
        <v>232.79999999999995</v>
      </c>
      <c r="R41" s="5"/>
      <c r="S41" s="1"/>
      <c r="T41" s="1">
        <f t="shared" si="5"/>
        <v>10</v>
      </c>
      <c r="U41" s="1">
        <f t="shared" si="6"/>
        <v>7.8079096045197742</v>
      </c>
      <c r="V41" s="1">
        <v>119.2</v>
      </c>
      <c r="W41" s="1">
        <v>118.6</v>
      </c>
      <c r="X41" s="1">
        <v>113</v>
      </c>
      <c r="Y41" s="1">
        <v>118</v>
      </c>
      <c r="Z41" s="1">
        <v>114.4</v>
      </c>
      <c r="AA41" s="1">
        <v>122</v>
      </c>
      <c r="AB41" s="1"/>
      <c r="AC41" s="1">
        <f t="shared" si="12"/>
        <v>93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39</v>
      </c>
      <c r="C42" s="1">
        <v>83</v>
      </c>
      <c r="D42" s="1"/>
      <c r="E42" s="1">
        <v>44</v>
      </c>
      <c r="F42" s="1">
        <v>24</v>
      </c>
      <c r="G42" s="6">
        <v>0.45</v>
      </c>
      <c r="H42" s="1">
        <v>50</v>
      </c>
      <c r="I42" s="1" t="s">
        <v>33</v>
      </c>
      <c r="J42" s="1">
        <v>43</v>
      </c>
      <c r="K42" s="1">
        <f t="shared" si="11"/>
        <v>1</v>
      </c>
      <c r="L42" s="1"/>
      <c r="M42" s="1"/>
      <c r="N42" s="1"/>
      <c r="O42" s="1"/>
      <c r="P42" s="1">
        <f t="shared" si="4"/>
        <v>8.8000000000000007</v>
      </c>
      <c r="Q42" s="5">
        <f t="shared" si="13"/>
        <v>64</v>
      </c>
      <c r="R42" s="5"/>
      <c r="S42" s="1"/>
      <c r="T42" s="1">
        <f t="shared" si="5"/>
        <v>10</v>
      </c>
      <c r="U42" s="1">
        <f t="shared" si="6"/>
        <v>2.7272727272727271</v>
      </c>
      <c r="V42" s="1">
        <v>6.2</v>
      </c>
      <c r="W42" s="1">
        <v>6.2</v>
      </c>
      <c r="X42" s="1">
        <v>8.6</v>
      </c>
      <c r="Y42" s="1">
        <v>10.199999999999999</v>
      </c>
      <c r="Z42" s="1">
        <v>7.6</v>
      </c>
      <c r="AA42" s="1">
        <v>5.4</v>
      </c>
      <c r="AB42" s="1"/>
      <c r="AC42" s="1">
        <f t="shared" si="12"/>
        <v>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39</v>
      </c>
      <c r="C43" s="1">
        <v>691</v>
      </c>
      <c r="D43" s="1">
        <v>28</v>
      </c>
      <c r="E43" s="1">
        <v>467</v>
      </c>
      <c r="F43" s="1">
        <v>101</v>
      </c>
      <c r="G43" s="6">
        <v>0.4</v>
      </c>
      <c r="H43" s="1">
        <v>45</v>
      </c>
      <c r="I43" s="1" t="s">
        <v>33</v>
      </c>
      <c r="J43" s="1">
        <v>485</v>
      </c>
      <c r="K43" s="1">
        <f t="shared" si="11"/>
        <v>-18</v>
      </c>
      <c r="L43" s="1"/>
      <c r="M43" s="1"/>
      <c r="N43" s="1">
        <v>495.91999999999979</v>
      </c>
      <c r="O43" s="1">
        <v>110.40000000000011</v>
      </c>
      <c r="P43" s="1">
        <f t="shared" si="4"/>
        <v>93.4</v>
      </c>
      <c r="Q43" s="5">
        <f t="shared" si="13"/>
        <v>226.68000000000012</v>
      </c>
      <c r="R43" s="5"/>
      <c r="S43" s="1"/>
      <c r="T43" s="1">
        <f t="shared" si="5"/>
        <v>10</v>
      </c>
      <c r="U43" s="1">
        <f t="shared" si="6"/>
        <v>7.5730192719486071</v>
      </c>
      <c r="V43" s="1">
        <v>102.4</v>
      </c>
      <c r="W43" s="1">
        <v>107.4</v>
      </c>
      <c r="X43" s="1">
        <v>95.8</v>
      </c>
      <c r="Y43" s="1">
        <v>99.6</v>
      </c>
      <c r="Z43" s="1">
        <v>95.8</v>
      </c>
      <c r="AA43" s="1">
        <v>101</v>
      </c>
      <c r="AB43" s="1"/>
      <c r="AC43" s="1">
        <f t="shared" si="12"/>
        <v>91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34.023000000000003</v>
      </c>
      <c r="D44" s="1"/>
      <c r="E44" s="1">
        <v>26.213999999999999</v>
      </c>
      <c r="F44" s="1">
        <v>6.7750000000000004</v>
      </c>
      <c r="G44" s="6">
        <v>1</v>
      </c>
      <c r="H44" s="1">
        <v>45</v>
      </c>
      <c r="I44" s="1" t="s">
        <v>33</v>
      </c>
      <c r="J44" s="1">
        <v>25.5</v>
      </c>
      <c r="K44" s="1">
        <f t="shared" si="11"/>
        <v>0.71399999999999864</v>
      </c>
      <c r="L44" s="1"/>
      <c r="M44" s="1"/>
      <c r="N44" s="1">
        <v>31.837199999999999</v>
      </c>
      <c r="O44" s="1">
        <v>28.183600000000009</v>
      </c>
      <c r="P44" s="1">
        <f t="shared" si="4"/>
        <v>5.2427999999999999</v>
      </c>
      <c r="Q44" s="5"/>
      <c r="R44" s="5"/>
      <c r="S44" s="1"/>
      <c r="T44" s="1">
        <f t="shared" si="5"/>
        <v>12.740482185091938</v>
      </c>
      <c r="U44" s="1">
        <f t="shared" si="6"/>
        <v>12.740482185091938</v>
      </c>
      <c r="V44" s="1">
        <v>7.8938000000000006</v>
      </c>
      <c r="W44" s="1">
        <v>7.3178000000000001</v>
      </c>
      <c r="X44" s="1">
        <v>4.6456</v>
      </c>
      <c r="Y44" s="1">
        <v>5.8785999999999996</v>
      </c>
      <c r="Z44" s="1">
        <v>4.0747999999999998</v>
      </c>
      <c r="AA44" s="1">
        <v>3.6798000000000002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39</v>
      </c>
      <c r="C45" s="1">
        <v>16</v>
      </c>
      <c r="D45" s="1">
        <v>30</v>
      </c>
      <c r="E45" s="1">
        <v>28</v>
      </c>
      <c r="F45" s="1">
        <v>13</v>
      </c>
      <c r="G45" s="6">
        <v>0.45</v>
      </c>
      <c r="H45" s="1">
        <v>45</v>
      </c>
      <c r="I45" s="1" t="s">
        <v>33</v>
      </c>
      <c r="J45" s="1">
        <v>29</v>
      </c>
      <c r="K45" s="1">
        <f t="shared" si="11"/>
        <v>-1</v>
      </c>
      <c r="L45" s="1"/>
      <c r="M45" s="1"/>
      <c r="N45" s="1"/>
      <c r="O45" s="1"/>
      <c r="P45" s="1">
        <f t="shared" si="4"/>
        <v>5.6</v>
      </c>
      <c r="Q45" s="5">
        <f>9*P45-O45-N45-F45</f>
        <v>37.4</v>
      </c>
      <c r="R45" s="5"/>
      <c r="S45" s="1"/>
      <c r="T45" s="1">
        <f t="shared" si="5"/>
        <v>9</v>
      </c>
      <c r="U45" s="1">
        <f t="shared" si="6"/>
        <v>2.3214285714285716</v>
      </c>
      <c r="V45" s="1">
        <v>2.4</v>
      </c>
      <c r="W45" s="1">
        <v>3.6</v>
      </c>
      <c r="X45" s="1">
        <v>4.8</v>
      </c>
      <c r="Y45" s="1">
        <v>3.2</v>
      </c>
      <c r="Z45" s="1">
        <v>2.4</v>
      </c>
      <c r="AA45" s="1">
        <v>3.2</v>
      </c>
      <c r="AB45" s="1"/>
      <c r="AC45" s="1">
        <f t="shared" si="12"/>
        <v>17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39</v>
      </c>
      <c r="C46" s="1">
        <v>126</v>
      </c>
      <c r="D46" s="1">
        <v>18</v>
      </c>
      <c r="E46" s="1">
        <v>69</v>
      </c>
      <c r="F46" s="1">
        <v>64</v>
      </c>
      <c r="G46" s="6">
        <v>0.35</v>
      </c>
      <c r="H46" s="1">
        <v>40</v>
      </c>
      <c r="I46" s="1" t="s">
        <v>33</v>
      </c>
      <c r="J46" s="1">
        <v>74</v>
      </c>
      <c r="K46" s="1">
        <f t="shared" si="11"/>
        <v>-5</v>
      </c>
      <c r="L46" s="1"/>
      <c r="M46" s="1"/>
      <c r="N46" s="1"/>
      <c r="O46" s="1">
        <v>25.600000000000019</v>
      </c>
      <c r="P46" s="1">
        <f t="shared" si="4"/>
        <v>13.8</v>
      </c>
      <c r="Q46" s="5">
        <f t="shared" si="13"/>
        <v>48.399999999999977</v>
      </c>
      <c r="R46" s="5"/>
      <c r="S46" s="1"/>
      <c r="T46" s="1">
        <f t="shared" si="5"/>
        <v>10</v>
      </c>
      <c r="U46" s="1">
        <f t="shared" si="6"/>
        <v>6.4927536231884071</v>
      </c>
      <c r="V46" s="1">
        <v>12.8</v>
      </c>
      <c r="W46" s="1">
        <v>9.4</v>
      </c>
      <c r="X46" s="1">
        <v>16.2</v>
      </c>
      <c r="Y46" s="1">
        <v>16.600000000000001</v>
      </c>
      <c r="Z46" s="1">
        <v>5.8</v>
      </c>
      <c r="AA46" s="1">
        <v>6.4</v>
      </c>
      <c r="AB46" s="1"/>
      <c r="AC46" s="1">
        <f t="shared" si="12"/>
        <v>17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32</v>
      </c>
      <c r="C47" s="1">
        <v>74.340999999999994</v>
      </c>
      <c r="D47" s="1">
        <v>8.5359999999999996</v>
      </c>
      <c r="E47" s="1">
        <v>91.363</v>
      </c>
      <c r="F47" s="1">
        <v>-28.468</v>
      </c>
      <c r="G47" s="6">
        <v>1</v>
      </c>
      <c r="H47" s="1">
        <v>40</v>
      </c>
      <c r="I47" s="1" t="s">
        <v>33</v>
      </c>
      <c r="J47" s="1">
        <v>123.9</v>
      </c>
      <c r="K47" s="1">
        <f t="shared" si="11"/>
        <v>-32.537000000000006</v>
      </c>
      <c r="L47" s="1"/>
      <c r="M47" s="1"/>
      <c r="N47" s="1">
        <v>132.42099999999999</v>
      </c>
      <c r="O47" s="1">
        <v>56.990400000000037</v>
      </c>
      <c r="P47" s="1">
        <f t="shared" si="4"/>
        <v>18.272600000000001</v>
      </c>
      <c r="Q47" s="5">
        <f t="shared" si="13"/>
        <v>21.78259999999997</v>
      </c>
      <c r="R47" s="5"/>
      <c r="S47" s="1"/>
      <c r="T47" s="1">
        <f t="shared" si="5"/>
        <v>10</v>
      </c>
      <c r="U47" s="1">
        <f t="shared" si="6"/>
        <v>8.8079091098146964</v>
      </c>
      <c r="V47" s="1">
        <v>21.532399999999999</v>
      </c>
      <c r="W47" s="1">
        <v>19.6876</v>
      </c>
      <c r="X47" s="1">
        <v>14.344200000000001</v>
      </c>
      <c r="Y47" s="1">
        <v>15.4956</v>
      </c>
      <c r="Z47" s="1">
        <v>14.539199999999999</v>
      </c>
      <c r="AA47" s="1">
        <v>17.3644</v>
      </c>
      <c r="AB47" s="1"/>
      <c r="AC47" s="1">
        <f t="shared" si="12"/>
        <v>22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39</v>
      </c>
      <c r="C48" s="1">
        <v>284</v>
      </c>
      <c r="D48" s="1">
        <v>13</v>
      </c>
      <c r="E48" s="1">
        <v>149</v>
      </c>
      <c r="F48" s="1">
        <v>106</v>
      </c>
      <c r="G48" s="6">
        <v>0.4</v>
      </c>
      <c r="H48" s="1">
        <v>40</v>
      </c>
      <c r="I48" s="1" t="s">
        <v>33</v>
      </c>
      <c r="J48" s="1">
        <v>154</v>
      </c>
      <c r="K48" s="1">
        <f t="shared" si="11"/>
        <v>-5</v>
      </c>
      <c r="L48" s="1"/>
      <c r="M48" s="1"/>
      <c r="N48" s="1">
        <v>84</v>
      </c>
      <c r="O48" s="1">
        <v>41.399999999999977</v>
      </c>
      <c r="P48" s="1">
        <f t="shared" si="4"/>
        <v>29.8</v>
      </c>
      <c r="Q48" s="5">
        <f t="shared" si="13"/>
        <v>66.600000000000023</v>
      </c>
      <c r="R48" s="5"/>
      <c r="S48" s="1"/>
      <c r="T48" s="1">
        <f t="shared" si="5"/>
        <v>10</v>
      </c>
      <c r="U48" s="1">
        <f t="shared" si="6"/>
        <v>7.7651006711409387</v>
      </c>
      <c r="V48" s="1">
        <v>32.4</v>
      </c>
      <c r="W48" s="1">
        <v>32.6</v>
      </c>
      <c r="X48" s="1">
        <v>35.799999999999997</v>
      </c>
      <c r="Y48" s="1">
        <v>40.6</v>
      </c>
      <c r="Z48" s="1">
        <v>27.8</v>
      </c>
      <c r="AA48" s="1">
        <v>24.2</v>
      </c>
      <c r="AB48" s="1"/>
      <c r="AC48" s="1">
        <f t="shared" si="12"/>
        <v>27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39</v>
      </c>
      <c r="C49" s="1">
        <v>315</v>
      </c>
      <c r="D49" s="1">
        <v>486</v>
      </c>
      <c r="E49" s="1">
        <v>147</v>
      </c>
      <c r="F49" s="1">
        <v>611</v>
      </c>
      <c r="G49" s="6">
        <v>0.4</v>
      </c>
      <c r="H49" s="1">
        <v>45</v>
      </c>
      <c r="I49" s="1" t="s">
        <v>33</v>
      </c>
      <c r="J49" s="1">
        <v>150</v>
      </c>
      <c r="K49" s="1">
        <f t="shared" si="11"/>
        <v>-3</v>
      </c>
      <c r="L49" s="1"/>
      <c r="M49" s="1"/>
      <c r="N49" s="1">
        <v>120</v>
      </c>
      <c r="O49" s="1"/>
      <c r="P49" s="1">
        <f t="shared" si="4"/>
        <v>29.4</v>
      </c>
      <c r="Q49" s="5"/>
      <c r="R49" s="5"/>
      <c r="S49" s="1"/>
      <c r="T49" s="1">
        <f t="shared" si="5"/>
        <v>24.863945578231295</v>
      </c>
      <c r="U49" s="1">
        <f t="shared" si="6"/>
        <v>24.863945578231295</v>
      </c>
      <c r="V49" s="1">
        <v>33.6</v>
      </c>
      <c r="W49" s="1">
        <v>67.2</v>
      </c>
      <c r="X49" s="1">
        <v>83.6</v>
      </c>
      <c r="Y49" s="1">
        <v>56</v>
      </c>
      <c r="Z49" s="1">
        <v>52.8</v>
      </c>
      <c r="AA49" s="1">
        <v>47.4</v>
      </c>
      <c r="AB49" s="22" t="s">
        <v>103</v>
      </c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32</v>
      </c>
      <c r="C50" s="1">
        <v>128.256</v>
      </c>
      <c r="D50" s="1">
        <v>40.590000000000003</v>
      </c>
      <c r="E50" s="1">
        <v>108.077</v>
      </c>
      <c r="F50" s="1">
        <v>46.381</v>
      </c>
      <c r="G50" s="6">
        <v>1</v>
      </c>
      <c r="H50" s="1">
        <v>40</v>
      </c>
      <c r="I50" s="1" t="s">
        <v>33</v>
      </c>
      <c r="J50" s="1">
        <v>104.8</v>
      </c>
      <c r="K50" s="1">
        <f t="shared" si="11"/>
        <v>3.277000000000001</v>
      </c>
      <c r="L50" s="1"/>
      <c r="M50" s="1"/>
      <c r="N50" s="1">
        <v>37.518479999999997</v>
      </c>
      <c r="O50" s="1">
        <v>23.048200000000019</v>
      </c>
      <c r="P50" s="1">
        <f t="shared" si="4"/>
        <v>21.615400000000001</v>
      </c>
      <c r="Q50" s="5">
        <f t="shared" si="13"/>
        <v>109.20631999999998</v>
      </c>
      <c r="R50" s="5"/>
      <c r="S50" s="1"/>
      <c r="T50" s="1">
        <f t="shared" si="5"/>
        <v>10</v>
      </c>
      <c r="U50" s="1">
        <f t="shared" si="6"/>
        <v>4.9477539161893844</v>
      </c>
      <c r="V50" s="1">
        <v>18.206199999999999</v>
      </c>
      <c r="W50" s="1">
        <v>18.937200000000001</v>
      </c>
      <c r="X50" s="1">
        <v>20.703199999999999</v>
      </c>
      <c r="Y50" s="1">
        <v>19.834199999999999</v>
      </c>
      <c r="Z50" s="1">
        <v>13.843400000000001</v>
      </c>
      <c r="AA50" s="1">
        <v>15.172599999999999</v>
      </c>
      <c r="AB50" s="1"/>
      <c r="AC50" s="1">
        <f t="shared" si="12"/>
        <v>109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39</v>
      </c>
      <c r="C51" s="1">
        <v>96</v>
      </c>
      <c r="D51" s="1">
        <v>12</v>
      </c>
      <c r="E51" s="1">
        <v>83</v>
      </c>
      <c r="F51" s="1">
        <v>11</v>
      </c>
      <c r="G51" s="6">
        <v>0.35</v>
      </c>
      <c r="H51" s="1">
        <v>40</v>
      </c>
      <c r="I51" s="1" t="s">
        <v>33</v>
      </c>
      <c r="J51" s="1">
        <v>83</v>
      </c>
      <c r="K51" s="1">
        <f t="shared" si="11"/>
        <v>0</v>
      </c>
      <c r="L51" s="1"/>
      <c r="M51" s="1"/>
      <c r="N51" s="1">
        <v>20</v>
      </c>
      <c r="O51" s="1">
        <v>70.599999999999994</v>
      </c>
      <c r="P51" s="1">
        <f t="shared" si="4"/>
        <v>16.600000000000001</v>
      </c>
      <c r="Q51" s="5">
        <f t="shared" si="13"/>
        <v>64.400000000000006</v>
      </c>
      <c r="R51" s="5"/>
      <c r="S51" s="1"/>
      <c r="T51" s="1">
        <f t="shared" si="5"/>
        <v>10</v>
      </c>
      <c r="U51" s="1">
        <f t="shared" si="6"/>
        <v>6.1204819277108422</v>
      </c>
      <c r="V51" s="1">
        <v>14.6</v>
      </c>
      <c r="W51" s="1">
        <v>11.2</v>
      </c>
      <c r="X51" s="1">
        <v>12.2</v>
      </c>
      <c r="Y51" s="1">
        <v>13.2</v>
      </c>
      <c r="Z51" s="1">
        <v>9</v>
      </c>
      <c r="AA51" s="1">
        <v>8.8000000000000007</v>
      </c>
      <c r="AB51" s="1"/>
      <c r="AC51" s="1">
        <f t="shared" si="12"/>
        <v>23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39</v>
      </c>
      <c r="C52" s="1">
        <v>679</v>
      </c>
      <c r="D52" s="1">
        <v>96</v>
      </c>
      <c r="E52" s="1">
        <v>438</v>
      </c>
      <c r="F52" s="1">
        <v>235</v>
      </c>
      <c r="G52" s="6">
        <v>0.4</v>
      </c>
      <c r="H52" s="1">
        <v>40</v>
      </c>
      <c r="I52" s="1" t="s">
        <v>33</v>
      </c>
      <c r="J52" s="1">
        <v>433</v>
      </c>
      <c r="K52" s="1">
        <f t="shared" si="11"/>
        <v>5</v>
      </c>
      <c r="L52" s="1"/>
      <c r="M52" s="1"/>
      <c r="N52" s="1">
        <v>388.60000000000008</v>
      </c>
      <c r="O52" s="1">
        <v>124.2</v>
      </c>
      <c r="P52" s="1">
        <f t="shared" si="4"/>
        <v>87.6</v>
      </c>
      <c r="Q52" s="5">
        <f t="shared" si="13"/>
        <v>128.19999999999987</v>
      </c>
      <c r="R52" s="5"/>
      <c r="S52" s="1"/>
      <c r="T52" s="1">
        <f t="shared" si="5"/>
        <v>10</v>
      </c>
      <c r="U52" s="1">
        <f t="shared" si="6"/>
        <v>8.5365296803652999</v>
      </c>
      <c r="V52" s="1">
        <v>102.2</v>
      </c>
      <c r="W52" s="1">
        <v>106.2</v>
      </c>
      <c r="X52" s="1">
        <v>101.8</v>
      </c>
      <c r="Y52" s="1">
        <v>100.8</v>
      </c>
      <c r="Z52" s="1">
        <v>84.6</v>
      </c>
      <c r="AA52" s="1">
        <v>89</v>
      </c>
      <c r="AB52" s="1"/>
      <c r="AC52" s="1">
        <f t="shared" si="12"/>
        <v>51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32</v>
      </c>
      <c r="C53" s="1">
        <v>196.15299999999999</v>
      </c>
      <c r="D53" s="1"/>
      <c r="E53" s="1">
        <v>129.99</v>
      </c>
      <c r="F53" s="1">
        <v>48.542999999999999</v>
      </c>
      <c r="G53" s="6">
        <v>1</v>
      </c>
      <c r="H53" s="1">
        <v>50</v>
      </c>
      <c r="I53" s="1" t="s">
        <v>33</v>
      </c>
      <c r="J53" s="1">
        <v>129.85</v>
      </c>
      <c r="K53" s="1">
        <f t="shared" si="11"/>
        <v>0.14000000000001478</v>
      </c>
      <c r="L53" s="1"/>
      <c r="M53" s="1"/>
      <c r="N53" s="1">
        <v>12.227</v>
      </c>
      <c r="O53" s="1">
        <v>26.607599999999991</v>
      </c>
      <c r="P53" s="1">
        <f t="shared" si="4"/>
        <v>25.998000000000001</v>
      </c>
      <c r="Q53" s="5">
        <f t="shared" si="13"/>
        <v>172.60240000000002</v>
      </c>
      <c r="R53" s="5"/>
      <c r="S53" s="1"/>
      <c r="T53" s="1">
        <f t="shared" si="5"/>
        <v>10</v>
      </c>
      <c r="U53" s="1">
        <f t="shared" si="6"/>
        <v>3.3609354565735821</v>
      </c>
      <c r="V53" s="1">
        <v>18.285599999999999</v>
      </c>
      <c r="W53" s="1">
        <v>19.076000000000001</v>
      </c>
      <c r="X53" s="1">
        <v>22.4148</v>
      </c>
      <c r="Y53" s="1">
        <v>25.144400000000001</v>
      </c>
      <c r="Z53" s="1">
        <v>21.773199999999999</v>
      </c>
      <c r="AA53" s="1">
        <v>19.3508</v>
      </c>
      <c r="AB53" s="1"/>
      <c r="AC53" s="1">
        <f t="shared" si="12"/>
        <v>173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180.321</v>
      </c>
      <c r="D54" s="1"/>
      <c r="E54" s="1">
        <v>99.745000000000005</v>
      </c>
      <c r="F54" s="1">
        <v>62.828000000000003</v>
      </c>
      <c r="G54" s="6">
        <v>1</v>
      </c>
      <c r="H54" s="1">
        <v>50</v>
      </c>
      <c r="I54" s="1" t="s">
        <v>33</v>
      </c>
      <c r="J54" s="1">
        <v>94.1</v>
      </c>
      <c r="K54" s="1">
        <f t="shared" si="11"/>
        <v>5.6450000000000102</v>
      </c>
      <c r="L54" s="1"/>
      <c r="M54" s="1"/>
      <c r="N54" s="1">
        <v>44.120999999999981</v>
      </c>
      <c r="O54" s="1">
        <v>17.87780000000004</v>
      </c>
      <c r="P54" s="1">
        <f t="shared" si="4"/>
        <v>19.949000000000002</v>
      </c>
      <c r="Q54" s="5">
        <f t="shared" si="13"/>
        <v>74.663199999999989</v>
      </c>
      <c r="R54" s="5"/>
      <c r="S54" s="1"/>
      <c r="T54" s="1">
        <f t="shared" si="5"/>
        <v>10</v>
      </c>
      <c r="U54" s="1">
        <f t="shared" si="6"/>
        <v>6.2572961050679234</v>
      </c>
      <c r="V54" s="1">
        <v>19.5578</v>
      </c>
      <c r="W54" s="1">
        <v>20.6694</v>
      </c>
      <c r="X54" s="1">
        <v>13.898999999999999</v>
      </c>
      <c r="Y54" s="1">
        <v>15.996600000000001</v>
      </c>
      <c r="Z54" s="1">
        <v>27.058800000000002</v>
      </c>
      <c r="AA54" s="1">
        <v>24.555</v>
      </c>
      <c r="AB54" s="1"/>
      <c r="AC54" s="1">
        <f t="shared" si="12"/>
        <v>75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92</v>
      </c>
      <c r="B55" s="10" t="s">
        <v>32</v>
      </c>
      <c r="C55" s="10">
        <v>0.63500000000000001</v>
      </c>
      <c r="D55" s="10"/>
      <c r="E55" s="10">
        <v>-0.7</v>
      </c>
      <c r="F55" s="10">
        <v>-2.2309999999999999</v>
      </c>
      <c r="G55" s="11">
        <v>0</v>
      </c>
      <c r="H55" s="10">
        <v>40</v>
      </c>
      <c r="I55" s="10" t="s">
        <v>57</v>
      </c>
      <c r="J55" s="10">
        <v>3.9</v>
      </c>
      <c r="K55" s="10">
        <f t="shared" si="11"/>
        <v>-4.5999999999999996</v>
      </c>
      <c r="L55" s="10"/>
      <c r="M55" s="10"/>
      <c r="N55" s="10"/>
      <c r="O55" s="10"/>
      <c r="P55" s="10">
        <f t="shared" si="4"/>
        <v>-0.13999999999999999</v>
      </c>
      <c r="Q55" s="12"/>
      <c r="R55" s="12"/>
      <c r="S55" s="10"/>
      <c r="T55" s="10">
        <f t="shared" si="5"/>
        <v>15.935714285714287</v>
      </c>
      <c r="U55" s="10">
        <f t="shared" si="6"/>
        <v>15.935714285714287</v>
      </c>
      <c r="V55" s="10">
        <v>2.8530000000000002</v>
      </c>
      <c r="W55" s="10">
        <v>2.8530000000000002</v>
      </c>
      <c r="X55" s="10">
        <v>5.83</v>
      </c>
      <c r="Y55" s="10">
        <v>7.9024000000000001</v>
      </c>
      <c r="Z55" s="10">
        <v>8.9186000000000014</v>
      </c>
      <c r="AA55" s="10">
        <v>7.1486000000000001</v>
      </c>
      <c r="AB55" s="10" t="s">
        <v>93</v>
      </c>
      <c r="AC55" s="10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32</v>
      </c>
      <c r="C56" s="1">
        <v>374.238</v>
      </c>
      <c r="D56" s="1"/>
      <c r="E56" s="1">
        <v>189.07900000000001</v>
      </c>
      <c r="F56" s="1">
        <v>125.443</v>
      </c>
      <c r="G56" s="6">
        <v>1</v>
      </c>
      <c r="H56" s="1">
        <v>40</v>
      </c>
      <c r="I56" s="1" t="s">
        <v>95</v>
      </c>
      <c r="J56" s="1">
        <v>182</v>
      </c>
      <c r="K56" s="1">
        <f t="shared" si="11"/>
        <v>7.0790000000000077</v>
      </c>
      <c r="L56" s="1"/>
      <c r="M56" s="1"/>
      <c r="N56" s="1">
        <v>80</v>
      </c>
      <c r="O56" s="1"/>
      <c r="P56" s="1">
        <f t="shared" si="4"/>
        <v>37.815800000000003</v>
      </c>
      <c r="Q56" s="5">
        <f t="shared" ref="Q56:Q60" si="14">10*P56-O56-N56-F56</f>
        <v>172.71500000000003</v>
      </c>
      <c r="R56" s="5"/>
      <c r="S56" s="1"/>
      <c r="T56" s="1">
        <f t="shared" si="5"/>
        <v>10</v>
      </c>
      <c r="U56" s="1">
        <f t="shared" si="6"/>
        <v>5.4327291766933392</v>
      </c>
      <c r="V56" s="1">
        <v>30.924199999999999</v>
      </c>
      <c r="W56" s="1">
        <v>29.560199999999998</v>
      </c>
      <c r="X56" s="1">
        <v>39.506599999999999</v>
      </c>
      <c r="Y56" s="1">
        <v>42.490600000000001</v>
      </c>
      <c r="Z56" s="1">
        <v>38.309199999999997</v>
      </c>
      <c r="AA56" s="1">
        <v>35.600999999999999</v>
      </c>
      <c r="AB56" s="1"/>
      <c r="AC56" s="1">
        <f t="shared" si="12"/>
        <v>173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39</v>
      </c>
      <c r="C57" s="1">
        <v>94</v>
      </c>
      <c r="D57" s="1"/>
      <c r="E57" s="1">
        <v>48</v>
      </c>
      <c r="F57" s="1">
        <v>30</v>
      </c>
      <c r="G57" s="6">
        <v>0.45</v>
      </c>
      <c r="H57" s="1">
        <v>50</v>
      </c>
      <c r="I57" s="1" t="s">
        <v>33</v>
      </c>
      <c r="J57" s="1">
        <v>45</v>
      </c>
      <c r="K57" s="1">
        <f t="shared" si="11"/>
        <v>3</v>
      </c>
      <c r="L57" s="1"/>
      <c r="M57" s="1"/>
      <c r="N57" s="1">
        <v>10</v>
      </c>
      <c r="O57" s="1"/>
      <c r="P57" s="1">
        <f t="shared" si="4"/>
        <v>9.6</v>
      </c>
      <c r="Q57" s="5">
        <f t="shared" si="14"/>
        <v>56</v>
      </c>
      <c r="R57" s="5"/>
      <c r="S57" s="1"/>
      <c r="T57" s="1">
        <f t="shared" si="5"/>
        <v>10</v>
      </c>
      <c r="U57" s="1">
        <f t="shared" si="6"/>
        <v>4.166666666666667</v>
      </c>
      <c r="V57" s="1">
        <v>6.2</v>
      </c>
      <c r="W57" s="1">
        <v>6.4</v>
      </c>
      <c r="X57" s="1">
        <v>7.4</v>
      </c>
      <c r="Y57" s="1">
        <v>9.8000000000000007</v>
      </c>
      <c r="Z57" s="1">
        <v>9.4</v>
      </c>
      <c r="AA57" s="1">
        <v>6.6</v>
      </c>
      <c r="AB57" s="1"/>
      <c r="AC57" s="1">
        <f t="shared" si="12"/>
        <v>25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32</v>
      </c>
      <c r="C58" s="1">
        <v>24.861999999999998</v>
      </c>
      <c r="D58" s="1">
        <v>16.085999999999999</v>
      </c>
      <c r="E58" s="1">
        <v>26.405999999999999</v>
      </c>
      <c r="F58" s="1">
        <v>12.78</v>
      </c>
      <c r="G58" s="6">
        <v>1</v>
      </c>
      <c r="H58" s="1">
        <v>40</v>
      </c>
      <c r="I58" s="1" t="s">
        <v>33</v>
      </c>
      <c r="J58" s="1">
        <v>32</v>
      </c>
      <c r="K58" s="1">
        <f t="shared" si="11"/>
        <v>-5.5940000000000012</v>
      </c>
      <c r="L58" s="1"/>
      <c r="M58" s="1"/>
      <c r="N58" s="1">
        <v>22.513000000000002</v>
      </c>
      <c r="O58" s="1">
        <v>44.2224</v>
      </c>
      <c r="P58" s="1">
        <f t="shared" si="4"/>
        <v>5.2812000000000001</v>
      </c>
      <c r="Q58" s="5"/>
      <c r="R58" s="5"/>
      <c r="S58" s="1"/>
      <c r="T58" s="1">
        <f t="shared" si="5"/>
        <v>15.056312959175944</v>
      </c>
      <c r="U58" s="1">
        <f t="shared" si="6"/>
        <v>15.056312959175944</v>
      </c>
      <c r="V58" s="1">
        <v>7.5103999999999997</v>
      </c>
      <c r="W58" s="1">
        <v>5.6031999999999993</v>
      </c>
      <c r="X58" s="1">
        <v>4.3183999999999996</v>
      </c>
      <c r="Y58" s="1">
        <v>4.5752000000000006</v>
      </c>
      <c r="Z58" s="1">
        <v>3.2269999999999999</v>
      </c>
      <c r="AA58" s="1">
        <v>2.9714</v>
      </c>
      <c r="AB58" s="1"/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39</v>
      </c>
      <c r="C59" s="1">
        <v>374</v>
      </c>
      <c r="D59" s="1"/>
      <c r="E59" s="1">
        <v>79</v>
      </c>
      <c r="F59" s="1">
        <v>278</v>
      </c>
      <c r="G59" s="6">
        <v>0.4</v>
      </c>
      <c r="H59" s="1">
        <v>40</v>
      </c>
      <c r="I59" s="1" t="s">
        <v>33</v>
      </c>
      <c r="J59" s="1">
        <v>75</v>
      </c>
      <c r="K59" s="1">
        <f t="shared" si="11"/>
        <v>4</v>
      </c>
      <c r="L59" s="1"/>
      <c r="M59" s="1"/>
      <c r="N59" s="1"/>
      <c r="O59" s="1"/>
      <c r="P59" s="1">
        <f t="shared" si="4"/>
        <v>15.8</v>
      </c>
      <c r="Q59" s="5"/>
      <c r="R59" s="5"/>
      <c r="S59" s="1"/>
      <c r="T59" s="1">
        <f t="shared" si="5"/>
        <v>17.594936708860757</v>
      </c>
      <c r="U59" s="1">
        <f t="shared" si="6"/>
        <v>17.594936708860757</v>
      </c>
      <c r="V59" s="1">
        <v>13.4</v>
      </c>
      <c r="W59" s="1">
        <v>14.2</v>
      </c>
      <c r="X59" s="1">
        <v>18.600000000000001</v>
      </c>
      <c r="Y59" s="1">
        <v>19.8</v>
      </c>
      <c r="Z59" s="1">
        <v>46.8</v>
      </c>
      <c r="AA59" s="1">
        <v>46</v>
      </c>
      <c r="AB59" s="14" t="s">
        <v>149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39</v>
      </c>
      <c r="C60" s="1">
        <v>182</v>
      </c>
      <c r="D60" s="1">
        <v>48</v>
      </c>
      <c r="E60" s="1">
        <v>78</v>
      </c>
      <c r="F60" s="1">
        <v>133</v>
      </c>
      <c r="G60" s="6">
        <v>0.4</v>
      </c>
      <c r="H60" s="1">
        <v>40</v>
      </c>
      <c r="I60" s="1" t="s">
        <v>33</v>
      </c>
      <c r="J60" s="1">
        <v>84</v>
      </c>
      <c r="K60" s="1">
        <f t="shared" si="11"/>
        <v>-6</v>
      </c>
      <c r="L60" s="1"/>
      <c r="M60" s="1"/>
      <c r="N60" s="1"/>
      <c r="O60" s="1"/>
      <c r="P60" s="1">
        <f t="shared" si="4"/>
        <v>15.6</v>
      </c>
      <c r="Q60" s="5">
        <f t="shared" si="14"/>
        <v>23</v>
      </c>
      <c r="R60" s="5"/>
      <c r="S60" s="1"/>
      <c r="T60" s="1">
        <f t="shared" si="5"/>
        <v>10</v>
      </c>
      <c r="U60" s="1">
        <f t="shared" si="6"/>
        <v>8.5256410256410255</v>
      </c>
      <c r="V60" s="1">
        <v>13</v>
      </c>
      <c r="W60" s="1">
        <v>13.8</v>
      </c>
      <c r="X60" s="1">
        <v>25</v>
      </c>
      <c r="Y60" s="1">
        <v>26.2</v>
      </c>
      <c r="Z60" s="1">
        <v>10</v>
      </c>
      <c r="AA60" s="1">
        <v>8.8000000000000007</v>
      </c>
      <c r="AB60" s="1"/>
      <c r="AC60" s="1">
        <f t="shared" si="12"/>
        <v>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100</v>
      </c>
      <c r="B61" s="15" t="s">
        <v>32</v>
      </c>
      <c r="C61" s="15"/>
      <c r="D61" s="15"/>
      <c r="E61" s="15"/>
      <c r="F61" s="15"/>
      <c r="G61" s="16">
        <v>0</v>
      </c>
      <c r="H61" s="15">
        <v>50</v>
      </c>
      <c r="I61" s="15" t="s">
        <v>33</v>
      </c>
      <c r="J61" s="15"/>
      <c r="K61" s="15">
        <f t="shared" si="11"/>
        <v>0</v>
      </c>
      <c r="L61" s="15"/>
      <c r="M61" s="15"/>
      <c r="N61" s="15"/>
      <c r="O61" s="15"/>
      <c r="P61" s="15">
        <f t="shared" si="4"/>
        <v>0</v>
      </c>
      <c r="Q61" s="17"/>
      <c r="R61" s="17"/>
      <c r="S61" s="15"/>
      <c r="T61" s="15" t="e">
        <f t="shared" si="5"/>
        <v>#DIV/0!</v>
      </c>
      <c r="U61" s="15" t="e">
        <f t="shared" si="6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 t="s">
        <v>68</v>
      </c>
      <c r="AC61" s="15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32</v>
      </c>
      <c r="C62" s="1">
        <v>193.261</v>
      </c>
      <c r="D62" s="1"/>
      <c r="E62" s="1">
        <v>89.972999999999999</v>
      </c>
      <c r="F62" s="1">
        <v>91.843999999999994</v>
      </c>
      <c r="G62" s="6">
        <v>1</v>
      </c>
      <c r="H62" s="1">
        <v>50</v>
      </c>
      <c r="I62" s="1" t="s">
        <v>33</v>
      </c>
      <c r="J62" s="1">
        <v>87.15</v>
      </c>
      <c r="K62" s="1">
        <f t="shared" si="11"/>
        <v>2.8229999999999933</v>
      </c>
      <c r="L62" s="1"/>
      <c r="M62" s="1"/>
      <c r="N62" s="1">
        <v>15</v>
      </c>
      <c r="O62" s="1"/>
      <c r="P62" s="1">
        <f t="shared" si="4"/>
        <v>17.994599999999998</v>
      </c>
      <c r="Q62" s="5">
        <f t="shared" ref="Q62:Q66" si="15">10*P62-O62-N62-F62</f>
        <v>73.101999999999975</v>
      </c>
      <c r="R62" s="5"/>
      <c r="S62" s="1"/>
      <c r="T62" s="1">
        <f t="shared" si="5"/>
        <v>10</v>
      </c>
      <c r="U62" s="1">
        <f t="shared" si="6"/>
        <v>5.9375590454914251</v>
      </c>
      <c r="V62" s="1">
        <v>15.9428</v>
      </c>
      <c r="W62" s="1">
        <v>14.544</v>
      </c>
      <c r="X62" s="1">
        <v>16.787600000000001</v>
      </c>
      <c r="Y62" s="1">
        <v>21.318000000000001</v>
      </c>
      <c r="Z62" s="1">
        <v>24.545400000000001</v>
      </c>
      <c r="AA62" s="1">
        <v>21.314599999999999</v>
      </c>
      <c r="AB62" s="1"/>
      <c r="AC62" s="1">
        <f t="shared" si="12"/>
        <v>73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182.31700000000001</v>
      </c>
      <c r="D63" s="1"/>
      <c r="E63" s="1">
        <v>95.888000000000005</v>
      </c>
      <c r="F63" s="1">
        <v>81.88</v>
      </c>
      <c r="G63" s="6">
        <v>1</v>
      </c>
      <c r="H63" s="1">
        <v>50</v>
      </c>
      <c r="I63" s="1" t="s">
        <v>33</v>
      </c>
      <c r="J63" s="1">
        <v>92.05</v>
      </c>
      <c r="K63" s="1">
        <f t="shared" si="11"/>
        <v>3.8380000000000081</v>
      </c>
      <c r="L63" s="1"/>
      <c r="M63" s="1"/>
      <c r="N63" s="1"/>
      <c r="O63" s="1"/>
      <c r="P63" s="1">
        <f t="shared" si="4"/>
        <v>19.177600000000002</v>
      </c>
      <c r="Q63" s="5">
        <f>9*P63-O63-N63-F63</f>
        <v>90.718400000000031</v>
      </c>
      <c r="R63" s="5"/>
      <c r="S63" s="1"/>
      <c r="T63" s="1">
        <f t="shared" si="5"/>
        <v>9</v>
      </c>
      <c r="U63" s="1">
        <f t="shared" si="6"/>
        <v>4.2695644919072242</v>
      </c>
      <c r="V63" s="1">
        <v>8.4022000000000006</v>
      </c>
      <c r="W63" s="1">
        <v>8.692400000000001</v>
      </c>
      <c r="X63" s="1">
        <v>16.104399999999998</v>
      </c>
      <c r="Y63" s="1">
        <v>19.913399999999999</v>
      </c>
      <c r="Z63" s="1">
        <v>6.1981999999999999</v>
      </c>
      <c r="AA63" s="1">
        <v>2.3744000000000001</v>
      </c>
      <c r="AB63" s="1"/>
      <c r="AC63" s="1">
        <f t="shared" si="12"/>
        <v>91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39</v>
      </c>
      <c r="C64" s="1">
        <v>54</v>
      </c>
      <c r="D64" s="1">
        <v>10</v>
      </c>
      <c r="E64" s="1">
        <v>52</v>
      </c>
      <c r="F64" s="1">
        <v>-1</v>
      </c>
      <c r="G64" s="6">
        <v>0.4</v>
      </c>
      <c r="H64" s="1">
        <v>50</v>
      </c>
      <c r="I64" s="1" t="s">
        <v>33</v>
      </c>
      <c r="J64" s="1">
        <v>50</v>
      </c>
      <c r="K64" s="1">
        <f t="shared" si="11"/>
        <v>2</v>
      </c>
      <c r="L64" s="1"/>
      <c r="M64" s="1"/>
      <c r="N64" s="1">
        <v>9</v>
      </c>
      <c r="O64" s="1">
        <v>13.599999999999991</v>
      </c>
      <c r="P64" s="1">
        <f t="shared" si="4"/>
        <v>10.4</v>
      </c>
      <c r="Q64" s="5">
        <f t="shared" si="15"/>
        <v>82.4</v>
      </c>
      <c r="R64" s="5"/>
      <c r="S64" s="1"/>
      <c r="T64" s="1">
        <f t="shared" si="5"/>
        <v>10</v>
      </c>
      <c r="U64" s="1">
        <f t="shared" si="6"/>
        <v>2.0769230769230758</v>
      </c>
      <c r="V64" s="1">
        <v>6.6</v>
      </c>
      <c r="W64" s="1">
        <v>6.2</v>
      </c>
      <c r="X64" s="1">
        <v>6.2</v>
      </c>
      <c r="Y64" s="1">
        <v>7.4</v>
      </c>
      <c r="Z64" s="1">
        <v>6.2</v>
      </c>
      <c r="AA64" s="1">
        <v>4.8</v>
      </c>
      <c r="AB64" s="1"/>
      <c r="AC64" s="1">
        <f t="shared" si="12"/>
        <v>33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39</v>
      </c>
      <c r="C65" s="1">
        <v>724</v>
      </c>
      <c r="D65" s="1">
        <v>18</v>
      </c>
      <c r="E65" s="1">
        <v>509</v>
      </c>
      <c r="F65" s="1">
        <v>110</v>
      </c>
      <c r="G65" s="6">
        <v>0.4</v>
      </c>
      <c r="H65" s="1">
        <v>40</v>
      </c>
      <c r="I65" s="1" t="s">
        <v>33</v>
      </c>
      <c r="J65" s="1">
        <v>503</v>
      </c>
      <c r="K65" s="1">
        <f t="shared" si="11"/>
        <v>6</v>
      </c>
      <c r="L65" s="1"/>
      <c r="M65" s="1"/>
      <c r="N65" s="1">
        <v>411</v>
      </c>
      <c r="O65" s="1">
        <v>129.80000000000001</v>
      </c>
      <c r="P65" s="1">
        <f t="shared" si="4"/>
        <v>101.8</v>
      </c>
      <c r="Q65" s="5">
        <f t="shared" si="15"/>
        <v>367.20000000000005</v>
      </c>
      <c r="R65" s="5"/>
      <c r="S65" s="1"/>
      <c r="T65" s="1">
        <f t="shared" si="5"/>
        <v>10</v>
      </c>
      <c r="U65" s="1">
        <f t="shared" si="6"/>
        <v>6.3929273084479368</v>
      </c>
      <c r="V65" s="1">
        <v>101.8</v>
      </c>
      <c r="W65" s="1">
        <v>103.4</v>
      </c>
      <c r="X65" s="1">
        <v>99.2</v>
      </c>
      <c r="Y65" s="1">
        <v>102.2</v>
      </c>
      <c r="Z65" s="1">
        <v>92.6</v>
      </c>
      <c r="AA65" s="1">
        <v>91.4</v>
      </c>
      <c r="AB65" s="1"/>
      <c r="AC65" s="1">
        <f t="shared" si="12"/>
        <v>147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39</v>
      </c>
      <c r="C66" s="1">
        <v>501</v>
      </c>
      <c r="D66" s="1">
        <v>558</v>
      </c>
      <c r="E66" s="1">
        <v>358</v>
      </c>
      <c r="F66" s="1">
        <v>629</v>
      </c>
      <c r="G66" s="6">
        <v>0.4</v>
      </c>
      <c r="H66" s="1">
        <v>40</v>
      </c>
      <c r="I66" s="1" t="s">
        <v>33</v>
      </c>
      <c r="J66" s="1">
        <v>362</v>
      </c>
      <c r="K66" s="1">
        <f t="shared" si="11"/>
        <v>-4</v>
      </c>
      <c r="L66" s="1"/>
      <c r="M66" s="1"/>
      <c r="N66" s="1">
        <v>35.600000000000144</v>
      </c>
      <c r="O66" s="1"/>
      <c r="P66" s="1">
        <f t="shared" si="4"/>
        <v>71.599999999999994</v>
      </c>
      <c r="Q66" s="5">
        <f t="shared" si="15"/>
        <v>51.399999999999864</v>
      </c>
      <c r="R66" s="5"/>
      <c r="S66" s="1"/>
      <c r="T66" s="1">
        <f t="shared" si="5"/>
        <v>10</v>
      </c>
      <c r="U66" s="1">
        <f t="shared" si="6"/>
        <v>9.2821229050279364</v>
      </c>
      <c r="V66" s="1">
        <v>63.6</v>
      </c>
      <c r="W66" s="1">
        <v>103.2</v>
      </c>
      <c r="X66" s="1">
        <v>119.6</v>
      </c>
      <c r="Y66" s="1">
        <v>89.2</v>
      </c>
      <c r="Z66" s="1">
        <v>83</v>
      </c>
      <c r="AA66" s="1">
        <v>84.2</v>
      </c>
      <c r="AB66" s="1"/>
      <c r="AC66" s="1">
        <f t="shared" si="12"/>
        <v>21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107</v>
      </c>
      <c r="B67" s="15" t="s">
        <v>32</v>
      </c>
      <c r="C67" s="15"/>
      <c r="D67" s="15"/>
      <c r="E67" s="15"/>
      <c r="F67" s="15"/>
      <c r="G67" s="16">
        <v>0</v>
      </c>
      <c r="H67" s="15">
        <v>40</v>
      </c>
      <c r="I67" s="15" t="s">
        <v>33</v>
      </c>
      <c r="J67" s="15"/>
      <c r="K67" s="15">
        <f t="shared" si="11"/>
        <v>0</v>
      </c>
      <c r="L67" s="15"/>
      <c r="M67" s="15"/>
      <c r="N67" s="15"/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-0.32579999999999998</v>
      </c>
      <c r="W67" s="15">
        <v>-0.32579999999999998</v>
      </c>
      <c r="X67" s="15">
        <v>0</v>
      </c>
      <c r="Y67" s="15">
        <v>-0.32600000000000001</v>
      </c>
      <c r="Z67" s="15">
        <v>0</v>
      </c>
      <c r="AA67" s="15">
        <v>0</v>
      </c>
      <c r="AB67" s="15" t="s">
        <v>68</v>
      </c>
      <c r="AC67" s="15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32</v>
      </c>
      <c r="C68" s="1">
        <v>189.11500000000001</v>
      </c>
      <c r="D68" s="1">
        <v>53.491999999999997</v>
      </c>
      <c r="E68" s="1">
        <v>200.56200000000001</v>
      </c>
      <c r="F68" s="1">
        <v>12.587</v>
      </c>
      <c r="G68" s="6">
        <v>1</v>
      </c>
      <c r="H68" s="1">
        <v>40</v>
      </c>
      <c r="I68" s="1" t="s">
        <v>33</v>
      </c>
      <c r="J68" s="1">
        <v>194</v>
      </c>
      <c r="K68" s="1">
        <f t="shared" si="11"/>
        <v>6.5620000000000118</v>
      </c>
      <c r="L68" s="1"/>
      <c r="M68" s="1"/>
      <c r="N68" s="1">
        <v>104.87616</v>
      </c>
      <c r="O68" s="1">
        <v>44.047399999999953</v>
      </c>
      <c r="P68" s="1">
        <f t="shared" si="4"/>
        <v>40.112400000000001</v>
      </c>
      <c r="Q68" s="5">
        <f t="shared" ref="Q68:Q69" si="16">10*P68-O68-N68-F68</f>
        <v>239.61344000000011</v>
      </c>
      <c r="R68" s="5"/>
      <c r="S68" s="1"/>
      <c r="T68" s="1">
        <f t="shared" si="5"/>
        <v>10</v>
      </c>
      <c r="U68" s="1">
        <f t="shared" si="6"/>
        <v>4.0264496764092881</v>
      </c>
      <c r="V68" s="1">
        <v>30.7134</v>
      </c>
      <c r="W68" s="1">
        <v>31.946400000000001</v>
      </c>
      <c r="X68" s="1">
        <v>30.1754</v>
      </c>
      <c r="Y68" s="1">
        <v>29.676400000000001</v>
      </c>
      <c r="Z68" s="1">
        <v>26.243600000000001</v>
      </c>
      <c r="AA68" s="1">
        <v>25.419599999999999</v>
      </c>
      <c r="AB68" s="1"/>
      <c r="AC68" s="1">
        <f t="shared" si="12"/>
        <v>240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32</v>
      </c>
      <c r="C69" s="1">
        <v>183.685</v>
      </c>
      <c r="D69" s="1">
        <v>47.744999999999997</v>
      </c>
      <c r="E69" s="1">
        <v>219.79</v>
      </c>
      <c r="F69" s="1">
        <v>-22.077000000000002</v>
      </c>
      <c r="G69" s="6">
        <v>1</v>
      </c>
      <c r="H69" s="1">
        <v>40</v>
      </c>
      <c r="I69" s="1" t="s">
        <v>33</v>
      </c>
      <c r="J69" s="1">
        <v>193.9</v>
      </c>
      <c r="K69" s="1">
        <f t="shared" si="11"/>
        <v>25.889999999999986</v>
      </c>
      <c r="L69" s="1"/>
      <c r="M69" s="1"/>
      <c r="N69" s="1">
        <v>127.73948</v>
      </c>
      <c r="O69" s="1">
        <v>64.47679999999994</v>
      </c>
      <c r="P69" s="1">
        <f t="shared" si="4"/>
        <v>43.957999999999998</v>
      </c>
      <c r="Q69" s="5">
        <f t="shared" si="16"/>
        <v>269.44072</v>
      </c>
      <c r="R69" s="5"/>
      <c r="S69" s="1"/>
      <c r="T69" s="1">
        <f t="shared" si="5"/>
        <v>9.9999999999999982</v>
      </c>
      <c r="U69" s="1">
        <f t="shared" si="6"/>
        <v>3.8704963829109591</v>
      </c>
      <c r="V69" s="1">
        <v>31.9268</v>
      </c>
      <c r="W69" s="1">
        <v>31.594200000000001</v>
      </c>
      <c r="X69" s="1">
        <v>28.4252</v>
      </c>
      <c r="Y69" s="1">
        <v>28.4542</v>
      </c>
      <c r="Z69" s="1">
        <v>30.319600000000001</v>
      </c>
      <c r="AA69" s="1">
        <v>29.441400000000002</v>
      </c>
      <c r="AB69" s="1"/>
      <c r="AC69" s="1">
        <f t="shared" si="12"/>
        <v>269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110</v>
      </c>
      <c r="B70" s="15" t="s">
        <v>32</v>
      </c>
      <c r="C70" s="15"/>
      <c r="D70" s="15"/>
      <c r="E70" s="15"/>
      <c r="F70" s="15"/>
      <c r="G70" s="16">
        <v>0</v>
      </c>
      <c r="H70" s="15">
        <v>30</v>
      </c>
      <c r="I70" s="15" t="s">
        <v>33</v>
      </c>
      <c r="J70" s="15"/>
      <c r="K70" s="15">
        <f t="shared" ref="K70:K100" si="17">E70-J70</f>
        <v>0</v>
      </c>
      <c r="L70" s="15"/>
      <c r="M70" s="15"/>
      <c r="N70" s="15"/>
      <c r="O70" s="15"/>
      <c r="P70" s="15">
        <f t="shared" si="4"/>
        <v>0</v>
      </c>
      <c r="Q70" s="17"/>
      <c r="R70" s="17"/>
      <c r="S70" s="15"/>
      <c r="T70" s="15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68</v>
      </c>
      <c r="AC70" s="15">
        <f t="shared" ref="AC70:AC100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39</v>
      </c>
      <c r="C71" s="1">
        <v>24</v>
      </c>
      <c r="D71" s="1"/>
      <c r="E71" s="1">
        <v>2</v>
      </c>
      <c r="F71" s="1">
        <v>20</v>
      </c>
      <c r="G71" s="6">
        <v>0.6</v>
      </c>
      <c r="H71" s="1">
        <v>60</v>
      </c>
      <c r="I71" s="1" t="s">
        <v>33</v>
      </c>
      <c r="J71" s="1">
        <v>3</v>
      </c>
      <c r="K71" s="1">
        <f t="shared" si="17"/>
        <v>-1</v>
      </c>
      <c r="L71" s="1"/>
      <c r="M71" s="1"/>
      <c r="N71" s="1"/>
      <c r="O71" s="1"/>
      <c r="P71" s="1">
        <f t="shared" ref="P71:P100" si="19">E71/5</f>
        <v>0.4</v>
      </c>
      <c r="Q71" s="5"/>
      <c r="R71" s="5"/>
      <c r="S71" s="1"/>
      <c r="T71" s="1">
        <f t="shared" ref="T71:T100" si="20">(F71+N71+O71+Q71)/P71</f>
        <v>50</v>
      </c>
      <c r="U71" s="1">
        <f t="shared" ref="U71:U100" si="21">(F71+N71+O71)/P71</f>
        <v>50</v>
      </c>
      <c r="V71" s="1">
        <v>0.4</v>
      </c>
      <c r="W71" s="1">
        <v>0.4</v>
      </c>
      <c r="X71" s="1">
        <v>0.2</v>
      </c>
      <c r="Y71" s="1">
        <v>0.6</v>
      </c>
      <c r="Z71" s="1">
        <v>1</v>
      </c>
      <c r="AA71" s="1">
        <v>0.8</v>
      </c>
      <c r="AB71" s="22" t="s">
        <v>103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112</v>
      </c>
      <c r="B72" s="15" t="s">
        <v>39</v>
      </c>
      <c r="C72" s="15"/>
      <c r="D72" s="15"/>
      <c r="E72" s="15"/>
      <c r="F72" s="15"/>
      <c r="G72" s="16">
        <v>0</v>
      </c>
      <c r="H72" s="15">
        <v>50</v>
      </c>
      <c r="I72" s="15" t="s">
        <v>33</v>
      </c>
      <c r="J72" s="15"/>
      <c r="K72" s="15">
        <f t="shared" si="17"/>
        <v>0</v>
      </c>
      <c r="L72" s="15"/>
      <c r="M72" s="15"/>
      <c r="N72" s="15"/>
      <c r="O72" s="15"/>
      <c r="P72" s="15">
        <f t="shared" si="19"/>
        <v>0</v>
      </c>
      <c r="Q72" s="17"/>
      <c r="R72" s="17"/>
      <c r="S72" s="15"/>
      <c r="T72" s="15" t="e">
        <f t="shared" si="20"/>
        <v>#DIV/0!</v>
      </c>
      <c r="U72" s="15" t="e">
        <f t="shared" si="21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68</v>
      </c>
      <c r="AC72" s="15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113</v>
      </c>
      <c r="B73" s="15" t="s">
        <v>39</v>
      </c>
      <c r="C73" s="15"/>
      <c r="D73" s="15"/>
      <c r="E73" s="15"/>
      <c r="F73" s="15"/>
      <c r="G73" s="16">
        <v>0</v>
      </c>
      <c r="H73" s="15">
        <v>50</v>
      </c>
      <c r="I73" s="15" t="s">
        <v>33</v>
      </c>
      <c r="J73" s="15"/>
      <c r="K73" s="15">
        <f t="shared" si="17"/>
        <v>0</v>
      </c>
      <c r="L73" s="15"/>
      <c r="M73" s="15"/>
      <c r="N73" s="15"/>
      <c r="O73" s="15"/>
      <c r="P73" s="15">
        <f t="shared" si="19"/>
        <v>0</v>
      </c>
      <c r="Q73" s="17"/>
      <c r="R73" s="17"/>
      <c r="S73" s="15"/>
      <c r="T73" s="15" t="e">
        <f t="shared" si="20"/>
        <v>#DIV/0!</v>
      </c>
      <c r="U73" s="15" t="e">
        <f t="shared" si="21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68</v>
      </c>
      <c r="AC73" s="15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114</v>
      </c>
      <c r="B74" s="15" t="s">
        <v>39</v>
      </c>
      <c r="C74" s="15"/>
      <c r="D74" s="15"/>
      <c r="E74" s="15"/>
      <c r="F74" s="15"/>
      <c r="G74" s="16">
        <v>0</v>
      </c>
      <c r="H74" s="15">
        <v>30</v>
      </c>
      <c r="I74" s="15" t="s">
        <v>33</v>
      </c>
      <c r="J74" s="15"/>
      <c r="K74" s="15">
        <f t="shared" si="17"/>
        <v>0</v>
      </c>
      <c r="L74" s="15"/>
      <c r="M74" s="15"/>
      <c r="N74" s="15"/>
      <c r="O74" s="15"/>
      <c r="P74" s="15">
        <f t="shared" si="19"/>
        <v>0</v>
      </c>
      <c r="Q74" s="17"/>
      <c r="R74" s="17"/>
      <c r="S74" s="15"/>
      <c r="T74" s="15" t="e">
        <f t="shared" si="20"/>
        <v>#DIV/0!</v>
      </c>
      <c r="U74" s="15" t="e">
        <f t="shared" si="21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 t="s">
        <v>68</v>
      </c>
      <c r="AC74" s="15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39</v>
      </c>
      <c r="C75" s="1">
        <v>17</v>
      </c>
      <c r="D75" s="1">
        <v>1</v>
      </c>
      <c r="E75" s="1">
        <v>3</v>
      </c>
      <c r="F75" s="1">
        <v>15</v>
      </c>
      <c r="G75" s="6">
        <v>0.6</v>
      </c>
      <c r="H75" s="1">
        <v>55</v>
      </c>
      <c r="I75" s="1" t="s">
        <v>33</v>
      </c>
      <c r="J75" s="1">
        <v>3</v>
      </c>
      <c r="K75" s="1">
        <f t="shared" si="17"/>
        <v>0</v>
      </c>
      <c r="L75" s="1"/>
      <c r="M75" s="1"/>
      <c r="N75" s="1"/>
      <c r="O75" s="1"/>
      <c r="P75" s="1">
        <f t="shared" si="19"/>
        <v>0.6</v>
      </c>
      <c r="Q75" s="5"/>
      <c r="R75" s="5"/>
      <c r="S75" s="1"/>
      <c r="T75" s="1">
        <f t="shared" si="20"/>
        <v>25</v>
      </c>
      <c r="U75" s="1">
        <f t="shared" si="21"/>
        <v>25</v>
      </c>
      <c r="V75" s="1">
        <v>0.8</v>
      </c>
      <c r="W75" s="1">
        <v>0.6</v>
      </c>
      <c r="X75" s="1">
        <v>0.2</v>
      </c>
      <c r="Y75" s="1">
        <v>0.4</v>
      </c>
      <c r="Z75" s="1">
        <v>0.6</v>
      </c>
      <c r="AA75" s="1">
        <v>0.6</v>
      </c>
      <c r="AB75" s="22" t="s">
        <v>103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116</v>
      </c>
      <c r="B76" s="15" t="s">
        <v>39</v>
      </c>
      <c r="C76" s="15"/>
      <c r="D76" s="15"/>
      <c r="E76" s="15"/>
      <c r="F76" s="15"/>
      <c r="G76" s="16">
        <v>0</v>
      </c>
      <c r="H76" s="15">
        <v>40</v>
      </c>
      <c r="I76" s="15" t="s">
        <v>33</v>
      </c>
      <c r="J76" s="15"/>
      <c r="K76" s="15">
        <f t="shared" si="17"/>
        <v>0</v>
      </c>
      <c r="L76" s="15"/>
      <c r="M76" s="15"/>
      <c r="N76" s="15"/>
      <c r="O76" s="15"/>
      <c r="P76" s="15">
        <f t="shared" si="19"/>
        <v>0</v>
      </c>
      <c r="Q76" s="17"/>
      <c r="R76" s="17"/>
      <c r="S76" s="15"/>
      <c r="T76" s="15" t="e">
        <f t="shared" si="20"/>
        <v>#DIV/0!</v>
      </c>
      <c r="U76" s="15" t="e">
        <f t="shared" si="21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68</v>
      </c>
      <c r="AC76" s="15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39</v>
      </c>
      <c r="C77" s="1">
        <v>102</v>
      </c>
      <c r="D77" s="1"/>
      <c r="E77" s="1">
        <v>36</v>
      </c>
      <c r="F77" s="1">
        <v>56</v>
      </c>
      <c r="G77" s="6">
        <v>0.4</v>
      </c>
      <c r="H77" s="1">
        <v>50</v>
      </c>
      <c r="I77" s="1" t="s">
        <v>33</v>
      </c>
      <c r="J77" s="1">
        <v>37</v>
      </c>
      <c r="K77" s="1">
        <f t="shared" si="17"/>
        <v>-1</v>
      </c>
      <c r="L77" s="1"/>
      <c r="M77" s="1"/>
      <c r="N77" s="1"/>
      <c r="O77" s="1"/>
      <c r="P77" s="1">
        <f t="shared" si="19"/>
        <v>7.2</v>
      </c>
      <c r="Q77" s="5">
        <v>10</v>
      </c>
      <c r="R77" s="5"/>
      <c r="S77" s="1"/>
      <c r="T77" s="1">
        <f t="shared" si="20"/>
        <v>9.1666666666666661</v>
      </c>
      <c r="U77" s="1">
        <f t="shared" si="21"/>
        <v>7.7777777777777777</v>
      </c>
      <c r="V77" s="1">
        <v>5</v>
      </c>
      <c r="W77" s="1">
        <v>4.4000000000000004</v>
      </c>
      <c r="X77" s="1">
        <v>0.2</v>
      </c>
      <c r="Y77" s="1">
        <v>0</v>
      </c>
      <c r="Z77" s="1">
        <v>9.4</v>
      </c>
      <c r="AA77" s="1">
        <v>10.199999999999999</v>
      </c>
      <c r="AB77" s="24" t="s">
        <v>150</v>
      </c>
      <c r="AC77" s="1">
        <f t="shared" si="18"/>
        <v>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118</v>
      </c>
      <c r="B78" s="15" t="s">
        <v>39</v>
      </c>
      <c r="C78" s="15"/>
      <c r="D78" s="15"/>
      <c r="E78" s="15"/>
      <c r="F78" s="15"/>
      <c r="G78" s="16">
        <v>0</v>
      </c>
      <c r="H78" s="15">
        <v>150</v>
      </c>
      <c r="I78" s="15" t="s">
        <v>33</v>
      </c>
      <c r="J78" s="15"/>
      <c r="K78" s="15">
        <f t="shared" si="17"/>
        <v>0</v>
      </c>
      <c r="L78" s="15"/>
      <c r="M78" s="15"/>
      <c r="N78" s="15"/>
      <c r="O78" s="15"/>
      <c r="P78" s="15">
        <f t="shared" si="19"/>
        <v>0</v>
      </c>
      <c r="Q78" s="17"/>
      <c r="R78" s="17"/>
      <c r="S78" s="15"/>
      <c r="T78" s="15" t="e">
        <f t="shared" si="20"/>
        <v>#DIV/0!</v>
      </c>
      <c r="U78" s="15" t="e">
        <f t="shared" si="21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68</v>
      </c>
      <c r="AC78" s="15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119</v>
      </c>
      <c r="B79" s="15" t="s">
        <v>39</v>
      </c>
      <c r="C79" s="15"/>
      <c r="D79" s="15"/>
      <c r="E79" s="15"/>
      <c r="F79" s="15"/>
      <c r="G79" s="16">
        <v>0</v>
      </c>
      <c r="H79" s="15">
        <v>60</v>
      </c>
      <c r="I79" s="15" t="s">
        <v>33</v>
      </c>
      <c r="J79" s="15"/>
      <c r="K79" s="15">
        <f t="shared" si="17"/>
        <v>0</v>
      </c>
      <c r="L79" s="15"/>
      <c r="M79" s="15"/>
      <c r="N79" s="15"/>
      <c r="O79" s="15"/>
      <c r="P79" s="15">
        <f t="shared" si="19"/>
        <v>0</v>
      </c>
      <c r="Q79" s="17"/>
      <c r="R79" s="17"/>
      <c r="S79" s="15"/>
      <c r="T79" s="15" t="e">
        <f t="shared" si="20"/>
        <v>#DIV/0!</v>
      </c>
      <c r="U79" s="15" t="e">
        <f t="shared" si="21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68</v>
      </c>
      <c r="AC79" s="15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120</v>
      </c>
      <c r="B80" s="15" t="s">
        <v>39</v>
      </c>
      <c r="C80" s="15"/>
      <c r="D80" s="15"/>
      <c r="E80" s="15"/>
      <c r="F80" s="15"/>
      <c r="G80" s="16">
        <v>0</v>
      </c>
      <c r="H80" s="15">
        <v>60</v>
      </c>
      <c r="I80" s="15" t="s">
        <v>33</v>
      </c>
      <c r="J80" s="15"/>
      <c r="K80" s="15">
        <f t="shared" si="17"/>
        <v>0</v>
      </c>
      <c r="L80" s="15"/>
      <c r="M80" s="15"/>
      <c r="N80" s="15"/>
      <c r="O80" s="15"/>
      <c r="P80" s="15">
        <f t="shared" si="19"/>
        <v>0</v>
      </c>
      <c r="Q80" s="17"/>
      <c r="R80" s="17"/>
      <c r="S80" s="15"/>
      <c r="T80" s="15" t="e">
        <f t="shared" si="20"/>
        <v>#DIV/0!</v>
      </c>
      <c r="U80" s="15" t="e">
        <f t="shared" si="21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 t="s">
        <v>68</v>
      </c>
      <c r="AC80" s="15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119.008</v>
      </c>
      <c r="D81" s="1"/>
      <c r="E81" s="1">
        <v>-2.69</v>
      </c>
      <c r="F81" s="1"/>
      <c r="G81" s="6">
        <v>1</v>
      </c>
      <c r="H81" s="1">
        <v>55</v>
      </c>
      <c r="I81" s="1" t="s">
        <v>33</v>
      </c>
      <c r="J81" s="1"/>
      <c r="K81" s="1">
        <f t="shared" si="17"/>
        <v>-2.69</v>
      </c>
      <c r="L81" s="1"/>
      <c r="M81" s="1"/>
      <c r="N81" s="1"/>
      <c r="O81" s="1">
        <v>10</v>
      </c>
      <c r="P81" s="1">
        <f t="shared" si="19"/>
        <v>-0.53800000000000003</v>
      </c>
      <c r="Q81" s="5"/>
      <c r="R81" s="5"/>
      <c r="S81" s="1"/>
      <c r="T81" s="1">
        <f t="shared" si="20"/>
        <v>-18.587360594795538</v>
      </c>
      <c r="U81" s="1">
        <f t="shared" si="21"/>
        <v>-18.587360594795538</v>
      </c>
      <c r="V81" s="1">
        <v>-0.27</v>
      </c>
      <c r="W81" s="1">
        <v>0</v>
      </c>
      <c r="X81" s="1">
        <v>1.5458000000000001</v>
      </c>
      <c r="Y81" s="1">
        <v>1.8158000000000001</v>
      </c>
      <c r="Z81" s="1">
        <v>0.70419999999999994</v>
      </c>
      <c r="AA81" s="1">
        <v>0.70419999999999994</v>
      </c>
      <c r="AB81" s="23" t="s">
        <v>122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32</v>
      </c>
      <c r="C82" s="1">
        <v>74.231999999999999</v>
      </c>
      <c r="D82" s="1"/>
      <c r="E82" s="1">
        <v>6.742</v>
      </c>
      <c r="F82" s="1">
        <v>67.489999999999995</v>
      </c>
      <c r="G82" s="6">
        <v>0</v>
      </c>
      <c r="H82" s="1" t="e">
        <v>#N/A</v>
      </c>
      <c r="I82" s="1" t="s">
        <v>124</v>
      </c>
      <c r="J82" s="1">
        <v>8.3000000000000007</v>
      </c>
      <c r="K82" s="1">
        <f t="shared" si="17"/>
        <v>-1.5580000000000007</v>
      </c>
      <c r="L82" s="1"/>
      <c r="M82" s="1"/>
      <c r="N82" s="1"/>
      <c r="O82" s="1"/>
      <c r="P82" s="1">
        <f t="shared" si="19"/>
        <v>1.3484</v>
      </c>
      <c r="Q82" s="5"/>
      <c r="R82" s="5"/>
      <c r="S82" s="1"/>
      <c r="T82" s="1">
        <f t="shared" si="20"/>
        <v>50.051913378819336</v>
      </c>
      <c r="U82" s="1">
        <f t="shared" si="21"/>
        <v>50.051913378819336</v>
      </c>
      <c r="V82" s="1">
        <v>0.53879999999999995</v>
      </c>
      <c r="W82" s="1">
        <v>0.53879999999999995</v>
      </c>
      <c r="X82" s="1">
        <v>0.8044</v>
      </c>
      <c r="Y82" s="1">
        <v>0.8044</v>
      </c>
      <c r="Z82" s="1">
        <v>1.8692</v>
      </c>
      <c r="AA82" s="1">
        <v>1.5962000000000001</v>
      </c>
      <c r="AB82" s="14" t="s">
        <v>148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39</v>
      </c>
      <c r="C83" s="1">
        <v>14</v>
      </c>
      <c r="D83" s="1"/>
      <c r="E83" s="1">
        <v>3</v>
      </c>
      <c r="F83" s="1">
        <v>8</v>
      </c>
      <c r="G83" s="6">
        <v>0.4</v>
      </c>
      <c r="H83" s="1">
        <v>55</v>
      </c>
      <c r="I83" s="1" t="s">
        <v>33</v>
      </c>
      <c r="J83" s="1">
        <v>3</v>
      </c>
      <c r="K83" s="1">
        <f t="shared" si="17"/>
        <v>0</v>
      </c>
      <c r="L83" s="1"/>
      <c r="M83" s="1"/>
      <c r="N83" s="1"/>
      <c r="O83" s="1"/>
      <c r="P83" s="1">
        <f t="shared" si="19"/>
        <v>0.6</v>
      </c>
      <c r="Q83" s="5"/>
      <c r="R83" s="5"/>
      <c r="S83" s="1"/>
      <c r="T83" s="1">
        <f t="shared" si="20"/>
        <v>13.333333333333334</v>
      </c>
      <c r="U83" s="1">
        <f t="shared" si="21"/>
        <v>13.333333333333334</v>
      </c>
      <c r="V83" s="1">
        <v>0.8</v>
      </c>
      <c r="W83" s="1">
        <v>1</v>
      </c>
      <c r="X83" s="1">
        <v>1.2</v>
      </c>
      <c r="Y83" s="1">
        <v>1.6</v>
      </c>
      <c r="Z83" s="1">
        <v>1.2</v>
      </c>
      <c r="AA83" s="1">
        <v>0.2</v>
      </c>
      <c r="AB83" s="1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77.084999999999994</v>
      </c>
      <c r="D84" s="1"/>
      <c r="E84" s="1">
        <v>1.34</v>
      </c>
      <c r="F84" s="1">
        <v>72.66</v>
      </c>
      <c r="G84" s="6">
        <v>1</v>
      </c>
      <c r="H84" s="1">
        <v>55</v>
      </c>
      <c r="I84" s="1" t="s">
        <v>33</v>
      </c>
      <c r="J84" s="1">
        <v>19.7</v>
      </c>
      <c r="K84" s="1">
        <f t="shared" si="17"/>
        <v>-18.36</v>
      </c>
      <c r="L84" s="1"/>
      <c r="M84" s="1"/>
      <c r="N84" s="1"/>
      <c r="O84" s="1"/>
      <c r="P84" s="1">
        <f t="shared" si="19"/>
        <v>0.26800000000000002</v>
      </c>
      <c r="Q84" s="5"/>
      <c r="R84" s="5"/>
      <c r="S84" s="1"/>
      <c r="T84" s="1">
        <f t="shared" si="20"/>
        <v>271.1194029850746</v>
      </c>
      <c r="U84" s="1">
        <f t="shared" si="21"/>
        <v>271.1194029850746</v>
      </c>
      <c r="V84" s="1">
        <v>0</v>
      </c>
      <c r="W84" s="1">
        <v>0</v>
      </c>
      <c r="X84" s="1">
        <v>3.2193999999999998</v>
      </c>
      <c r="Y84" s="1">
        <v>3.2193999999999998</v>
      </c>
      <c r="Z84" s="1">
        <v>3.2315999999999998</v>
      </c>
      <c r="AA84" s="1">
        <v>3.4988000000000001</v>
      </c>
      <c r="AB84" s="22" t="s">
        <v>103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39</v>
      </c>
      <c r="C85" s="1">
        <v>36</v>
      </c>
      <c r="D85" s="1"/>
      <c r="E85" s="1"/>
      <c r="F85" s="1">
        <v>24</v>
      </c>
      <c r="G85" s="6">
        <v>0.4</v>
      </c>
      <c r="H85" s="1">
        <v>55</v>
      </c>
      <c r="I85" s="1" t="s">
        <v>33</v>
      </c>
      <c r="J85" s="1">
        <v>3</v>
      </c>
      <c r="K85" s="1">
        <f t="shared" si="17"/>
        <v>-3</v>
      </c>
      <c r="L85" s="1"/>
      <c r="M85" s="1"/>
      <c r="N85" s="1"/>
      <c r="O85" s="1"/>
      <c r="P85" s="1">
        <f t="shared" si="19"/>
        <v>0</v>
      </c>
      <c r="Q85" s="5"/>
      <c r="R85" s="5"/>
      <c r="S85" s="1"/>
      <c r="T85" s="1" t="e">
        <f t="shared" si="20"/>
        <v>#DIV/0!</v>
      </c>
      <c r="U85" s="1" t="e">
        <f t="shared" si="21"/>
        <v>#DIV/0!</v>
      </c>
      <c r="V85" s="1">
        <v>-0.2</v>
      </c>
      <c r="W85" s="1">
        <v>0.2</v>
      </c>
      <c r="X85" s="1">
        <v>1.6</v>
      </c>
      <c r="Y85" s="1">
        <v>2</v>
      </c>
      <c r="Z85" s="1">
        <v>0.8</v>
      </c>
      <c r="AA85" s="1">
        <v>0.2</v>
      </c>
      <c r="AB85" s="22" t="s">
        <v>103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128</v>
      </c>
      <c r="B86" s="15" t="s">
        <v>32</v>
      </c>
      <c r="C86" s="15"/>
      <c r="D86" s="15"/>
      <c r="E86" s="15"/>
      <c r="F86" s="15"/>
      <c r="G86" s="16">
        <v>0</v>
      </c>
      <c r="H86" s="15">
        <v>50</v>
      </c>
      <c r="I86" s="15" t="s">
        <v>33</v>
      </c>
      <c r="J86" s="15"/>
      <c r="K86" s="15">
        <f t="shared" si="17"/>
        <v>0</v>
      </c>
      <c r="L86" s="15"/>
      <c r="M86" s="15"/>
      <c r="N86" s="15"/>
      <c r="O86" s="15"/>
      <c r="P86" s="15">
        <f t="shared" si="19"/>
        <v>0</v>
      </c>
      <c r="Q86" s="17"/>
      <c r="R86" s="17"/>
      <c r="S86" s="15"/>
      <c r="T86" s="15" t="e">
        <f t="shared" si="20"/>
        <v>#DIV/0!</v>
      </c>
      <c r="U86" s="15" t="e">
        <f t="shared" si="21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68</v>
      </c>
      <c r="AC86" s="15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32</v>
      </c>
      <c r="C87" s="1">
        <v>90.61</v>
      </c>
      <c r="D87" s="1">
        <v>56.24</v>
      </c>
      <c r="E87" s="1">
        <v>113.572</v>
      </c>
      <c r="F87" s="1">
        <v>11.692</v>
      </c>
      <c r="G87" s="6">
        <v>1</v>
      </c>
      <c r="H87" s="1">
        <v>60</v>
      </c>
      <c r="I87" s="1" t="s">
        <v>33</v>
      </c>
      <c r="J87" s="1">
        <v>118.4</v>
      </c>
      <c r="K87" s="1">
        <f t="shared" si="17"/>
        <v>-4.828000000000003</v>
      </c>
      <c r="L87" s="1"/>
      <c r="M87" s="1"/>
      <c r="N87" s="1">
        <v>141.3073599999999</v>
      </c>
      <c r="O87" s="1"/>
      <c r="P87" s="1">
        <f t="shared" si="19"/>
        <v>22.714400000000001</v>
      </c>
      <c r="Q87" s="5">
        <f>9*P87-O87-N87-F87</f>
        <v>51.430240000000119</v>
      </c>
      <c r="R87" s="5"/>
      <c r="S87" s="1"/>
      <c r="T87" s="1">
        <f t="shared" si="20"/>
        <v>9</v>
      </c>
      <c r="U87" s="1">
        <f t="shared" si="21"/>
        <v>6.7357869897509905</v>
      </c>
      <c r="V87" s="1">
        <v>33.2866</v>
      </c>
      <c r="W87" s="1">
        <v>35.821399999999997</v>
      </c>
      <c r="X87" s="1">
        <v>34.457999999999998</v>
      </c>
      <c r="Y87" s="1">
        <v>35.333599999999997</v>
      </c>
      <c r="Z87" s="1">
        <v>35.8078</v>
      </c>
      <c r="AA87" s="1">
        <v>36.403799999999997</v>
      </c>
      <c r="AB87" s="1" t="s">
        <v>55</v>
      </c>
      <c r="AC87" s="1">
        <f t="shared" si="18"/>
        <v>51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39</v>
      </c>
      <c r="C88" s="1">
        <v>48</v>
      </c>
      <c r="D88" s="1">
        <v>12</v>
      </c>
      <c r="E88" s="1">
        <v>22</v>
      </c>
      <c r="F88" s="1">
        <v>37</v>
      </c>
      <c r="G88" s="6">
        <v>0.3</v>
      </c>
      <c r="H88" s="1">
        <v>40</v>
      </c>
      <c r="I88" s="1" t="s">
        <v>33</v>
      </c>
      <c r="J88" s="1">
        <v>22</v>
      </c>
      <c r="K88" s="1">
        <f t="shared" si="17"/>
        <v>0</v>
      </c>
      <c r="L88" s="1"/>
      <c r="M88" s="1"/>
      <c r="N88" s="1"/>
      <c r="O88" s="1"/>
      <c r="P88" s="1">
        <f t="shared" si="19"/>
        <v>4.4000000000000004</v>
      </c>
      <c r="Q88" s="5">
        <v>6</v>
      </c>
      <c r="R88" s="5"/>
      <c r="S88" s="1"/>
      <c r="T88" s="1">
        <f t="shared" si="20"/>
        <v>9.7727272727272716</v>
      </c>
      <c r="U88" s="1">
        <f t="shared" si="21"/>
        <v>8.4090909090909083</v>
      </c>
      <c r="V88" s="1">
        <v>2</v>
      </c>
      <c r="W88" s="1">
        <v>1.8</v>
      </c>
      <c r="X88" s="1">
        <v>4.4000000000000004</v>
      </c>
      <c r="Y88" s="1">
        <v>4</v>
      </c>
      <c r="Z88" s="1">
        <v>-0.2</v>
      </c>
      <c r="AA88" s="1">
        <v>1.4</v>
      </c>
      <c r="AB88" s="1"/>
      <c r="AC88" s="1">
        <f t="shared" si="18"/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32</v>
      </c>
      <c r="C89" s="1">
        <v>1976.7</v>
      </c>
      <c r="D89" s="1">
        <v>338.44499999999999</v>
      </c>
      <c r="E89" s="1">
        <v>1141.8309999999999</v>
      </c>
      <c r="F89" s="1">
        <v>978.95500000000004</v>
      </c>
      <c r="G89" s="6">
        <v>1</v>
      </c>
      <c r="H89" s="1">
        <v>60</v>
      </c>
      <c r="I89" s="1" t="s">
        <v>33</v>
      </c>
      <c r="J89" s="1">
        <v>1105.018</v>
      </c>
      <c r="K89" s="1">
        <f t="shared" si="17"/>
        <v>36.812999999999874</v>
      </c>
      <c r="L89" s="1"/>
      <c r="M89" s="1"/>
      <c r="N89" s="1">
        <v>49.985400000000027</v>
      </c>
      <c r="O89" s="1">
        <v>440.63800000000009</v>
      </c>
      <c r="P89" s="1">
        <f t="shared" si="19"/>
        <v>228.36619999999999</v>
      </c>
      <c r="Q89" s="5">
        <f t="shared" ref="Q89" si="22">10*P89-O89-N89-F89</f>
        <v>814.08359999999959</v>
      </c>
      <c r="R89" s="5"/>
      <c r="S89" s="1"/>
      <c r="T89" s="1">
        <f t="shared" si="20"/>
        <v>10</v>
      </c>
      <c r="U89" s="1">
        <f t="shared" si="21"/>
        <v>6.4351834903764225</v>
      </c>
      <c r="V89" s="1">
        <v>218.95699999999999</v>
      </c>
      <c r="W89" s="1">
        <v>215.4776</v>
      </c>
      <c r="X89" s="1">
        <v>228.08080000000001</v>
      </c>
      <c r="Y89" s="1">
        <v>233.28720000000001</v>
      </c>
      <c r="Z89" s="1">
        <v>223.435</v>
      </c>
      <c r="AA89" s="1">
        <v>223.5206</v>
      </c>
      <c r="AB89" s="1"/>
      <c r="AC89" s="1">
        <f t="shared" si="18"/>
        <v>814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132</v>
      </c>
      <c r="B90" s="15" t="s">
        <v>39</v>
      </c>
      <c r="C90" s="15"/>
      <c r="D90" s="15"/>
      <c r="E90" s="15"/>
      <c r="F90" s="15"/>
      <c r="G90" s="16">
        <v>0</v>
      </c>
      <c r="H90" s="15">
        <v>60</v>
      </c>
      <c r="I90" s="15" t="s">
        <v>33</v>
      </c>
      <c r="J90" s="15"/>
      <c r="K90" s="15">
        <f t="shared" si="17"/>
        <v>0</v>
      </c>
      <c r="L90" s="15"/>
      <c r="M90" s="15"/>
      <c r="N90" s="15"/>
      <c r="O90" s="15"/>
      <c r="P90" s="15">
        <f t="shared" si="19"/>
        <v>0</v>
      </c>
      <c r="Q90" s="17"/>
      <c r="R90" s="17"/>
      <c r="S90" s="15"/>
      <c r="T90" s="15" t="e">
        <f t="shared" si="20"/>
        <v>#DIV/0!</v>
      </c>
      <c r="U90" s="15" t="e">
        <f t="shared" si="21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68</v>
      </c>
      <c r="AC90" s="15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32</v>
      </c>
      <c r="C91" s="1">
        <v>1823.3910000000001</v>
      </c>
      <c r="D91" s="1">
        <v>509.875</v>
      </c>
      <c r="E91" s="1">
        <v>1229.7660000000001</v>
      </c>
      <c r="F91" s="1">
        <v>901.69600000000003</v>
      </c>
      <c r="G91" s="6">
        <v>1</v>
      </c>
      <c r="H91" s="1">
        <v>60</v>
      </c>
      <c r="I91" s="1" t="s">
        <v>33</v>
      </c>
      <c r="J91" s="1">
        <v>1197.2</v>
      </c>
      <c r="K91" s="1">
        <f t="shared" si="17"/>
        <v>32.566000000000031</v>
      </c>
      <c r="L91" s="1"/>
      <c r="M91" s="1"/>
      <c r="N91" s="18">
        <v>680.81860000000006</v>
      </c>
      <c r="O91" s="1">
        <v>97.150900000000092</v>
      </c>
      <c r="P91" s="1">
        <f t="shared" si="19"/>
        <v>245.95320000000001</v>
      </c>
      <c r="Q91" s="5">
        <f>10.8*P91-O91-N91-F91+500</f>
        <v>1476.6290600000002</v>
      </c>
      <c r="R91" s="5"/>
      <c r="S91" s="1"/>
      <c r="T91" s="1">
        <f t="shared" si="20"/>
        <v>12.832907073378188</v>
      </c>
      <c r="U91" s="1">
        <f t="shared" si="21"/>
        <v>6.82920775171862</v>
      </c>
      <c r="V91" s="1">
        <v>218.57900000000001</v>
      </c>
      <c r="W91" s="1">
        <v>215.8082</v>
      </c>
      <c r="X91" s="1">
        <v>210.0256</v>
      </c>
      <c r="Y91" s="1">
        <v>216.90979999999999</v>
      </c>
      <c r="Z91" s="1">
        <v>255.53020000000001</v>
      </c>
      <c r="AA91" s="1">
        <v>249.55719999999999</v>
      </c>
      <c r="AB91" s="18" t="s">
        <v>134</v>
      </c>
      <c r="AC91" s="1">
        <f t="shared" si="18"/>
        <v>1477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32</v>
      </c>
      <c r="C92" s="1">
        <v>2211.3420000000001</v>
      </c>
      <c r="D92" s="1">
        <v>514.23599999999999</v>
      </c>
      <c r="E92" s="21">
        <f>1422.581+E24</f>
        <v>1422.059</v>
      </c>
      <c r="F92" s="21">
        <f>1085.922+F24</f>
        <v>1083.338</v>
      </c>
      <c r="G92" s="6">
        <v>1</v>
      </c>
      <c r="H92" s="1">
        <v>60</v>
      </c>
      <c r="I92" s="1" t="s">
        <v>33</v>
      </c>
      <c r="J92" s="1">
        <v>1377.5</v>
      </c>
      <c r="K92" s="1">
        <f t="shared" si="17"/>
        <v>44.558999999999969</v>
      </c>
      <c r="L92" s="1"/>
      <c r="M92" s="1"/>
      <c r="N92" s="18">
        <v>703.00119999999993</v>
      </c>
      <c r="O92" s="1">
        <v>173.44829999999979</v>
      </c>
      <c r="P92" s="1">
        <f t="shared" si="19"/>
        <v>284.41179999999997</v>
      </c>
      <c r="Q92" s="5">
        <f>10.8*P92-O92-N92-F92+480</f>
        <v>1591.8599400000001</v>
      </c>
      <c r="R92" s="5"/>
      <c r="S92" s="1"/>
      <c r="T92" s="1">
        <f t="shared" si="20"/>
        <v>12.487693689221052</v>
      </c>
      <c r="U92" s="1">
        <f t="shared" si="21"/>
        <v>6.8906687415922967</v>
      </c>
      <c r="V92" s="1">
        <v>251.87020000000001</v>
      </c>
      <c r="W92" s="1">
        <v>245.74539999999999</v>
      </c>
      <c r="X92" s="1">
        <v>249.93020000000001</v>
      </c>
      <c r="Y92" s="1">
        <v>258.62900000000002</v>
      </c>
      <c r="Z92" s="1">
        <v>210.37440000000001</v>
      </c>
      <c r="AA92" s="1">
        <v>206.8646</v>
      </c>
      <c r="AB92" s="18" t="s">
        <v>136</v>
      </c>
      <c r="AC92" s="1">
        <f t="shared" si="18"/>
        <v>1592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32</v>
      </c>
      <c r="C93" s="1">
        <v>143.869</v>
      </c>
      <c r="D93" s="1"/>
      <c r="E93" s="1">
        <v>51.31</v>
      </c>
      <c r="F93" s="1">
        <v>83.022000000000006</v>
      </c>
      <c r="G93" s="6">
        <v>1</v>
      </c>
      <c r="H93" s="1">
        <v>55</v>
      </c>
      <c r="I93" s="1" t="s">
        <v>33</v>
      </c>
      <c r="J93" s="1">
        <v>50.1</v>
      </c>
      <c r="K93" s="1">
        <f t="shared" si="17"/>
        <v>1.2100000000000009</v>
      </c>
      <c r="L93" s="1"/>
      <c r="M93" s="1"/>
      <c r="N93" s="1"/>
      <c r="O93" s="1"/>
      <c r="P93" s="1">
        <f t="shared" si="19"/>
        <v>10.262</v>
      </c>
      <c r="Q93" s="5">
        <f>9*P93-O93-N93-F93</f>
        <v>9.3359999999999985</v>
      </c>
      <c r="R93" s="5"/>
      <c r="S93" s="1"/>
      <c r="T93" s="1">
        <f t="shared" si="20"/>
        <v>9</v>
      </c>
      <c r="U93" s="1">
        <f t="shared" si="21"/>
        <v>8.0902358214772949</v>
      </c>
      <c r="V93" s="1">
        <v>7.1</v>
      </c>
      <c r="W93" s="1">
        <v>7.3639999999999999</v>
      </c>
      <c r="X93" s="1">
        <v>3.7559999999999998</v>
      </c>
      <c r="Y93" s="1">
        <v>3.2315999999999998</v>
      </c>
      <c r="Z93" s="1">
        <v>11.723599999999999</v>
      </c>
      <c r="AA93" s="1">
        <v>15.985200000000001</v>
      </c>
      <c r="AB93" s="1"/>
      <c r="AC93" s="1">
        <f t="shared" si="18"/>
        <v>9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32</v>
      </c>
      <c r="C94" s="1">
        <v>106.774</v>
      </c>
      <c r="D94" s="1">
        <v>3.6360000000000001</v>
      </c>
      <c r="E94" s="1">
        <v>52.17</v>
      </c>
      <c r="F94" s="1">
        <v>51.537999999999997</v>
      </c>
      <c r="G94" s="6">
        <v>1</v>
      </c>
      <c r="H94" s="1">
        <v>55</v>
      </c>
      <c r="I94" s="1" t="s">
        <v>33</v>
      </c>
      <c r="J94" s="1">
        <v>51.5</v>
      </c>
      <c r="K94" s="1">
        <f t="shared" si="17"/>
        <v>0.67000000000000171</v>
      </c>
      <c r="L94" s="1"/>
      <c r="M94" s="1"/>
      <c r="N94" s="1"/>
      <c r="O94" s="1"/>
      <c r="P94" s="1">
        <f t="shared" si="19"/>
        <v>10.434000000000001</v>
      </c>
      <c r="Q94" s="5">
        <f t="shared" ref="Q94" si="23">10*P94-O94-N94-F94</f>
        <v>52.802000000000007</v>
      </c>
      <c r="R94" s="5"/>
      <c r="S94" s="1"/>
      <c r="T94" s="1">
        <f t="shared" si="20"/>
        <v>10</v>
      </c>
      <c r="U94" s="1">
        <f t="shared" si="21"/>
        <v>4.9394287904926193</v>
      </c>
      <c r="V94" s="1">
        <v>7.4238</v>
      </c>
      <c r="W94" s="1">
        <v>8.5</v>
      </c>
      <c r="X94" s="1">
        <v>5.6627999999999998</v>
      </c>
      <c r="Y94" s="1">
        <v>3.2330000000000001</v>
      </c>
      <c r="Z94" s="1">
        <v>10.5158</v>
      </c>
      <c r="AA94" s="1">
        <v>14.0054</v>
      </c>
      <c r="AB94" s="1"/>
      <c r="AC94" s="1">
        <f t="shared" si="18"/>
        <v>53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32</v>
      </c>
      <c r="C95" s="1">
        <v>88.563999999999993</v>
      </c>
      <c r="D95" s="1">
        <v>0.45200000000000001</v>
      </c>
      <c r="E95" s="1">
        <v>30.834</v>
      </c>
      <c r="F95" s="1">
        <v>58.182000000000002</v>
      </c>
      <c r="G95" s="6">
        <v>1</v>
      </c>
      <c r="H95" s="1">
        <v>55</v>
      </c>
      <c r="I95" s="1" t="s">
        <v>33</v>
      </c>
      <c r="J95" s="1">
        <v>29.6</v>
      </c>
      <c r="K95" s="1">
        <f t="shared" si="17"/>
        <v>1.2339999999999982</v>
      </c>
      <c r="L95" s="1"/>
      <c r="M95" s="1"/>
      <c r="N95" s="1"/>
      <c r="O95" s="1"/>
      <c r="P95" s="1">
        <f t="shared" si="19"/>
        <v>6.1668000000000003</v>
      </c>
      <c r="Q95" s="5"/>
      <c r="R95" s="5"/>
      <c r="S95" s="1"/>
      <c r="T95" s="1">
        <f t="shared" si="20"/>
        <v>9.4347149250827016</v>
      </c>
      <c r="U95" s="1">
        <f t="shared" si="21"/>
        <v>9.4347149250827016</v>
      </c>
      <c r="V95" s="1">
        <v>3.2240000000000002</v>
      </c>
      <c r="W95" s="1">
        <v>4.0204000000000004</v>
      </c>
      <c r="X95" s="1">
        <v>2.9483999999999999</v>
      </c>
      <c r="Y95" s="1">
        <v>1.8844000000000001</v>
      </c>
      <c r="Z95" s="1">
        <v>8.6446000000000005</v>
      </c>
      <c r="AA95" s="1">
        <v>10.529</v>
      </c>
      <c r="AB95" s="1"/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140</v>
      </c>
      <c r="B96" s="15" t="s">
        <v>32</v>
      </c>
      <c r="C96" s="15"/>
      <c r="D96" s="15"/>
      <c r="E96" s="15"/>
      <c r="F96" s="15"/>
      <c r="G96" s="16">
        <v>0</v>
      </c>
      <c r="H96" s="15">
        <v>60</v>
      </c>
      <c r="I96" s="15" t="s">
        <v>33</v>
      </c>
      <c r="J96" s="15"/>
      <c r="K96" s="15">
        <f t="shared" si="17"/>
        <v>0</v>
      </c>
      <c r="L96" s="15"/>
      <c r="M96" s="15"/>
      <c r="N96" s="15"/>
      <c r="O96" s="15"/>
      <c r="P96" s="15">
        <f t="shared" si="19"/>
        <v>0</v>
      </c>
      <c r="Q96" s="17"/>
      <c r="R96" s="17"/>
      <c r="S96" s="15"/>
      <c r="T96" s="15" t="e">
        <f t="shared" si="20"/>
        <v>#DIV/0!</v>
      </c>
      <c r="U96" s="15" t="e">
        <f t="shared" si="21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 t="s">
        <v>68</v>
      </c>
      <c r="AC96" s="15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32</v>
      </c>
      <c r="C97" s="1">
        <v>6.9279999999999999</v>
      </c>
      <c r="D97" s="1"/>
      <c r="E97" s="1">
        <v>5.3570000000000002</v>
      </c>
      <c r="F97" s="1">
        <v>-2.3959999999999999</v>
      </c>
      <c r="G97" s="6">
        <v>0</v>
      </c>
      <c r="H97" s="1" t="e">
        <v>#N/A</v>
      </c>
      <c r="I97" s="1" t="s">
        <v>124</v>
      </c>
      <c r="J97" s="1">
        <v>7.6</v>
      </c>
      <c r="K97" s="1">
        <f t="shared" si="17"/>
        <v>-2.2429999999999994</v>
      </c>
      <c r="L97" s="1"/>
      <c r="M97" s="1"/>
      <c r="N97" s="1"/>
      <c r="O97" s="1"/>
      <c r="P97" s="1">
        <f t="shared" si="19"/>
        <v>1.0714000000000001</v>
      </c>
      <c r="Q97" s="5"/>
      <c r="R97" s="5"/>
      <c r="S97" s="1"/>
      <c r="T97" s="1">
        <f t="shared" si="20"/>
        <v>-2.2363263020347204</v>
      </c>
      <c r="U97" s="1">
        <f t="shared" si="21"/>
        <v>-2.2363263020347204</v>
      </c>
      <c r="V97" s="1">
        <v>2.3677999999999999</v>
      </c>
      <c r="W97" s="1">
        <v>2.1025999999999998</v>
      </c>
      <c r="X97" s="1">
        <v>6.6072000000000006</v>
      </c>
      <c r="Y97" s="1">
        <v>7.4194000000000004</v>
      </c>
      <c r="Z97" s="1">
        <v>2.4563999999999999</v>
      </c>
      <c r="AA97" s="1">
        <v>1.6442000000000001</v>
      </c>
      <c r="AB97" s="1" t="s">
        <v>142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39</v>
      </c>
      <c r="C98" s="1">
        <v>120</v>
      </c>
      <c r="D98" s="1">
        <v>12</v>
      </c>
      <c r="E98" s="1">
        <v>109</v>
      </c>
      <c r="F98" s="1">
        <v>23</v>
      </c>
      <c r="G98" s="6">
        <v>0.3</v>
      </c>
      <c r="H98" s="1">
        <v>40</v>
      </c>
      <c r="I98" s="1" t="s">
        <v>33</v>
      </c>
      <c r="J98" s="1">
        <v>109</v>
      </c>
      <c r="K98" s="1">
        <f t="shared" si="17"/>
        <v>0</v>
      </c>
      <c r="L98" s="1"/>
      <c r="M98" s="1"/>
      <c r="N98" s="1"/>
      <c r="O98" s="1"/>
      <c r="P98" s="1">
        <f t="shared" si="19"/>
        <v>21.8</v>
      </c>
      <c r="Q98" s="5">
        <f>8*P98-O98-N98-F98</f>
        <v>151.4</v>
      </c>
      <c r="R98" s="5"/>
      <c r="S98" s="1"/>
      <c r="T98" s="1">
        <f t="shared" si="20"/>
        <v>8</v>
      </c>
      <c r="U98" s="1">
        <f t="shared" si="21"/>
        <v>1.0550458715596329</v>
      </c>
      <c r="V98" s="1">
        <v>3</v>
      </c>
      <c r="W98" s="1">
        <v>0</v>
      </c>
      <c r="X98" s="1">
        <v>11.6</v>
      </c>
      <c r="Y98" s="1">
        <v>11.6</v>
      </c>
      <c r="Z98" s="1">
        <v>0</v>
      </c>
      <c r="AA98" s="1">
        <v>4</v>
      </c>
      <c r="AB98" s="24" t="s">
        <v>151</v>
      </c>
      <c r="AC98" s="1">
        <f t="shared" si="18"/>
        <v>45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144</v>
      </c>
      <c r="B99" s="1" t="s">
        <v>39</v>
      </c>
      <c r="C99" s="1">
        <v>150</v>
      </c>
      <c r="D99" s="1"/>
      <c r="E99" s="1">
        <v>109</v>
      </c>
      <c r="F99" s="1">
        <v>41</v>
      </c>
      <c r="G99" s="6">
        <v>0.3</v>
      </c>
      <c r="H99" s="1">
        <v>40</v>
      </c>
      <c r="I99" s="1" t="s">
        <v>33</v>
      </c>
      <c r="J99" s="1">
        <v>109</v>
      </c>
      <c r="K99" s="1">
        <f t="shared" si="17"/>
        <v>0</v>
      </c>
      <c r="L99" s="1"/>
      <c r="M99" s="1"/>
      <c r="N99" s="1"/>
      <c r="O99" s="1"/>
      <c r="P99" s="1">
        <f t="shared" si="19"/>
        <v>21.8</v>
      </c>
      <c r="Q99" s="5">
        <f>9*P99-O99-N99-F99</f>
        <v>155.20000000000002</v>
      </c>
      <c r="R99" s="5"/>
      <c r="S99" s="1"/>
      <c r="T99" s="1">
        <f t="shared" si="20"/>
        <v>9</v>
      </c>
      <c r="U99" s="1">
        <f t="shared" si="21"/>
        <v>1.8807339449541285</v>
      </c>
      <c r="V99" s="1">
        <v>2.6</v>
      </c>
      <c r="W99" s="1">
        <v>0</v>
      </c>
      <c r="X99" s="1">
        <v>12.4</v>
      </c>
      <c r="Y99" s="1">
        <v>14.6</v>
      </c>
      <c r="Z99" s="1">
        <v>2.4</v>
      </c>
      <c r="AA99" s="1">
        <v>4.2</v>
      </c>
      <c r="AB99" s="24" t="s">
        <v>151</v>
      </c>
      <c r="AC99" s="1">
        <f t="shared" si="18"/>
        <v>47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145</v>
      </c>
      <c r="B100" s="10" t="s">
        <v>39</v>
      </c>
      <c r="C100" s="10">
        <v>-1</v>
      </c>
      <c r="D100" s="10">
        <v>1</v>
      </c>
      <c r="E100" s="10"/>
      <c r="F100" s="10"/>
      <c r="G100" s="11">
        <v>0</v>
      </c>
      <c r="H100" s="10" t="e">
        <v>#N/A</v>
      </c>
      <c r="I100" s="10" t="s">
        <v>57</v>
      </c>
      <c r="J100" s="10"/>
      <c r="K100" s="10">
        <f t="shared" si="17"/>
        <v>0</v>
      </c>
      <c r="L100" s="10"/>
      <c r="M100" s="10"/>
      <c r="N100" s="10"/>
      <c r="O100" s="10"/>
      <c r="P100" s="10">
        <f t="shared" si="19"/>
        <v>0</v>
      </c>
      <c r="Q100" s="12"/>
      <c r="R100" s="12"/>
      <c r="S100" s="10"/>
      <c r="T100" s="10" t="e">
        <f t="shared" si="20"/>
        <v>#DIV/0!</v>
      </c>
      <c r="U100" s="10" t="e">
        <f t="shared" si="21"/>
        <v>#DIV/0!</v>
      </c>
      <c r="V100" s="10">
        <v>0.2</v>
      </c>
      <c r="W100" s="10">
        <v>0.2</v>
      </c>
      <c r="X100" s="10">
        <v>0</v>
      </c>
      <c r="Y100" s="10">
        <v>0</v>
      </c>
      <c r="Z100" s="10">
        <v>0</v>
      </c>
      <c r="AA100" s="10">
        <v>0</v>
      </c>
      <c r="AB100" s="10" t="s">
        <v>146</v>
      </c>
      <c r="AC100" s="10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0" xr:uid="{D92667DB-D1F6-48A3-87B9-2EBB54110D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2024-10-09T06:43:15Z</dcterms:created>
  <dcterms:modified xsi:type="dcterms:W3CDTF">2024-10-10T07:43:23Z</dcterms:modified>
</cp:coreProperties>
</file>