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D64FFE1E-98B7-444A-AF0D-09B487B77C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2" i="1" l="1"/>
  <c r="AC92" i="1" s="1"/>
  <c r="Q86" i="1"/>
  <c r="Q85" i="1"/>
  <c r="AC85" i="1" s="1"/>
  <c r="Q84" i="1"/>
  <c r="AC84" i="1" s="1"/>
  <c r="Q82" i="1"/>
  <c r="AC82" i="1" s="1"/>
  <c r="Q81" i="1"/>
  <c r="AC81" i="1" s="1"/>
  <c r="Q80" i="1"/>
  <c r="AC80" i="1" s="1"/>
  <c r="Q79" i="1"/>
  <c r="AC79" i="1" s="1"/>
  <c r="Q78" i="1"/>
  <c r="AC78" i="1" s="1"/>
  <c r="Q77" i="1"/>
  <c r="AC77" i="1" s="1"/>
  <c r="Q76" i="1"/>
  <c r="AC76" i="1" s="1"/>
  <c r="AC69" i="1"/>
  <c r="Q62" i="1"/>
  <c r="AC62" i="1" s="1"/>
  <c r="Q60" i="1"/>
  <c r="AC60" i="1" s="1"/>
  <c r="Q48" i="1"/>
  <c r="AC48" i="1" s="1"/>
  <c r="Q42" i="1"/>
  <c r="AC42" i="1" s="1"/>
  <c r="AC40" i="1"/>
  <c r="Q38" i="1"/>
  <c r="AC38" i="1" s="1"/>
  <c r="Q37" i="1"/>
  <c r="Q33" i="1"/>
  <c r="AC33" i="1" s="1"/>
  <c r="Q27" i="1"/>
  <c r="AC27" i="1" s="1"/>
  <c r="Q26" i="1"/>
  <c r="Q19" i="1"/>
  <c r="AC19" i="1" s="1"/>
  <c r="Q18" i="1"/>
  <c r="AC18" i="1" s="1"/>
  <c r="AC17" i="1"/>
  <c r="Q15" i="1"/>
  <c r="Q14" i="1"/>
  <c r="AC14" i="1" s="1"/>
  <c r="Q7" i="1"/>
  <c r="AC7" i="1" s="1"/>
  <c r="Q6" i="1"/>
  <c r="AC6" i="1" s="1"/>
  <c r="AC15" i="1" l="1"/>
  <c r="AC26" i="1"/>
  <c r="AC37" i="1"/>
  <c r="AC73" i="1"/>
  <c r="AC86" i="1"/>
  <c r="AC16" i="1"/>
  <c r="AC21" i="1"/>
  <c r="AC23" i="1"/>
  <c r="AC28" i="1"/>
  <c r="AC29" i="1"/>
  <c r="AC31" i="1"/>
  <c r="AC32" i="1"/>
  <c r="AC34" i="1"/>
  <c r="AC35" i="1"/>
  <c r="AC36" i="1"/>
  <c r="AC43" i="1"/>
  <c r="AC53" i="1"/>
  <c r="AC55" i="1"/>
  <c r="AC59" i="1"/>
  <c r="AC67" i="1"/>
  <c r="AC70" i="1"/>
  <c r="AC71" i="1"/>
  <c r="AC72" i="1"/>
  <c r="AC74" i="1"/>
  <c r="AC87" i="1"/>
  <c r="AC93" i="1"/>
  <c r="O7" i="1"/>
  <c r="T7" i="1" s="1"/>
  <c r="O8" i="1"/>
  <c r="P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O13" i="1"/>
  <c r="P13" i="1" s="1"/>
  <c r="Q13" i="1" s="1"/>
  <c r="O14" i="1"/>
  <c r="T14" i="1" s="1"/>
  <c r="O15" i="1"/>
  <c r="T15" i="1" s="1"/>
  <c r="O16" i="1"/>
  <c r="O17" i="1"/>
  <c r="T17" i="1" s="1"/>
  <c r="O18" i="1"/>
  <c r="T18" i="1" s="1"/>
  <c r="O19" i="1"/>
  <c r="T19" i="1" s="1"/>
  <c r="O20" i="1"/>
  <c r="P20" i="1" s="1"/>
  <c r="O21" i="1"/>
  <c r="O22" i="1"/>
  <c r="O23" i="1"/>
  <c r="O24" i="1"/>
  <c r="P24" i="1" s="1"/>
  <c r="O25" i="1"/>
  <c r="O26" i="1"/>
  <c r="T26" i="1" s="1"/>
  <c r="O27" i="1"/>
  <c r="T27" i="1" s="1"/>
  <c r="O28" i="1"/>
  <c r="O29" i="1"/>
  <c r="O30" i="1"/>
  <c r="P30" i="1" s="1"/>
  <c r="O31" i="1"/>
  <c r="O32" i="1"/>
  <c r="O33" i="1"/>
  <c r="T33" i="1" s="1"/>
  <c r="O34" i="1"/>
  <c r="O35" i="1"/>
  <c r="O36" i="1"/>
  <c r="O37" i="1"/>
  <c r="T37" i="1" s="1"/>
  <c r="O38" i="1"/>
  <c r="T38" i="1" s="1"/>
  <c r="O39" i="1"/>
  <c r="P39" i="1" s="1"/>
  <c r="Q39" i="1" s="1"/>
  <c r="O40" i="1"/>
  <c r="T40" i="1" s="1"/>
  <c r="O41" i="1"/>
  <c r="O42" i="1"/>
  <c r="T42" i="1" s="1"/>
  <c r="O43" i="1"/>
  <c r="O44" i="1"/>
  <c r="P44" i="1" s="1"/>
  <c r="Q44" i="1" s="1"/>
  <c r="O45" i="1"/>
  <c r="P45" i="1" s="1"/>
  <c r="Q45" i="1" s="1"/>
  <c r="O46" i="1"/>
  <c r="P46" i="1" s="1"/>
  <c r="Q46" i="1" s="1"/>
  <c r="O47" i="1"/>
  <c r="P47" i="1" s="1"/>
  <c r="Q47" i="1" s="1"/>
  <c r="O48" i="1"/>
  <c r="T48" i="1" s="1"/>
  <c r="O49" i="1"/>
  <c r="P49" i="1" s="1"/>
  <c r="O50" i="1"/>
  <c r="P50" i="1" s="1"/>
  <c r="O51" i="1"/>
  <c r="P51" i="1" s="1"/>
  <c r="Q51" i="1" s="1"/>
  <c r="O52" i="1"/>
  <c r="P52" i="1" s="1"/>
  <c r="Q52" i="1" s="1"/>
  <c r="O53" i="1"/>
  <c r="O54" i="1"/>
  <c r="P54" i="1" s="1"/>
  <c r="O55" i="1"/>
  <c r="O56" i="1"/>
  <c r="P56" i="1" s="1"/>
  <c r="Q56" i="1" s="1"/>
  <c r="O57" i="1"/>
  <c r="P57" i="1" s="1"/>
  <c r="Q57" i="1" s="1"/>
  <c r="O58" i="1"/>
  <c r="P58" i="1" s="1"/>
  <c r="Q58" i="1" s="1"/>
  <c r="O59" i="1"/>
  <c r="O60" i="1"/>
  <c r="T60" i="1" s="1"/>
  <c r="O61" i="1"/>
  <c r="P61" i="1" s="1"/>
  <c r="Q61" i="1" s="1"/>
  <c r="O62" i="1"/>
  <c r="T62" i="1" s="1"/>
  <c r="O63" i="1"/>
  <c r="P63" i="1" s="1"/>
  <c r="Q63" i="1" s="1"/>
  <c r="O64" i="1"/>
  <c r="P64" i="1" s="1"/>
  <c r="Q64" i="1" s="1"/>
  <c r="O65" i="1"/>
  <c r="P65" i="1" s="1"/>
  <c r="Q65" i="1" s="1"/>
  <c r="O66" i="1"/>
  <c r="P66" i="1" s="1"/>
  <c r="Q66" i="1" s="1"/>
  <c r="O67" i="1"/>
  <c r="O68" i="1"/>
  <c r="P68" i="1" s="1"/>
  <c r="Q68" i="1" s="1"/>
  <c r="O69" i="1"/>
  <c r="T69" i="1" s="1"/>
  <c r="O70" i="1"/>
  <c r="O71" i="1"/>
  <c r="O72" i="1"/>
  <c r="O73" i="1"/>
  <c r="T73" i="1" s="1"/>
  <c r="O74" i="1"/>
  <c r="O75" i="1"/>
  <c r="P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P83" i="1" s="1"/>
  <c r="Q83" i="1" s="1"/>
  <c r="O84" i="1"/>
  <c r="T84" i="1" s="1"/>
  <c r="O85" i="1"/>
  <c r="T85" i="1" s="1"/>
  <c r="O86" i="1"/>
  <c r="T86" i="1" s="1"/>
  <c r="O87" i="1"/>
  <c r="O88" i="1"/>
  <c r="P88" i="1" s="1"/>
  <c r="O89" i="1"/>
  <c r="P89" i="1" s="1"/>
  <c r="O90" i="1"/>
  <c r="P90" i="1" s="1"/>
  <c r="Q90" i="1" s="1"/>
  <c r="O91" i="1"/>
  <c r="P91" i="1" s="1"/>
  <c r="Q91" i="1" s="1"/>
  <c r="O92" i="1"/>
  <c r="T92" i="1" s="1"/>
  <c r="O93" i="1"/>
  <c r="O94" i="1"/>
  <c r="P94" i="1" s="1"/>
  <c r="Q94" i="1" s="1"/>
  <c r="O95" i="1"/>
  <c r="P95" i="1" s="1"/>
  <c r="Q95" i="1" s="1"/>
  <c r="O6" i="1"/>
  <c r="T6" i="1" s="1"/>
  <c r="AC95" i="1" l="1"/>
  <c r="T95" i="1"/>
  <c r="T91" i="1"/>
  <c r="AC91" i="1"/>
  <c r="AC83" i="1"/>
  <c r="T83" i="1"/>
  <c r="AC75" i="1"/>
  <c r="T75" i="1"/>
  <c r="T65" i="1"/>
  <c r="AC65" i="1"/>
  <c r="AC63" i="1"/>
  <c r="T63" i="1"/>
  <c r="T61" i="1"/>
  <c r="AC61" i="1"/>
  <c r="AC57" i="1"/>
  <c r="T57" i="1"/>
  <c r="AC51" i="1"/>
  <c r="T51" i="1"/>
  <c r="AC49" i="1"/>
  <c r="T49" i="1"/>
  <c r="AC47" i="1"/>
  <c r="T47" i="1"/>
  <c r="AC45" i="1"/>
  <c r="T45" i="1"/>
  <c r="AC39" i="1"/>
  <c r="T39" i="1"/>
  <c r="AC13" i="1"/>
  <c r="T13" i="1"/>
  <c r="T11" i="1"/>
  <c r="AC11" i="1"/>
  <c r="AC9" i="1"/>
  <c r="T9" i="1"/>
  <c r="AC94" i="1"/>
  <c r="T94" i="1"/>
  <c r="AC90" i="1"/>
  <c r="T90" i="1"/>
  <c r="AC68" i="1"/>
  <c r="T68" i="1"/>
  <c r="AC66" i="1"/>
  <c r="T66" i="1"/>
  <c r="AC64" i="1"/>
  <c r="T64" i="1"/>
  <c r="AC58" i="1"/>
  <c r="T58" i="1"/>
  <c r="T56" i="1"/>
  <c r="AC56" i="1"/>
  <c r="AC54" i="1"/>
  <c r="T54" i="1"/>
  <c r="AC52" i="1"/>
  <c r="T52" i="1"/>
  <c r="T50" i="1"/>
  <c r="AC50" i="1"/>
  <c r="T46" i="1"/>
  <c r="AC46" i="1"/>
  <c r="AC44" i="1"/>
  <c r="T44" i="1"/>
  <c r="AC12" i="1"/>
  <c r="T12" i="1"/>
  <c r="AC10" i="1"/>
  <c r="T10" i="1"/>
  <c r="P41" i="1"/>
  <c r="Q41" i="1" s="1"/>
  <c r="Q89" i="1"/>
  <c r="Q88" i="1"/>
  <c r="Q30" i="1"/>
  <c r="Q24" i="1"/>
  <c r="Q20" i="1"/>
  <c r="Q8" i="1"/>
  <c r="P25" i="1"/>
  <c r="Q25" i="1" s="1"/>
  <c r="P22" i="1"/>
  <c r="Q22" i="1" s="1"/>
  <c r="U95" i="1"/>
  <c r="U93" i="1"/>
  <c r="T93" i="1"/>
  <c r="U91" i="1"/>
  <c r="U89" i="1"/>
  <c r="U87" i="1"/>
  <c r="T87" i="1"/>
  <c r="U85" i="1"/>
  <c r="U83" i="1"/>
  <c r="U81" i="1"/>
  <c r="U79" i="1"/>
  <c r="U77" i="1"/>
  <c r="U75" i="1"/>
  <c r="U73" i="1"/>
  <c r="U71" i="1"/>
  <c r="T71" i="1"/>
  <c r="U69" i="1"/>
  <c r="U67" i="1"/>
  <c r="T67" i="1"/>
  <c r="U65" i="1"/>
  <c r="U63" i="1"/>
  <c r="U61" i="1"/>
  <c r="U59" i="1"/>
  <c r="T59" i="1"/>
  <c r="U57" i="1"/>
  <c r="U55" i="1"/>
  <c r="T55" i="1"/>
  <c r="U53" i="1"/>
  <c r="T53" i="1"/>
  <c r="U51" i="1"/>
  <c r="U49" i="1"/>
  <c r="U47" i="1"/>
  <c r="U45" i="1"/>
  <c r="U43" i="1"/>
  <c r="T43" i="1"/>
  <c r="U41" i="1"/>
  <c r="U39" i="1"/>
  <c r="U37" i="1"/>
  <c r="U35" i="1"/>
  <c r="T35" i="1"/>
  <c r="U33" i="1"/>
  <c r="U31" i="1"/>
  <c r="T31" i="1"/>
  <c r="U29" i="1"/>
  <c r="T29" i="1"/>
  <c r="U27" i="1"/>
  <c r="U25" i="1"/>
  <c r="U23" i="1"/>
  <c r="T23" i="1"/>
  <c r="U21" i="1"/>
  <c r="T21" i="1"/>
  <c r="U19" i="1"/>
  <c r="U17" i="1"/>
  <c r="U15" i="1"/>
  <c r="U13" i="1"/>
  <c r="U11" i="1"/>
  <c r="U9" i="1"/>
  <c r="U7" i="1"/>
  <c r="U6" i="1"/>
  <c r="U94" i="1"/>
  <c r="U92" i="1"/>
  <c r="U90" i="1"/>
  <c r="U88" i="1"/>
  <c r="U86" i="1"/>
  <c r="U84" i="1"/>
  <c r="U82" i="1"/>
  <c r="U80" i="1"/>
  <c r="U78" i="1"/>
  <c r="U76" i="1"/>
  <c r="T74" i="1"/>
  <c r="U74" i="1"/>
  <c r="T72" i="1"/>
  <c r="U72" i="1"/>
  <c r="T70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T36" i="1"/>
  <c r="U36" i="1"/>
  <c r="T34" i="1"/>
  <c r="U34" i="1"/>
  <c r="T32" i="1"/>
  <c r="U32" i="1"/>
  <c r="U30" i="1"/>
  <c r="T28" i="1"/>
  <c r="U28" i="1"/>
  <c r="U26" i="1"/>
  <c r="U24" i="1"/>
  <c r="U22" i="1"/>
  <c r="U20" i="1"/>
  <c r="U18" i="1"/>
  <c r="T16" i="1"/>
  <c r="U16" i="1"/>
  <c r="U14" i="1"/>
  <c r="U12" i="1"/>
  <c r="U10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5" i="1" l="1"/>
  <c r="T25" i="1"/>
  <c r="T20" i="1"/>
  <c r="AC20" i="1"/>
  <c r="AC30" i="1"/>
  <c r="T30" i="1"/>
  <c r="AC89" i="1"/>
  <c r="T89" i="1"/>
  <c r="AC22" i="1"/>
  <c r="T22" i="1"/>
  <c r="AC8" i="1"/>
  <c r="T8" i="1"/>
  <c r="Q5" i="1"/>
  <c r="AC24" i="1"/>
  <c r="T24" i="1"/>
  <c r="AC88" i="1"/>
  <c r="T88" i="1"/>
  <c r="T41" i="1"/>
  <c r="AC41" i="1"/>
  <c r="P5" i="1"/>
  <c r="K5" i="1"/>
  <c r="AC5" i="1" l="1"/>
</calcChain>
</file>

<file path=xl/sharedStrings.xml><?xml version="1.0" encoding="utf-8"?>
<sst xmlns="http://schemas.openxmlformats.org/spreadsheetml/2006/main" count="372" uniqueCount="146">
  <si>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</si>
  <si>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</si>
  <si>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</si>
  <si>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</si>
  <si>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</si>
  <si>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</si>
  <si>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</si>
  <si>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</si>
  <si>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</si>
  <si>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</si>
  <si>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</si>
  <si>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</si>
  <si>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</si>
  <si>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</si>
  <si>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</si>
  <si>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</si>
  <si>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</si>
  <si>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</si>
  <si>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</si>
  <si>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</si>
  <si>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</si>
  <si>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</si>
  <si>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</si>
  <si>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</si>
  <si>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09,10,</t>
  </si>
  <si>
    <t>03,10,</t>
  </si>
  <si>
    <t>02,10,</t>
  </si>
  <si>
    <t>26,09,</t>
  </si>
  <si>
    <t>25,09,</t>
  </si>
  <si>
    <t>19,09,</t>
  </si>
  <si>
    <t>18,09,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</si>
  <si>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</si>
  <si>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</si>
  <si>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</si>
  <si>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</si>
  <si>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</si>
  <si>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</si>
  <si>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</si>
  <si>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</si>
  <si>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</si>
  <si>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</si>
  <si>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</si>
  <si>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</si>
  <si>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</si>
  <si>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</si>
  <si>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</si>
  <si>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</si>
  <si>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</si>
  <si>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</si>
  <si>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</si>
  <si>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</si>
  <si>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</si>
  <si>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</si>
  <si>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</si>
  <si>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</si>
  <si>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</si>
  <si>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</si>
  <si>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</si>
  <si>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</si>
  <si>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</si>
  <si>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</si>
  <si>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</si>
  <si>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</si>
  <si>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</si>
  <si>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</si>
  <si>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</si>
  <si>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</si>
  <si>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</si>
  <si>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</si>
  <si>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</si>
  <si>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</si>
  <si>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</si>
  <si>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</si>
  <si>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</si>
  <si>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</si>
  <si>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</si>
  <si>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</si>
  <si>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</si>
  <si>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</si>
  <si>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</si>
  <si>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</si>
  <si>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</si>
  <si>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</si>
  <si>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</si>
  <si>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</si>
  <si>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</si>
  <si>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</si>
  <si>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</si>
  <si>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</si>
  <si>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</si>
  <si>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</si>
  <si>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</si>
  <si>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</si>
  <si>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</si>
  <si>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</si>
  <si>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</si>
  <si>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</si>
  <si>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</si>
  <si>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</si>
  <si>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</si>
  <si>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</si>
  <si>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</si>
  <si>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</si>
  <si>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</si>
  <si>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</si>
  <si>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</si>
  <si>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</si>
  <si>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</si>
  <si>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</si>
  <si>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</si>
  <si>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</si>
  <si>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</si>
  <si>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</si>
  <si>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</si>
  <si>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</si>
  <si>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</si>
  <si>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</si>
  <si>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</si>
  <si>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</si>
  <si>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</si>
  <si>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</si>
  <si>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</si>
  <si>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</si>
  <si>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</si>
  <si>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</si>
  <si>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</si>
  <si>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</si>
  <si>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</si>
  <si>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ТМА октябрь / 30,01,24 манипуляции с возвратом на складе №3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</si>
  <si>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</si>
  <si>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</si>
  <si>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</si>
  <si>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</si>
  <si>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</si>
  <si>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</si>
  <si>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</si>
  <si>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</si>
  <si>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05,10,24 завод не отгрузил</t>
  </si>
  <si>
    <t>нет потребности / перемещение из Луганска (снижение продаж)</t>
  </si>
  <si>
    <t>ТМА октябрь / новинка</t>
  </si>
  <si>
    <t>Ассортимент заведен в сеть "Обжора" 38 торговых точек</t>
  </si>
  <si>
    <t>с 10,10,24 заказываем / ТС Обжора</t>
  </si>
  <si>
    <t>ТС Обжора</t>
  </si>
  <si>
    <t>тма</t>
  </si>
  <si>
    <t>заказ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</si>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</sst>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1" fillId="0" borderId="1" xfId="1" applyNumberFormat="1" applyFill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3" width="0.85546875" customWidth="1"/>
    <col min="14" max="18" width="6.5703125" customWidth="1"/>
    <col min="19" max="19" width="22" customWidth="1"/>
    <col min="20" max="21" width="5" customWidth="1"/>
    <col min="22" max="27" width="6.140625" customWidth="1"/>
    <col min="28" max="28" width="36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144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SUM(E6:E477)</f>
        <v>30440.743000000002</v>
      </c>
      <c r="F5" s="4">
        <f>SUM(F6:F477)</f>
        <v>44546.086000000003</v>
      </c>
      <c r="G5" s="6"/>
      <c r="H5" s="1"/>
      <c r="I5" s="1"/>
      <c r="J5" s="4">
        <f t="shared" ref="J5:R5" si="0">SUM(J6:J477)</f>
        <v>30747.810000000005</v>
      </c>
      <c r="K5" s="4">
        <f t="shared" si="0"/>
        <v>-307.06700000000012</v>
      </c>
      <c r="L5" s="4">
        <f t="shared" si="0"/>
        <v>0</v>
      </c>
      <c r="M5" s="4">
        <f t="shared" si="0"/>
        <v>0</v>
      </c>
      <c r="N5" s="4">
        <f t="shared" si="0"/>
        <v>7330.3204000000042</v>
      </c>
      <c r="O5" s="4">
        <f t="shared" si="0"/>
        <v>6088.1485999999995</v>
      </c>
      <c r="P5" s="4">
        <f t="shared" si="0"/>
        <v>15164.213279999998</v>
      </c>
      <c r="Q5" s="4">
        <f t="shared" si="0"/>
        <v>16514.613279999998</v>
      </c>
      <c r="R5" s="4">
        <f t="shared" si="0"/>
        <v>1899</v>
      </c>
      <c r="S5" s="1"/>
      <c r="T5" s="1"/>
      <c r="U5" s="1"/>
      <c r="V5" s="4">
        <f t="shared" ref="V5:AA5" si="1">SUM(V6:V477)</f>
        <v>7273.9625999999998</v>
      </c>
      <c r="W5" s="4">
        <f t="shared" si="1"/>
        <v>7712.8412000000035</v>
      </c>
      <c r="X5" s="4">
        <f t="shared" si="1"/>
        <v>7660.3654000000015</v>
      </c>
      <c r="Y5" s="4">
        <f t="shared" si="1"/>
        <v>7940.3789999999972</v>
      </c>
      <c r="Z5" s="4">
        <f t="shared" si="1"/>
        <v>7511.9975999999997</v>
      </c>
      <c r="AA5" s="4">
        <f t="shared" si="1"/>
        <v>7000.7793999999994</v>
      </c>
      <c r="AB5" s="1" t="s">
        <v>143</v>
      </c>
      <c r="AC5" s="4">
        <f>SUM(AC6:AC477)</f>
        <v>11147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343.9</v>
      </c>
      <c r="D6" s="1">
        <v>312.93599999999998</v>
      </c>
      <c r="E6" s="1">
        <v>216.875</v>
      </c>
      <c r="F6" s="1">
        <v>378.17200000000003</v>
      </c>
      <c r="G6" s="6">
        <v>1</v>
      </c>
      <c r="H6" s="1">
        <v>50</v>
      </c>
      <c r="I6" s="1" t="s">
        <v>33</v>
      </c>
      <c r="J6" s="1">
        <v>218.3</v>
      </c>
      <c r="K6" s="1">
        <f t="shared" ref="K6:K31" si="2">E6-J6</f>
        <v>-1.4250000000000114</v>
      </c>
      <c r="L6" s="1"/>
      <c r="M6" s="1"/>
      <c r="N6" s="1">
        <v>67.772880000000214</v>
      </c>
      <c r="O6" s="1">
        <f t="shared" ref="O6:O37" si="3">E6/5</f>
        <v>43.375</v>
      </c>
      <c r="P6" s="5"/>
      <c r="Q6" s="5">
        <f>P6</f>
        <v>0</v>
      </c>
      <c r="R6" s="5"/>
      <c r="S6" s="1"/>
      <c r="T6" s="1">
        <f>(F6+N6+Q6)/O6</f>
        <v>10.281149971181561</v>
      </c>
      <c r="U6" s="1">
        <f>(F6+N6)/O6</f>
        <v>10.281149971181561</v>
      </c>
      <c r="V6" s="1">
        <v>53.234400000000008</v>
      </c>
      <c r="W6" s="1">
        <v>57.281999999999996</v>
      </c>
      <c r="X6" s="1">
        <v>56.475800000000007</v>
      </c>
      <c r="Y6" s="1">
        <v>54.754199999999997</v>
      </c>
      <c r="Z6" s="1">
        <v>52.269000000000013</v>
      </c>
      <c r="AA6" s="1">
        <v>50.886200000000002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381.76799999999997</v>
      </c>
      <c r="D7" s="1">
        <v>177.95500000000001</v>
      </c>
      <c r="E7" s="1">
        <v>197.929</v>
      </c>
      <c r="F7" s="1">
        <v>307.67099999999999</v>
      </c>
      <c r="G7" s="6">
        <v>1</v>
      </c>
      <c r="H7" s="1">
        <v>45</v>
      </c>
      <c r="I7" s="1" t="s">
        <v>33</v>
      </c>
      <c r="J7" s="1">
        <v>190.9</v>
      </c>
      <c r="K7" s="1">
        <f t="shared" si="2"/>
        <v>7.0289999999999964</v>
      </c>
      <c r="L7" s="1"/>
      <c r="M7" s="1"/>
      <c r="N7" s="1">
        <v>165.30683999999999</v>
      </c>
      <c r="O7" s="1">
        <f t="shared" si="3"/>
        <v>39.585799999999999</v>
      </c>
      <c r="P7" s="5"/>
      <c r="Q7" s="5">
        <f t="shared" ref="Q7:Q15" si="4">P7</f>
        <v>0</v>
      </c>
      <c r="R7" s="5"/>
      <c r="S7" s="1"/>
      <c r="T7" s="1">
        <f t="shared" ref="T7:T15" si="5">(F7+N7+Q7)/O7</f>
        <v>11.94816929302932</v>
      </c>
      <c r="U7" s="1">
        <f t="shared" ref="U7:U70" si="6">(F7+N7)/O7</f>
        <v>11.94816929302932</v>
      </c>
      <c r="V7" s="1">
        <v>51.709200000000003</v>
      </c>
      <c r="W7" s="1">
        <v>49.761000000000003</v>
      </c>
      <c r="X7" s="1">
        <v>56.493600000000001</v>
      </c>
      <c r="Y7" s="1">
        <v>57.287999999999997</v>
      </c>
      <c r="Z7" s="1">
        <v>53.7562</v>
      </c>
      <c r="AA7" s="1">
        <v>56.909000000000013</v>
      </c>
      <c r="AB7" s="1"/>
      <c r="AC7" s="1">
        <f t="shared" ref="AC7:AC15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800.41700000000003</v>
      </c>
      <c r="D8" s="1">
        <v>2002.9380000000001</v>
      </c>
      <c r="E8" s="1">
        <v>1333.3820000000001</v>
      </c>
      <c r="F8" s="1">
        <v>1163.768</v>
      </c>
      <c r="G8" s="6">
        <v>1</v>
      </c>
      <c r="H8" s="1">
        <v>45</v>
      </c>
      <c r="I8" s="1" t="s">
        <v>33</v>
      </c>
      <c r="J8" s="1">
        <v>1436.9</v>
      </c>
      <c r="K8" s="1">
        <f t="shared" si="2"/>
        <v>-103.51800000000003</v>
      </c>
      <c r="L8" s="1"/>
      <c r="M8" s="1"/>
      <c r="N8" s="1"/>
      <c r="O8" s="1">
        <f t="shared" si="3"/>
        <v>266.6764</v>
      </c>
      <c r="P8" s="5">
        <f>10.8*O8-N8-F8</f>
        <v>1716.3371200000001</v>
      </c>
      <c r="Q8" s="5">
        <f t="shared" si="4"/>
        <v>1716.3371200000001</v>
      </c>
      <c r="R8" s="5"/>
      <c r="S8" s="1"/>
      <c r="T8" s="1">
        <f>(F8+N8+Q8)/O8</f>
        <v>10.8</v>
      </c>
      <c r="U8" s="1">
        <f t="shared" si="6"/>
        <v>4.3639707150689002</v>
      </c>
      <c r="V8" s="1">
        <v>166.94139999999999</v>
      </c>
      <c r="W8" s="1">
        <v>199.03059999999999</v>
      </c>
      <c r="X8" s="1">
        <v>133.90479999999999</v>
      </c>
      <c r="Y8" s="1">
        <v>124.8364</v>
      </c>
      <c r="Z8" s="1">
        <v>116.88079999999999</v>
      </c>
      <c r="AA8" s="1">
        <v>109.2414</v>
      </c>
      <c r="AB8" s="1" t="s">
        <v>36</v>
      </c>
      <c r="AC8" s="1">
        <f t="shared" si="7"/>
        <v>1716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37.823</v>
      </c>
      <c r="D9" s="1">
        <v>1.375</v>
      </c>
      <c r="E9" s="1">
        <v>24.126999999999999</v>
      </c>
      <c r="F9" s="1">
        <v>12.558</v>
      </c>
      <c r="G9" s="6">
        <v>1</v>
      </c>
      <c r="H9" s="1">
        <v>40</v>
      </c>
      <c r="I9" s="1" t="s">
        <v>33</v>
      </c>
      <c r="J9" s="1">
        <v>23.7</v>
      </c>
      <c r="K9" s="1">
        <f t="shared" si="2"/>
        <v>0.4269999999999996</v>
      </c>
      <c r="L9" s="1"/>
      <c r="M9" s="1"/>
      <c r="N9" s="1">
        <v>10</v>
      </c>
      <c r="O9" s="1">
        <f t="shared" si="3"/>
        <v>4.8254000000000001</v>
      </c>
      <c r="P9" s="5">
        <f t="shared" ref="P9:P13" si="8">10*O9-N9-F9</f>
        <v>25.696000000000005</v>
      </c>
      <c r="Q9" s="5">
        <f t="shared" si="4"/>
        <v>25.696000000000005</v>
      </c>
      <c r="R9" s="5"/>
      <c r="S9" s="1"/>
      <c r="T9" s="1">
        <f t="shared" si="5"/>
        <v>10</v>
      </c>
      <c r="U9" s="1">
        <f t="shared" si="6"/>
        <v>4.6748456086542047</v>
      </c>
      <c r="V9" s="1">
        <v>3.3607999999999998</v>
      </c>
      <c r="W9" s="1">
        <v>2.8064</v>
      </c>
      <c r="X9" s="1">
        <v>2.1456</v>
      </c>
      <c r="Y9" s="1">
        <v>1.9558</v>
      </c>
      <c r="Z9" s="1">
        <v>4.2446000000000002</v>
      </c>
      <c r="AA9" s="1">
        <v>4.4593999999999996</v>
      </c>
      <c r="AB9" s="1"/>
      <c r="AC9" s="1">
        <f t="shared" si="7"/>
        <v>26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38</v>
      </c>
      <c r="C10" s="1">
        <v>941</v>
      </c>
      <c r="D10" s="1">
        <v>1069</v>
      </c>
      <c r="E10" s="1">
        <v>786</v>
      </c>
      <c r="F10" s="1">
        <v>954</v>
      </c>
      <c r="G10" s="6">
        <v>0.45</v>
      </c>
      <c r="H10" s="1">
        <v>45</v>
      </c>
      <c r="I10" s="1" t="s">
        <v>33</v>
      </c>
      <c r="J10" s="1">
        <v>797</v>
      </c>
      <c r="K10" s="1">
        <f t="shared" si="2"/>
        <v>-11</v>
      </c>
      <c r="L10" s="1"/>
      <c r="M10" s="1"/>
      <c r="N10" s="1">
        <v>106.2000000000003</v>
      </c>
      <c r="O10" s="1">
        <f t="shared" si="3"/>
        <v>157.19999999999999</v>
      </c>
      <c r="P10" s="5">
        <f t="shared" si="8"/>
        <v>511.79999999999973</v>
      </c>
      <c r="Q10" s="5">
        <f t="shared" si="4"/>
        <v>511.79999999999973</v>
      </c>
      <c r="R10" s="5"/>
      <c r="S10" s="1"/>
      <c r="T10" s="1">
        <f t="shared" si="5"/>
        <v>10</v>
      </c>
      <c r="U10" s="1">
        <f t="shared" si="6"/>
        <v>6.7442748091603075</v>
      </c>
      <c r="V10" s="1">
        <v>159.80000000000001</v>
      </c>
      <c r="W10" s="1">
        <v>172.6</v>
      </c>
      <c r="X10" s="1">
        <v>151.6</v>
      </c>
      <c r="Y10" s="1">
        <v>152.80000000000001</v>
      </c>
      <c r="Z10" s="1">
        <v>182.4</v>
      </c>
      <c r="AA10" s="1">
        <v>175.8</v>
      </c>
      <c r="AB10" s="1"/>
      <c r="AC10" s="1">
        <f t="shared" si="7"/>
        <v>230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38</v>
      </c>
      <c r="C11" s="1">
        <v>3844.55</v>
      </c>
      <c r="D11" s="1">
        <v>218.45</v>
      </c>
      <c r="E11" s="1">
        <v>2077</v>
      </c>
      <c r="F11" s="1">
        <v>1157</v>
      </c>
      <c r="G11" s="6">
        <v>0.45</v>
      </c>
      <c r="H11" s="1">
        <v>45</v>
      </c>
      <c r="I11" s="1" t="s">
        <v>33</v>
      </c>
      <c r="J11" s="1">
        <v>2117</v>
      </c>
      <c r="K11" s="1">
        <f t="shared" si="2"/>
        <v>-40</v>
      </c>
      <c r="L11" s="1"/>
      <c r="M11" s="1"/>
      <c r="N11" s="1">
        <v>705</v>
      </c>
      <c r="O11" s="1">
        <f t="shared" si="3"/>
        <v>415.4</v>
      </c>
      <c r="P11" s="5">
        <f t="shared" si="8"/>
        <v>2292</v>
      </c>
      <c r="Q11" s="5">
        <f t="shared" si="4"/>
        <v>2292</v>
      </c>
      <c r="R11" s="5"/>
      <c r="S11" s="1"/>
      <c r="T11" s="1">
        <f t="shared" si="5"/>
        <v>10</v>
      </c>
      <c r="U11" s="1">
        <f t="shared" si="6"/>
        <v>4.4824265767934524</v>
      </c>
      <c r="V11" s="1">
        <v>337</v>
      </c>
      <c r="W11" s="1">
        <v>323</v>
      </c>
      <c r="X11" s="1">
        <v>200.8</v>
      </c>
      <c r="Y11" s="1">
        <v>212.4</v>
      </c>
      <c r="Z11" s="1">
        <v>219.69</v>
      </c>
      <c r="AA11" s="1">
        <v>219.29</v>
      </c>
      <c r="AB11" s="1" t="s">
        <v>42</v>
      </c>
      <c r="AC11" s="1">
        <f t="shared" si="7"/>
        <v>1031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38</v>
      </c>
      <c r="C12" s="1">
        <v>24</v>
      </c>
      <c r="D12" s="1">
        <v>60</v>
      </c>
      <c r="E12" s="1">
        <v>34</v>
      </c>
      <c r="F12" s="1">
        <v>40</v>
      </c>
      <c r="G12" s="6">
        <v>0.17</v>
      </c>
      <c r="H12" s="1">
        <v>180</v>
      </c>
      <c r="I12" s="1" t="s">
        <v>33</v>
      </c>
      <c r="J12" s="1">
        <v>36</v>
      </c>
      <c r="K12" s="1">
        <f t="shared" si="2"/>
        <v>-2</v>
      </c>
      <c r="L12" s="1"/>
      <c r="M12" s="1"/>
      <c r="N12" s="1">
        <v>10</v>
      </c>
      <c r="O12" s="1">
        <f t="shared" si="3"/>
        <v>6.8</v>
      </c>
      <c r="P12" s="5">
        <f t="shared" si="8"/>
        <v>18</v>
      </c>
      <c r="Q12" s="5">
        <v>168</v>
      </c>
      <c r="R12" s="5">
        <v>168</v>
      </c>
      <c r="S12" s="1" t="s">
        <v>140</v>
      </c>
      <c r="T12" s="1">
        <f t="shared" si="5"/>
        <v>32.058823529411768</v>
      </c>
      <c r="U12" s="1">
        <f t="shared" si="6"/>
        <v>7.3529411764705888</v>
      </c>
      <c r="V12" s="1">
        <v>6.2</v>
      </c>
      <c r="W12" s="1">
        <v>6.4</v>
      </c>
      <c r="X12" s="1">
        <v>4.2</v>
      </c>
      <c r="Y12" s="1">
        <v>4.4000000000000004</v>
      </c>
      <c r="Z12" s="1">
        <v>4.8</v>
      </c>
      <c r="AA12" s="1">
        <v>4</v>
      </c>
      <c r="AB12" s="1" t="s">
        <v>142</v>
      </c>
      <c r="AC12" s="1">
        <f t="shared" si="7"/>
        <v>29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38</v>
      </c>
      <c r="C13" s="1">
        <v>24</v>
      </c>
      <c r="D13" s="1">
        <v>54</v>
      </c>
      <c r="E13" s="1">
        <v>24</v>
      </c>
      <c r="F13" s="1">
        <v>33</v>
      </c>
      <c r="G13" s="6">
        <v>0.3</v>
      </c>
      <c r="H13" s="1">
        <v>40</v>
      </c>
      <c r="I13" s="1" t="s">
        <v>33</v>
      </c>
      <c r="J13" s="1">
        <v>27</v>
      </c>
      <c r="K13" s="1">
        <f t="shared" si="2"/>
        <v>-3</v>
      </c>
      <c r="L13" s="1"/>
      <c r="M13" s="1"/>
      <c r="N13" s="1"/>
      <c r="O13" s="1">
        <f t="shared" si="3"/>
        <v>4.8</v>
      </c>
      <c r="P13" s="5">
        <f t="shared" si="8"/>
        <v>15</v>
      </c>
      <c r="Q13" s="5">
        <f t="shared" si="4"/>
        <v>15</v>
      </c>
      <c r="R13" s="5"/>
      <c r="S13" s="1"/>
      <c r="T13" s="1">
        <f t="shared" si="5"/>
        <v>10</v>
      </c>
      <c r="U13" s="1">
        <f t="shared" si="6"/>
        <v>6.875</v>
      </c>
      <c r="V13" s="1">
        <v>4</v>
      </c>
      <c r="W13" s="1">
        <v>6.4</v>
      </c>
      <c r="X13" s="1">
        <v>6.6</v>
      </c>
      <c r="Y13" s="1">
        <v>4.8</v>
      </c>
      <c r="Z13" s="1">
        <v>1</v>
      </c>
      <c r="AA13" s="1">
        <v>-1.6</v>
      </c>
      <c r="AB13" s="1"/>
      <c r="AC13" s="1">
        <f t="shared" si="7"/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45</v>
      </c>
      <c r="B14" s="1" t="s">
        <v>38</v>
      </c>
      <c r="C14" s="1"/>
      <c r="D14" s="1">
        <v>4</v>
      </c>
      <c r="E14" s="1"/>
      <c r="F14" s="1"/>
      <c r="G14" s="6">
        <v>0.4</v>
      </c>
      <c r="H14" s="1">
        <v>50</v>
      </c>
      <c r="I14" s="1" t="s">
        <v>33</v>
      </c>
      <c r="J14" s="1">
        <v>192</v>
      </c>
      <c r="K14" s="1">
        <f t="shared" si="2"/>
        <v>-192</v>
      </c>
      <c r="L14" s="1"/>
      <c r="M14" s="1"/>
      <c r="N14" s="17"/>
      <c r="O14" s="1">
        <f t="shared" si="3"/>
        <v>0</v>
      </c>
      <c r="P14" s="16">
        <v>100</v>
      </c>
      <c r="Q14" s="5">
        <f t="shared" si="4"/>
        <v>100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0.8</v>
      </c>
      <c r="W14" s="1">
        <v>0.8</v>
      </c>
      <c r="X14" s="1">
        <v>0</v>
      </c>
      <c r="Y14" s="1">
        <v>0</v>
      </c>
      <c r="Z14" s="1">
        <v>0</v>
      </c>
      <c r="AA14" s="1">
        <v>0</v>
      </c>
      <c r="AB14" s="17" t="s">
        <v>46</v>
      </c>
      <c r="AC14" s="1">
        <f t="shared" si="7"/>
        <v>40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38</v>
      </c>
      <c r="C15" s="1">
        <v>150</v>
      </c>
      <c r="D15" s="1">
        <v>180</v>
      </c>
      <c r="E15" s="1">
        <v>105</v>
      </c>
      <c r="F15" s="1">
        <v>198</v>
      </c>
      <c r="G15" s="6">
        <v>0.17</v>
      </c>
      <c r="H15" s="1">
        <v>180</v>
      </c>
      <c r="I15" s="1" t="s">
        <v>33</v>
      </c>
      <c r="J15" s="1">
        <v>105</v>
      </c>
      <c r="K15" s="1">
        <f t="shared" si="2"/>
        <v>0</v>
      </c>
      <c r="L15" s="1"/>
      <c r="M15" s="1"/>
      <c r="N15" s="1">
        <v>27.600000000000019</v>
      </c>
      <c r="O15" s="1">
        <f t="shared" si="3"/>
        <v>21</v>
      </c>
      <c r="P15" s="5"/>
      <c r="Q15" s="5">
        <f t="shared" si="4"/>
        <v>0</v>
      </c>
      <c r="R15" s="5"/>
      <c r="S15" s="1"/>
      <c r="T15" s="1">
        <f t="shared" si="5"/>
        <v>10.742857142857144</v>
      </c>
      <c r="U15" s="1">
        <f t="shared" si="6"/>
        <v>10.742857142857144</v>
      </c>
      <c r="V15" s="1">
        <v>28.6</v>
      </c>
      <c r="W15" s="1">
        <v>30.2</v>
      </c>
      <c r="X15" s="1">
        <v>14</v>
      </c>
      <c r="Y15" s="1">
        <v>13.6</v>
      </c>
      <c r="Z15" s="1">
        <v>28.4</v>
      </c>
      <c r="AA15" s="1">
        <v>27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48</v>
      </c>
      <c r="B16" s="13" t="s">
        <v>38</v>
      </c>
      <c r="C16" s="13"/>
      <c r="D16" s="13"/>
      <c r="E16" s="13"/>
      <c r="F16" s="13"/>
      <c r="G16" s="14">
        <v>0</v>
      </c>
      <c r="H16" s="13">
        <v>50</v>
      </c>
      <c r="I16" s="13" t="s">
        <v>33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15"/>
      <c r="R16" s="15"/>
      <c r="S16" s="13"/>
      <c r="T16" s="13" t="e">
        <f t="shared" ref="T16:T70" si="9">(F16+N16+P16)/O16</f>
        <v>#DIV/0!</v>
      </c>
      <c r="U16" s="13" t="e">
        <f t="shared" si="6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49</v>
      </c>
      <c r="AC16" s="13">
        <f t="shared" ref="AC16:AC36" si="10">ROUND(P16*G16,0)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25" customFormat="1" x14ac:dyDescent="0.25">
      <c r="A17" s="19" t="s">
        <v>50</v>
      </c>
      <c r="B17" s="19" t="s">
        <v>38</v>
      </c>
      <c r="C17" s="19"/>
      <c r="D17" s="19"/>
      <c r="E17" s="19"/>
      <c r="F17" s="19"/>
      <c r="G17" s="23">
        <v>0.35</v>
      </c>
      <c r="H17" s="19">
        <v>50</v>
      </c>
      <c r="I17" s="19" t="s">
        <v>33</v>
      </c>
      <c r="J17" s="19"/>
      <c r="K17" s="19">
        <f t="shared" si="2"/>
        <v>0</v>
      </c>
      <c r="L17" s="19"/>
      <c r="M17" s="19"/>
      <c r="N17" s="19"/>
      <c r="O17" s="19">
        <f t="shared" si="3"/>
        <v>0</v>
      </c>
      <c r="P17" s="24"/>
      <c r="Q17" s="5">
        <v>150</v>
      </c>
      <c r="R17" s="24">
        <v>150</v>
      </c>
      <c r="S17" s="19" t="s">
        <v>140</v>
      </c>
      <c r="T17" s="1" t="e">
        <f t="shared" ref="T17:T20" si="11">(F17+N17+Q17)/O17</f>
        <v>#DIV/0!</v>
      </c>
      <c r="U17" s="19" t="e">
        <f t="shared" si="6"/>
        <v>#DIV/0!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 t="s">
        <v>141</v>
      </c>
      <c r="AC17" s="1">
        <f t="shared" ref="AC17:AC20" si="12">ROUND(Q17*G17,0)</f>
        <v>53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 x14ac:dyDescent="0.25">
      <c r="A18" s="1" t="s">
        <v>51</v>
      </c>
      <c r="B18" s="1" t="s">
        <v>32</v>
      </c>
      <c r="C18" s="1">
        <v>1063.423</v>
      </c>
      <c r="D18" s="1">
        <v>1916.1289999999999</v>
      </c>
      <c r="E18" s="1">
        <v>833.57399999999996</v>
      </c>
      <c r="F18" s="1">
        <v>1918.8320000000001</v>
      </c>
      <c r="G18" s="6">
        <v>1</v>
      </c>
      <c r="H18" s="1">
        <v>55</v>
      </c>
      <c r="I18" s="1" t="s">
        <v>33</v>
      </c>
      <c r="J18" s="1">
        <v>783.95</v>
      </c>
      <c r="K18" s="1">
        <f t="shared" si="2"/>
        <v>49.62399999999991</v>
      </c>
      <c r="L18" s="1"/>
      <c r="M18" s="1"/>
      <c r="N18" s="1"/>
      <c r="O18" s="1">
        <f t="shared" si="3"/>
        <v>166.7148</v>
      </c>
      <c r="P18" s="5"/>
      <c r="Q18" s="5">
        <f t="shared" ref="Q18:Q20" si="13">P18</f>
        <v>0</v>
      </c>
      <c r="R18" s="5"/>
      <c r="S18" s="1"/>
      <c r="T18" s="1">
        <f t="shared" si="11"/>
        <v>11.509668007879325</v>
      </c>
      <c r="U18" s="1">
        <f t="shared" si="6"/>
        <v>11.509668007879325</v>
      </c>
      <c r="V18" s="1">
        <v>339.29680000000002</v>
      </c>
      <c r="W18" s="1">
        <v>391.35739999999998</v>
      </c>
      <c r="X18" s="1">
        <v>460.94760000000002</v>
      </c>
      <c r="Y18" s="1">
        <v>463.97680000000003</v>
      </c>
      <c r="Z18" s="1">
        <v>439.86099999999999</v>
      </c>
      <c r="AA18" s="1">
        <v>455.69880000000001</v>
      </c>
      <c r="AB18" s="1" t="s">
        <v>52</v>
      </c>
      <c r="AC18" s="1">
        <f t="shared" si="12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32</v>
      </c>
      <c r="C19" s="1">
        <v>4204.22</v>
      </c>
      <c r="D19" s="1">
        <v>4872.6480000000001</v>
      </c>
      <c r="E19" s="1">
        <v>2646.6979999999999</v>
      </c>
      <c r="F19" s="1">
        <v>5282.7020000000002</v>
      </c>
      <c r="G19" s="6">
        <v>1</v>
      </c>
      <c r="H19" s="1">
        <v>50</v>
      </c>
      <c r="I19" s="1" t="s">
        <v>33</v>
      </c>
      <c r="J19" s="1">
        <v>2657</v>
      </c>
      <c r="K19" s="1">
        <f t="shared" si="2"/>
        <v>-10.302000000000135</v>
      </c>
      <c r="L19" s="1"/>
      <c r="M19" s="1"/>
      <c r="N19" s="1">
        <v>1450</v>
      </c>
      <c r="O19" s="1">
        <f t="shared" si="3"/>
        <v>529.33960000000002</v>
      </c>
      <c r="P19" s="5"/>
      <c r="Q19" s="5">
        <f t="shared" si="13"/>
        <v>0</v>
      </c>
      <c r="R19" s="5"/>
      <c r="S19" s="1"/>
      <c r="T19" s="1">
        <f t="shared" si="11"/>
        <v>12.719059749166698</v>
      </c>
      <c r="U19" s="1">
        <f t="shared" si="6"/>
        <v>12.719059749166698</v>
      </c>
      <c r="V19" s="1">
        <v>700.35200000000009</v>
      </c>
      <c r="W19" s="1">
        <v>634.6884</v>
      </c>
      <c r="X19" s="1">
        <v>500.65820000000002</v>
      </c>
      <c r="Y19" s="1">
        <v>515.92179999999996</v>
      </c>
      <c r="Z19" s="1">
        <v>520.22540000000004</v>
      </c>
      <c r="AA19" s="1">
        <v>358.5926</v>
      </c>
      <c r="AB19" s="1" t="s">
        <v>36</v>
      </c>
      <c r="AC19" s="1">
        <f t="shared" si="12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196.73</v>
      </c>
      <c r="D20" s="1">
        <v>309.45699999999999</v>
      </c>
      <c r="E20" s="1">
        <v>372.351</v>
      </c>
      <c r="F20" s="1"/>
      <c r="G20" s="6">
        <v>1</v>
      </c>
      <c r="H20" s="1">
        <v>60</v>
      </c>
      <c r="I20" s="1" t="s">
        <v>33</v>
      </c>
      <c r="J20" s="1">
        <v>489.88</v>
      </c>
      <c r="K20" s="1">
        <f t="shared" si="2"/>
        <v>-117.529</v>
      </c>
      <c r="L20" s="1"/>
      <c r="M20" s="1"/>
      <c r="N20" s="1">
        <v>220</v>
      </c>
      <c r="O20" s="1">
        <f t="shared" si="3"/>
        <v>74.470200000000006</v>
      </c>
      <c r="P20" s="5">
        <f>10.8*O20-N20-F20</f>
        <v>584.27816000000007</v>
      </c>
      <c r="Q20" s="5">
        <f t="shared" si="13"/>
        <v>584.27816000000007</v>
      </c>
      <c r="R20" s="5"/>
      <c r="S20" s="1"/>
      <c r="T20" s="1">
        <f t="shared" si="11"/>
        <v>10.8</v>
      </c>
      <c r="U20" s="1">
        <f t="shared" si="6"/>
        <v>2.9542018149541693</v>
      </c>
      <c r="V20" s="1">
        <v>41.436599999999999</v>
      </c>
      <c r="W20" s="1">
        <v>27.828199999999999</v>
      </c>
      <c r="X20" s="1">
        <v>0</v>
      </c>
      <c r="Y20" s="1">
        <v>0</v>
      </c>
      <c r="Z20" s="1">
        <v>0</v>
      </c>
      <c r="AA20" s="1">
        <v>0</v>
      </c>
      <c r="AB20" s="18" t="s">
        <v>139</v>
      </c>
      <c r="AC20" s="1">
        <f t="shared" si="12"/>
        <v>584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55</v>
      </c>
      <c r="B21" s="13" t="s">
        <v>32</v>
      </c>
      <c r="C21" s="13"/>
      <c r="D21" s="13"/>
      <c r="E21" s="13"/>
      <c r="F21" s="13"/>
      <c r="G21" s="14">
        <v>0</v>
      </c>
      <c r="H21" s="13">
        <v>60</v>
      </c>
      <c r="I21" s="13" t="s">
        <v>33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5"/>
      <c r="S21" s="13"/>
      <c r="T21" s="13" t="e">
        <f t="shared" si="9"/>
        <v>#DIV/0!</v>
      </c>
      <c r="U21" s="13" t="e">
        <f t="shared" si="6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 t="s">
        <v>49</v>
      </c>
      <c r="AC21" s="13">
        <f t="shared" si="10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1435.2760000000001</v>
      </c>
      <c r="D22" s="1">
        <v>1845.92</v>
      </c>
      <c r="E22" s="1">
        <v>1196.0139999999999</v>
      </c>
      <c r="F22" s="1">
        <v>1779.0170000000001</v>
      </c>
      <c r="G22" s="6">
        <v>1</v>
      </c>
      <c r="H22" s="1">
        <v>60</v>
      </c>
      <c r="I22" s="1" t="s">
        <v>33</v>
      </c>
      <c r="J22" s="1">
        <v>1127.03</v>
      </c>
      <c r="K22" s="1">
        <f t="shared" si="2"/>
        <v>68.983999999999924</v>
      </c>
      <c r="L22" s="1"/>
      <c r="M22" s="1"/>
      <c r="N22" s="1"/>
      <c r="O22" s="1">
        <f t="shared" si="3"/>
        <v>239.20279999999997</v>
      </c>
      <c r="P22" s="5">
        <f>9*O22-N22-F22</f>
        <v>373.80819999999972</v>
      </c>
      <c r="Q22" s="5">
        <f>P22</f>
        <v>373.80819999999972</v>
      </c>
      <c r="R22" s="5"/>
      <c r="S22" s="1"/>
      <c r="T22" s="1">
        <f>(F22+N22+Q22)/O22</f>
        <v>9</v>
      </c>
      <c r="U22" s="1">
        <f t="shared" si="6"/>
        <v>7.437274981730984</v>
      </c>
      <c r="V22" s="1">
        <v>436.16980000000001</v>
      </c>
      <c r="W22" s="1">
        <v>495.23180000000002</v>
      </c>
      <c r="X22" s="1">
        <v>573.35979999999995</v>
      </c>
      <c r="Y22" s="1">
        <v>595.06780000000003</v>
      </c>
      <c r="Z22" s="1">
        <v>575.71820000000002</v>
      </c>
      <c r="AA22" s="1">
        <v>568.71879999999999</v>
      </c>
      <c r="AB22" s="1" t="s">
        <v>57</v>
      </c>
      <c r="AC22" s="1">
        <f>ROUND(Q22*G22,0)</f>
        <v>374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32</v>
      </c>
      <c r="C23" s="10">
        <v>-23.152000000000001</v>
      </c>
      <c r="D23" s="10">
        <v>23.152000000000001</v>
      </c>
      <c r="E23" s="10"/>
      <c r="F23" s="10"/>
      <c r="G23" s="11">
        <v>0</v>
      </c>
      <c r="H23" s="10">
        <v>60</v>
      </c>
      <c r="I23" s="10" t="s">
        <v>39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2"/>
      <c r="S23" s="10"/>
      <c r="T23" s="10" t="e">
        <f t="shared" si="9"/>
        <v>#DIV/0!</v>
      </c>
      <c r="U23" s="10" t="e">
        <f t="shared" si="6"/>
        <v>#DIV/0!</v>
      </c>
      <c r="V23" s="10">
        <v>4.4504000000000001</v>
      </c>
      <c r="W23" s="10">
        <v>4.4504000000000001</v>
      </c>
      <c r="X23" s="10">
        <v>0.52900000000000003</v>
      </c>
      <c r="Y23" s="10">
        <v>-0.52</v>
      </c>
      <c r="Z23" s="10">
        <v>1.5860000000000001</v>
      </c>
      <c r="AA23" s="10">
        <v>0.55099999999999993</v>
      </c>
      <c r="AB23" s="10" t="s">
        <v>59</v>
      </c>
      <c r="AC23" s="10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32</v>
      </c>
      <c r="C24" s="1">
        <v>636.48</v>
      </c>
      <c r="D24" s="1">
        <v>1364.15</v>
      </c>
      <c r="E24" s="1">
        <v>709.54399999999998</v>
      </c>
      <c r="F24" s="1">
        <v>1097.6120000000001</v>
      </c>
      <c r="G24" s="6">
        <v>1</v>
      </c>
      <c r="H24" s="1">
        <v>60</v>
      </c>
      <c r="I24" s="1" t="s">
        <v>33</v>
      </c>
      <c r="J24" s="1">
        <v>675.7</v>
      </c>
      <c r="K24" s="1">
        <f t="shared" si="2"/>
        <v>33.843999999999937</v>
      </c>
      <c r="L24" s="1"/>
      <c r="M24" s="1"/>
      <c r="N24" s="1">
        <v>308.99699999999979</v>
      </c>
      <c r="O24" s="1">
        <f t="shared" si="3"/>
        <v>141.90879999999999</v>
      </c>
      <c r="P24" s="5">
        <f>10.8*O24-N24-F24</f>
        <v>126.00603999999998</v>
      </c>
      <c r="Q24" s="5">
        <f t="shared" ref="Q24:Q27" si="14">P24</f>
        <v>126.00603999999998</v>
      </c>
      <c r="R24" s="5"/>
      <c r="S24" s="1"/>
      <c r="T24" s="1">
        <f t="shared" ref="T24:T27" si="15">(F24+N24+Q24)/O24</f>
        <v>10.8</v>
      </c>
      <c r="U24" s="1">
        <f t="shared" si="6"/>
        <v>9.9120632406165097</v>
      </c>
      <c r="V24" s="1">
        <v>152.73599999999999</v>
      </c>
      <c r="W24" s="1">
        <v>143.73099999999999</v>
      </c>
      <c r="X24" s="1">
        <v>93.109000000000009</v>
      </c>
      <c r="Y24" s="1">
        <v>100.9862</v>
      </c>
      <c r="Z24" s="1">
        <v>103.012</v>
      </c>
      <c r="AA24" s="1">
        <v>108.4438</v>
      </c>
      <c r="AB24" s="1" t="s">
        <v>36</v>
      </c>
      <c r="AC24" s="1">
        <f t="shared" ref="AC24:AC27" si="16">ROUND(Q24*G24,0)</f>
        <v>126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819.01700000000005</v>
      </c>
      <c r="D25" s="1">
        <v>565.077</v>
      </c>
      <c r="E25" s="1">
        <v>472.10599999999999</v>
      </c>
      <c r="F25" s="1">
        <v>737.23</v>
      </c>
      <c r="G25" s="6">
        <v>1</v>
      </c>
      <c r="H25" s="1">
        <v>60</v>
      </c>
      <c r="I25" s="1" t="s">
        <v>33</v>
      </c>
      <c r="J25" s="1">
        <v>439.5</v>
      </c>
      <c r="K25" s="1">
        <f t="shared" si="2"/>
        <v>32.605999999999995</v>
      </c>
      <c r="L25" s="1"/>
      <c r="M25" s="1"/>
      <c r="N25" s="1">
        <v>92.4147999999999</v>
      </c>
      <c r="O25" s="1">
        <f t="shared" si="3"/>
        <v>94.421199999999999</v>
      </c>
      <c r="P25" s="5">
        <f t="shared" ref="P25" si="17">9*O25-N25-F25</f>
        <v>20.146000000000072</v>
      </c>
      <c r="Q25" s="5">
        <f t="shared" si="14"/>
        <v>20.146000000000072</v>
      </c>
      <c r="R25" s="5"/>
      <c r="S25" s="1"/>
      <c r="T25" s="1">
        <f t="shared" si="15"/>
        <v>9</v>
      </c>
      <c r="U25" s="1">
        <f t="shared" si="6"/>
        <v>8.7866368993404009</v>
      </c>
      <c r="V25" s="1">
        <v>164.18799999999999</v>
      </c>
      <c r="W25" s="1">
        <v>180.32759999999999</v>
      </c>
      <c r="X25" s="1">
        <v>191.8254</v>
      </c>
      <c r="Y25" s="1">
        <v>216.3528</v>
      </c>
      <c r="Z25" s="1">
        <v>230.87739999999999</v>
      </c>
      <c r="AA25" s="1">
        <v>209.52379999999999</v>
      </c>
      <c r="AB25" s="1" t="s">
        <v>52</v>
      </c>
      <c r="AC25" s="1">
        <f t="shared" si="16"/>
        <v>20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32</v>
      </c>
      <c r="C26" s="1">
        <v>715.20699999999999</v>
      </c>
      <c r="D26" s="1">
        <v>1933.6420000000001</v>
      </c>
      <c r="E26" s="1">
        <v>805.21799999999996</v>
      </c>
      <c r="F26" s="1">
        <v>1636.32</v>
      </c>
      <c r="G26" s="6">
        <v>1</v>
      </c>
      <c r="H26" s="1">
        <v>60</v>
      </c>
      <c r="I26" s="1" t="s">
        <v>33</v>
      </c>
      <c r="J26" s="1">
        <v>757.35</v>
      </c>
      <c r="K26" s="1">
        <f t="shared" si="2"/>
        <v>47.867999999999938</v>
      </c>
      <c r="L26" s="1"/>
      <c r="M26" s="1"/>
      <c r="N26" s="1"/>
      <c r="O26" s="1">
        <f t="shared" si="3"/>
        <v>161.0436</v>
      </c>
      <c r="P26" s="5"/>
      <c r="Q26" s="5">
        <f t="shared" si="14"/>
        <v>0</v>
      </c>
      <c r="R26" s="5"/>
      <c r="S26" s="1"/>
      <c r="T26" s="1">
        <f t="shared" si="15"/>
        <v>10.160726660357815</v>
      </c>
      <c r="U26" s="1">
        <f t="shared" si="6"/>
        <v>10.160726660357815</v>
      </c>
      <c r="V26" s="1">
        <v>308.80020000000002</v>
      </c>
      <c r="W26" s="1">
        <v>347.93900000000002</v>
      </c>
      <c r="X26" s="1">
        <v>383.13159999999999</v>
      </c>
      <c r="Y26" s="1">
        <v>372.4796</v>
      </c>
      <c r="Z26" s="1">
        <v>354.7398</v>
      </c>
      <c r="AA26" s="1">
        <v>367.452</v>
      </c>
      <c r="AB26" s="1" t="s">
        <v>52</v>
      </c>
      <c r="AC26" s="1">
        <f t="shared" si="1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32</v>
      </c>
      <c r="C27" s="1">
        <v>20.978999999999999</v>
      </c>
      <c r="D27" s="1">
        <v>97.024000000000001</v>
      </c>
      <c r="E27" s="1">
        <v>27.265999999999998</v>
      </c>
      <c r="F27" s="1">
        <v>76.84</v>
      </c>
      <c r="G27" s="6">
        <v>1</v>
      </c>
      <c r="H27" s="1">
        <v>35</v>
      </c>
      <c r="I27" s="1" t="s">
        <v>33</v>
      </c>
      <c r="J27" s="1">
        <v>30.4</v>
      </c>
      <c r="K27" s="1">
        <f t="shared" si="2"/>
        <v>-3.1340000000000003</v>
      </c>
      <c r="L27" s="1"/>
      <c r="M27" s="1"/>
      <c r="N27" s="1">
        <v>15.33819999999999</v>
      </c>
      <c r="O27" s="1">
        <f t="shared" si="3"/>
        <v>5.4531999999999998</v>
      </c>
      <c r="P27" s="5"/>
      <c r="Q27" s="5">
        <f t="shared" si="14"/>
        <v>0</v>
      </c>
      <c r="R27" s="5"/>
      <c r="S27" s="1"/>
      <c r="T27" s="1">
        <f t="shared" si="15"/>
        <v>16.903506198195554</v>
      </c>
      <c r="U27" s="1">
        <f t="shared" si="6"/>
        <v>16.903506198195554</v>
      </c>
      <c r="V27" s="1">
        <v>9.5879999999999992</v>
      </c>
      <c r="W27" s="1">
        <v>9.2140000000000004</v>
      </c>
      <c r="X27" s="1">
        <v>6.8852000000000002</v>
      </c>
      <c r="Y27" s="1">
        <v>6.0204000000000004</v>
      </c>
      <c r="Z27" s="1">
        <v>4.8680000000000003</v>
      </c>
      <c r="AA27" s="1">
        <v>7.3486000000000002</v>
      </c>
      <c r="AB27" s="22" t="s">
        <v>118</v>
      </c>
      <c r="AC27" s="1">
        <f t="shared" si="1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customHeight="1" x14ac:dyDescent="0.25">
      <c r="A28" s="13" t="s">
        <v>64</v>
      </c>
      <c r="B28" s="13" t="s">
        <v>32</v>
      </c>
      <c r="C28" s="13"/>
      <c r="D28" s="13"/>
      <c r="E28" s="13"/>
      <c r="F28" s="13"/>
      <c r="G28" s="14">
        <v>0</v>
      </c>
      <c r="H28" s="13">
        <v>30</v>
      </c>
      <c r="I28" s="13" t="s">
        <v>33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5"/>
      <c r="S28" s="13"/>
      <c r="T28" s="13" t="e">
        <f t="shared" si="9"/>
        <v>#DIV/0!</v>
      </c>
      <c r="U28" s="13" t="e">
        <f t="shared" si="6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 t="s">
        <v>49</v>
      </c>
      <c r="AC28" s="13">
        <f t="shared" si="1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65</v>
      </c>
      <c r="B29" s="13" t="s">
        <v>32</v>
      </c>
      <c r="C29" s="13"/>
      <c r="D29" s="13">
        <v>453.11399999999998</v>
      </c>
      <c r="E29" s="13">
        <v>11.766</v>
      </c>
      <c r="F29" s="13">
        <v>225.99600000000001</v>
      </c>
      <c r="G29" s="14">
        <v>0</v>
      </c>
      <c r="H29" s="13">
        <v>30</v>
      </c>
      <c r="I29" s="13" t="s">
        <v>33</v>
      </c>
      <c r="J29" s="13">
        <v>11.5</v>
      </c>
      <c r="K29" s="13">
        <f t="shared" si="2"/>
        <v>0.26600000000000001</v>
      </c>
      <c r="L29" s="13"/>
      <c r="M29" s="13"/>
      <c r="N29" s="13"/>
      <c r="O29" s="13">
        <f t="shared" si="3"/>
        <v>2.3532000000000002</v>
      </c>
      <c r="P29" s="15"/>
      <c r="Q29" s="15"/>
      <c r="R29" s="15"/>
      <c r="S29" s="13"/>
      <c r="T29" s="13">
        <f t="shared" si="9"/>
        <v>96.037735849056602</v>
      </c>
      <c r="U29" s="13">
        <f t="shared" si="6"/>
        <v>96.037735849056602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20" t="s">
        <v>138</v>
      </c>
      <c r="AC29" s="13">
        <f t="shared" si="10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908.35299999999995</v>
      </c>
      <c r="D30" s="1">
        <v>1195.4860000000001</v>
      </c>
      <c r="E30" s="1">
        <v>1001.7</v>
      </c>
      <c r="F30" s="1">
        <v>851.05600000000004</v>
      </c>
      <c r="G30" s="6">
        <v>1</v>
      </c>
      <c r="H30" s="1">
        <v>30</v>
      </c>
      <c r="I30" s="1" t="s">
        <v>33</v>
      </c>
      <c r="J30" s="1">
        <v>1017.85</v>
      </c>
      <c r="K30" s="1">
        <f t="shared" si="2"/>
        <v>-16.149999999999977</v>
      </c>
      <c r="L30" s="1"/>
      <c r="M30" s="1"/>
      <c r="N30" s="1">
        <v>650</v>
      </c>
      <c r="O30" s="1">
        <f t="shared" si="3"/>
        <v>200.34</v>
      </c>
      <c r="P30" s="5">
        <f>10.8*O30-N30-F30</f>
        <v>662.61599999999999</v>
      </c>
      <c r="Q30" s="5">
        <f>P30</f>
        <v>662.61599999999999</v>
      </c>
      <c r="R30" s="5"/>
      <c r="S30" s="1"/>
      <c r="T30" s="1">
        <f>(F30+N30+Q30)/O30</f>
        <v>10.8</v>
      </c>
      <c r="U30" s="1">
        <f t="shared" si="6"/>
        <v>7.4925426774483377</v>
      </c>
      <c r="V30" s="1">
        <v>172.9084</v>
      </c>
      <c r="W30" s="1">
        <v>148.453</v>
      </c>
      <c r="X30" s="1">
        <v>126.2684</v>
      </c>
      <c r="Y30" s="1">
        <v>124.05419999999999</v>
      </c>
      <c r="Z30" s="1">
        <v>113.0484</v>
      </c>
      <c r="AA30" s="1">
        <v>107.1386</v>
      </c>
      <c r="AB30" s="1" t="s">
        <v>36</v>
      </c>
      <c r="AC30" s="1">
        <f>ROUND(Q30*G30,0)</f>
        <v>663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67</v>
      </c>
      <c r="B31" s="13" t="s">
        <v>32</v>
      </c>
      <c r="C31" s="13"/>
      <c r="D31" s="13"/>
      <c r="E31" s="13"/>
      <c r="F31" s="13"/>
      <c r="G31" s="14">
        <v>0</v>
      </c>
      <c r="H31" s="13">
        <v>45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5"/>
      <c r="S31" s="13"/>
      <c r="T31" s="13" t="e">
        <f t="shared" si="9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49</v>
      </c>
      <c r="AC31" s="13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68</v>
      </c>
      <c r="B32" s="13" t="s">
        <v>32</v>
      </c>
      <c r="C32" s="13"/>
      <c r="D32" s="13"/>
      <c r="E32" s="13"/>
      <c r="F32" s="13"/>
      <c r="G32" s="14">
        <v>0</v>
      </c>
      <c r="H32" s="13">
        <v>40</v>
      </c>
      <c r="I32" s="13" t="s">
        <v>33</v>
      </c>
      <c r="J32" s="13"/>
      <c r="K32" s="13">
        <f t="shared" ref="K32:K59" si="18">E32-J32</f>
        <v>0</v>
      </c>
      <c r="L32" s="13"/>
      <c r="M32" s="13"/>
      <c r="N32" s="13"/>
      <c r="O32" s="13">
        <f t="shared" si="3"/>
        <v>0</v>
      </c>
      <c r="P32" s="15"/>
      <c r="Q32" s="15"/>
      <c r="R32" s="15"/>
      <c r="S32" s="13"/>
      <c r="T32" s="13" t="e">
        <f t="shared" si="9"/>
        <v>#DIV/0!</v>
      </c>
      <c r="U32" s="13" t="e">
        <f t="shared" si="6"/>
        <v>#DIV/0!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 t="s">
        <v>49</v>
      </c>
      <c r="AC32" s="13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32</v>
      </c>
      <c r="C33" s="1">
        <v>2196.2539999999999</v>
      </c>
      <c r="D33" s="1">
        <v>4314.567</v>
      </c>
      <c r="E33" s="1">
        <v>1629.759</v>
      </c>
      <c r="F33" s="1">
        <v>4547.7629999999999</v>
      </c>
      <c r="G33" s="6">
        <v>1</v>
      </c>
      <c r="H33" s="1">
        <v>40</v>
      </c>
      <c r="I33" s="1" t="s">
        <v>33</v>
      </c>
      <c r="J33" s="1">
        <v>1637.55</v>
      </c>
      <c r="K33" s="1">
        <f t="shared" si="18"/>
        <v>-7.79099999999994</v>
      </c>
      <c r="L33" s="1"/>
      <c r="M33" s="1"/>
      <c r="N33" s="1"/>
      <c r="O33" s="1">
        <f t="shared" si="3"/>
        <v>325.95179999999999</v>
      </c>
      <c r="P33" s="5"/>
      <c r="Q33" s="5">
        <f>P33</f>
        <v>0</v>
      </c>
      <c r="R33" s="5"/>
      <c r="S33" s="1"/>
      <c r="T33" s="1">
        <f>(F33+N33+Q33)/O33</f>
        <v>13.952256131121228</v>
      </c>
      <c r="U33" s="1">
        <f t="shared" si="6"/>
        <v>13.952256131121228</v>
      </c>
      <c r="V33" s="1">
        <v>723.22239999999999</v>
      </c>
      <c r="W33" s="1">
        <v>879.5415999999999</v>
      </c>
      <c r="X33" s="1">
        <v>998.8546</v>
      </c>
      <c r="Y33" s="1">
        <v>1033.01</v>
      </c>
      <c r="Z33" s="1">
        <v>1010.1162</v>
      </c>
      <c r="AA33" s="1">
        <v>955.41499999999996</v>
      </c>
      <c r="AB33" s="1" t="s">
        <v>52</v>
      </c>
      <c r="AC33" s="1">
        <f>ROUND(Q33*G33,0)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70</v>
      </c>
      <c r="B34" s="13" t="s">
        <v>32</v>
      </c>
      <c r="C34" s="13"/>
      <c r="D34" s="13"/>
      <c r="E34" s="13"/>
      <c r="F34" s="13"/>
      <c r="G34" s="14">
        <v>0</v>
      </c>
      <c r="H34" s="13">
        <v>40</v>
      </c>
      <c r="I34" s="13" t="s">
        <v>33</v>
      </c>
      <c r="J34" s="13"/>
      <c r="K34" s="13">
        <f t="shared" si="18"/>
        <v>0</v>
      </c>
      <c r="L34" s="13"/>
      <c r="M34" s="13"/>
      <c r="N34" s="13"/>
      <c r="O34" s="13">
        <f t="shared" si="3"/>
        <v>0</v>
      </c>
      <c r="P34" s="15"/>
      <c r="Q34" s="15"/>
      <c r="R34" s="15"/>
      <c r="S34" s="13"/>
      <c r="T34" s="13" t="e">
        <f t="shared" si="9"/>
        <v>#DIV/0!</v>
      </c>
      <c r="U34" s="13" t="e">
        <f t="shared" si="6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 t="s">
        <v>49</v>
      </c>
      <c r="AC34" s="13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71</v>
      </c>
      <c r="B35" s="13" t="s">
        <v>32</v>
      </c>
      <c r="C35" s="13"/>
      <c r="D35" s="13"/>
      <c r="E35" s="13"/>
      <c r="F35" s="13"/>
      <c r="G35" s="14">
        <v>0</v>
      </c>
      <c r="H35" s="13">
        <v>30</v>
      </c>
      <c r="I35" s="13" t="s">
        <v>33</v>
      </c>
      <c r="J35" s="13"/>
      <c r="K35" s="13">
        <f t="shared" si="18"/>
        <v>0</v>
      </c>
      <c r="L35" s="13"/>
      <c r="M35" s="13"/>
      <c r="N35" s="13"/>
      <c r="O35" s="13">
        <f t="shared" si="3"/>
        <v>0</v>
      </c>
      <c r="P35" s="15"/>
      <c r="Q35" s="15"/>
      <c r="R35" s="15"/>
      <c r="S35" s="13"/>
      <c r="T35" s="13" t="e">
        <f t="shared" si="9"/>
        <v>#DIV/0!</v>
      </c>
      <c r="U35" s="13" t="e">
        <f t="shared" si="6"/>
        <v>#DIV/0!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 t="s">
        <v>49</v>
      </c>
      <c r="AC35" s="13">
        <f t="shared" si="10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72</v>
      </c>
      <c r="B36" s="13" t="s">
        <v>32</v>
      </c>
      <c r="C36" s="13"/>
      <c r="D36" s="13"/>
      <c r="E36" s="13"/>
      <c r="F36" s="13"/>
      <c r="G36" s="14">
        <v>0</v>
      </c>
      <c r="H36" s="13">
        <v>50</v>
      </c>
      <c r="I36" s="13" t="s">
        <v>33</v>
      </c>
      <c r="J36" s="13"/>
      <c r="K36" s="13">
        <f t="shared" si="18"/>
        <v>0</v>
      </c>
      <c r="L36" s="13"/>
      <c r="M36" s="13"/>
      <c r="N36" s="13"/>
      <c r="O36" s="13">
        <f t="shared" si="3"/>
        <v>0</v>
      </c>
      <c r="P36" s="15"/>
      <c r="Q36" s="15"/>
      <c r="R36" s="15"/>
      <c r="S36" s="13"/>
      <c r="T36" s="13" t="e">
        <f t="shared" si="9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49</v>
      </c>
      <c r="AC36" s="13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32</v>
      </c>
      <c r="C37" s="1">
        <v>73.903000000000006</v>
      </c>
      <c r="D37" s="1">
        <v>86.325999999999993</v>
      </c>
      <c r="E37" s="1">
        <v>49.661999999999999</v>
      </c>
      <c r="F37" s="1">
        <v>97.254999999999995</v>
      </c>
      <c r="G37" s="6">
        <v>1</v>
      </c>
      <c r="H37" s="1">
        <v>50</v>
      </c>
      <c r="I37" s="1" t="s">
        <v>33</v>
      </c>
      <c r="J37" s="1">
        <v>52.5</v>
      </c>
      <c r="K37" s="1">
        <f t="shared" si="18"/>
        <v>-2.838000000000001</v>
      </c>
      <c r="L37" s="1"/>
      <c r="M37" s="1"/>
      <c r="N37" s="1">
        <v>10</v>
      </c>
      <c r="O37" s="1">
        <f t="shared" si="3"/>
        <v>9.9323999999999995</v>
      </c>
      <c r="P37" s="5"/>
      <c r="Q37" s="5">
        <f t="shared" ref="Q37:Q42" si="19">P37</f>
        <v>0</v>
      </c>
      <c r="R37" s="5"/>
      <c r="S37" s="1"/>
      <c r="T37" s="1">
        <f t="shared" ref="T37:T42" si="20">(F37+N37+Q37)/O37</f>
        <v>10.798497845435142</v>
      </c>
      <c r="U37" s="1">
        <f t="shared" si="6"/>
        <v>10.798497845435142</v>
      </c>
      <c r="V37" s="1">
        <v>12.355</v>
      </c>
      <c r="W37" s="1">
        <v>13.885</v>
      </c>
      <c r="X37" s="1">
        <v>15.837999999999999</v>
      </c>
      <c r="Y37" s="1">
        <v>13.084</v>
      </c>
      <c r="Z37" s="1">
        <v>10.5966</v>
      </c>
      <c r="AA37" s="1">
        <v>12.872999999999999</v>
      </c>
      <c r="AB37" s="1"/>
      <c r="AC37" s="1">
        <f t="shared" ref="AC37:AC42" si="21">ROUND(Q37*G37,0)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32</v>
      </c>
      <c r="C38" s="1">
        <v>38.5</v>
      </c>
      <c r="D38" s="1">
        <v>57.002000000000002</v>
      </c>
      <c r="E38" s="1">
        <v>33.619999999999997</v>
      </c>
      <c r="F38" s="1">
        <v>43.344999999999999</v>
      </c>
      <c r="G38" s="6">
        <v>1</v>
      </c>
      <c r="H38" s="1">
        <v>50</v>
      </c>
      <c r="I38" s="1" t="s">
        <v>33</v>
      </c>
      <c r="J38" s="1">
        <v>35.1</v>
      </c>
      <c r="K38" s="1">
        <f t="shared" si="18"/>
        <v>-1.480000000000004</v>
      </c>
      <c r="L38" s="1"/>
      <c r="M38" s="1"/>
      <c r="N38" s="1">
        <v>55.545800000000007</v>
      </c>
      <c r="O38" s="1">
        <f t="shared" ref="O38:O69" si="22">E38/5</f>
        <v>6.7239999999999993</v>
      </c>
      <c r="P38" s="5"/>
      <c r="Q38" s="5">
        <f t="shared" si="19"/>
        <v>0</v>
      </c>
      <c r="R38" s="5"/>
      <c r="S38" s="1"/>
      <c r="T38" s="1">
        <f t="shared" si="20"/>
        <v>14.70713860797145</v>
      </c>
      <c r="U38" s="1">
        <f t="shared" si="6"/>
        <v>14.70713860797145</v>
      </c>
      <c r="V38" s="1">
        <v>9.9212000000000007</v>
      </c>
      <c r="W38" s="1">
        <v>7.6436000000000011</v>
      </c>
      <c r="X38" s="1">
        <v>7.1256000000000004</v>
      </c>
      <c r="Y38" s="1">
        <v>6.9749999999999996</v>
      </c>
      <c r="Z38" s="1">
        <v>5.7005999999999997</v>
      </c>
      <c r="AA38" s="1">
        <v>6.2778</v>
      </c>
      <c r="AB38" s="1"/>
      <c r="AC38" s="1">
        <f t="shared" si="21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38</v>
      </c>
      <c r="C39" s="1">
        <v>1285</v>
      </c>
      <c r="D39" s="1">
        <v>1802</v>
      </c>
      <c r="E39" s="1">
        <v>1223</v>
      </c>
      <c r="F39" s="1">
        <v>1578</v>
      </c>
      <c r="G39" s="6">
        <v>0.4</v>
      </c>
      <c r="H39" s="1">
        <v>45</v>
      </c>
      <c r="I39" s="1" t="s">
        <v>33</v>
      </c>
      <c r="J39" s="1">
        <v>1250</v>
      </c>
      <c r="K39" s="1">
        <f t="shared" si="18"/>
        <v>-27</v>
      </c>
      <c r="L39" s="1"/>
      <c r="M39" s="1"/>
      <c r="N39" s="1">
        <v>368.84000000000009</v>
      </c>
      <c r="O39" s="1">
        <f t="shared" si="22"/>
        <v>244.6</v>
      </c>
      <c r="P39" s="5">
        <f t="shared" ref="P39" si="23">10*O39-N39-F39</f>
        <v>499.15999999999985</v>
      </c>
      <c r="Q39" s="5">
        <f t="shared" si="19"/>
        <v>499.15999999999985</v>
      </c>
      <c r="R39" s="5"/>
      <c r="S39" s="1"/>
      <c r="T39" s="1">
        <f t="shared" si="20"/>
        <v>10</v>
      </c>
      <c r="U39" s="1">
        <f t="shared" si="6"/>
        <v>7.9592804578904337</v>
      </c>
      <c r="V39" s="1">
        <v>217.8</v>
      </c>
      <c r="W39" s="1">
        <v>229.6</v>
      </c>
      <c r="X39" s="1">
        <v>225.6</v>
      </c>
      <c r="Y39" s="1">
        <v>217.4</v>
      </c>
      <c r="Z39" s="1">
        <v>191.4</v>
      </c>
      <c r="AA39" s="1">
        <v>182.6</v>
      </c>
      <c r="AB39" s="1"/>
      <c r="AC39" s="1">
        <f t="shared" si="21"/>
        <v>200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25" customFormat="1" x14ac:dyDescent="0.25">
      <c r="A40" s="19" t="s">
        <v>76</v>
      </c>
      <c r="B40" s="19" t="s">
        <v>38</v>
      </c>
      <c r="C40" s="19"/>
      <c r="D40" s="19"/>
      <c r="E40" s="19"/>
      <c r="F40" s="19"/>
      <c r="G40" s="23">
        <v>0.45</v>
      </c>
      <c r="H40" s="19">
        <v>50</v>
      </c>
      <c r="I40" s="19" t="s">
        <v>33</v>
      </c>
      <c r="J40" s="19"/>
      <c r="K40" s="19">
        <f t="shared" si="18"/>
        <v>0</v>
      </c>
      <c r="L40" s="19"/>
      <c r="M40" s="19"/>
      <c r="N40" s="19"/>
      <c r="O40" s="19">
        <f t="shared" si="22"/>
        <v>0</v>
      </c>
      <c r="P40" s="24"/>
      <c r="Q40" s="5">
        <v>150</v>
      </c>
      <c r="R40" s="24">
        <v>150</v>
      </c>
      <c r="S40" s="19" t="s">
        <v>140</v>
      </c>
      <c r="T40" s="1" t="e">
        <f t="shared" si="20"/>
        <v>#DIV/0!</v>
      </c>
      <c r="U40" s="19" t="e">
        <f t="shared" si="6"/>
        <v>#DIV/0!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 t="s">
        <v>141</v>
      </c>
      <c r="AC40" s="1">
        <f t="shared" si="21"/>
        <v>68</v>
      </c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 x14ac:dyDescent="0.25">
      <c r="A41" s="1" t="s">
        <v>77</v>
      </c>
      <c r="B41" s="1" t="s">
        <v>38</v>
      </c>
      <c r="C41" s="1">
        <v>1107</v>
      </c>
      <c r="D41" s="1">
        <v>582</v>
      </c>
      <c r="E41" s="1">
        <v>991</v>
      </c>
      <c r="F41" s="1">
        <v>2</v>
      </c>
      <c r="G41" s="6">
        <v>0.4</v>
      </c>
      <c r="H41" s="1">
        <v>45</v>
      </c>
      <c r="I41" s="1" t="s">
        <v>33</v>
      </c>
      <c r="J41" s="1">
        <v>1011</v>
      </c>
      <c r="K41" s="1">
        <f t="shared" si="18"/>
        <v>-20</v>
      </c>
      <c r="L41" s="1"/>
      <c r="M41" s="1"/>
      <c r="N41" s="1">
        <v>245.60000000000011</v>
      </c>
      <c r="O41" s="1">
        <f t="shared" si="22"/>
        <v>198.2</v>
      </c>
      <c r="P41" s="5">
        <f>9*O41-N41-F41</f>
        <v>1536.1999999999998</v>
      </c>
      <c r="Q41" s="5">
        <f t="shared" si="19"/>
        <v>1536.1999999999998</v>
      </c>
      <c r="R41" s="5"/>
      <c r="S41" s="1"/>
      <c r="T41" s="1">
        <f t="shared" si="20"/>
        <v>9</v>
      </c>
      <c r="U41" s="1">
        <f t="shared" si="6"/>
        <v>1.2492431886982851</v>
      </c>
      <c r="V41" s="1">
        <v>138</v>
      </c>
      <c r="W41" s="1">
        <v>148.4</v>
      </c>
      <c r="X41" s="1">
        <v>177.4</v>
      </c>
      <c r="Y41" s="1">
        <v>165.8</v>
      </c>
      <c r="Z41" s="1">
        <v>127.2</v>
      </c>
      <c r="AA41" s="1">
        <v>124.6</v>
      </c>
      <c r="AB41" s="1"/>
      <c r="AC41" s="1">
        <f t="shared" si="21"/>
        <v>614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32</v>
      </c>
      <c r="C42" s="1">
        <v>384.178</v>
      </c>
      <c r="D42" s="1">
        <v>466.827</v>
      </c>
      <c r="E42" s="1">
        <v>298.721</v>
      </c>
      <c r="F42" s="1">
        <v>492.78699999999998</v>
      </c>
      <c r="G42" s="6">
        <v>1</v>
      </c>
      <c r="H42" s="1">
        <v>45</v>
      </c>
      <c r="I42" s="1" t="s">
        <v>33</v>
      </c>
      <c r="J42" s="1">
        <v>283.60000000000002</v>
      </c>
      <c r="K42" s="1">
        <f t="shared" si="18"/>
        <v>15.120999999999981</v>
      </c>
      <c r="L42" s="1"/>
      <c r="M42" s="1"/>
      <c r="N42" s="1">
        <v>159.74819999999971</v>
      </c>
      <c r="O42" s="1">
        <f t="shared" si="22"/>
        <v>59.744199999999999</v>
      </c>
      <c r="P42" s="5"/>
      <c r="Q42" s="5">
        <f t="shared" si="19"/>
        <v>0</v>
      </c>
      <c r="R42" s="5"/>
      <c r="S42" s="1"/>
      <c r="T42" s="1">
        <f t="shared" si="20"/>
        <v>10.922151438968129</v>
      </c>
      <c r="U42" s="1">
        <f t="shared" si="6"/>
        <v>10.922151438968129</v>
      </c>
      <c r="V42" s="1">
        <v>75.618399999999994</v>
      </c>
      <c r="W42" s="1">
        <v>77.100400000000008</v>
      </c>
      <c r="X42" s="1">
        <v>72.625599999999991</v>
      </c>
      <c r="Y42" s="1">
        <v>69.493799999999993</v>
      </c>
      <c r="Z42" s="1">
        <v>60.797199999999997</v>
      </c>
      <c r="AA42" s="1">
        <v>58.201000000000001</v>
      </c>
      <c r="AB42" s="1"/>
      <c r="AC42" s="1">
        <f t="shared" si="2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79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8"/>
        <v>0</v>
      </c>
      <c r="L43" s="13"/>
      <c r="M43" s="13"/>
      <c r="N43" s="13"/>
      <c r="O43" s="13">
        <f t="shared" si="22"/>
        <v>0</v>
      </c>
      <c r="P43" s="15"/>
      <c r="Q43" s="15"/>
      <c r="R43" s="15"/>
      <c r="S43" s="13"/>
      <c r="T43" s="13" t="e">
        <f t="shared" si="9"/>
        <v>#DIV/0!</v>
      </c>
      <c r="U43" s="13" t="e">
        <f t="shared" si="6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49</v>
      </c>
      <c r="AC43" s="13">
        <f t="shared" ref="AC43:AC67" si="24">ROUND(P43*G43,0)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38</v>
      </c>
      <c r="C44" s="1">
        <v>239.9</v>
      </c>
      <c r="D44" s="1">
        <v>246</v>
      </c>
      <c r="E44" s="1">
        <v>207</v>
      </c>
      <c r="F44" s="1">
        <v>205.9</v>
      </c>
      <c r="G44" s="6">
        <v>0.35</v>
      </c>
      <c r="H44" s="1">
        <v>40</v>
      </c>
      <c r="I44" s="1" t="s">
        <v>33</v>
      </c>
      <c r="J44" s="1">
        <v>230</v>
      </c>
      <c r="K44" s="1">
        <f t="shared" si="18"/>
        <v>-23</v>
      </c>
      <c r="L44" s="1"/>
      <c r="M44" s="1"/>
      <c r="N44" s="1">
        <v>34.920000000000023</v>
      </c>
      <c r="O44" s="1">
        <f t="shared" si="22"/>
        <v>41.4</v>
      </c>
      <c r="P44" s="5">
        <f t="shared" ref="P44:P52" si="25">10*O44-N44-F44</f>
        <v>173.17999999999998</v>
      </c>
      <c r="Q44" s="5">
        <f t="shared" ref="Q44:Q52" si="26">P44</f>
        <v>173.17999999999998</v>
      </c>
      <c r="R44" s="5"/>
      <c r="S44" s="1"/>
      <c r="T44" s="1">
        <f t="shared" ref="T44:T52" si="27">(F44+N44+Q44)/O44</f>
        <v>10</v>
      </c>
      <c r="U44" s="1">
        <f t="shared" si="6"/>
        <v>5.8169082125603868</v>
      </c>
      <c r="V44" s="1">
        <v>39.4</v>
      </c>
      <c r="W44" s="1">
        <v>43.2</v>
      </c>
      <c r="X44" s="1">
        <v>43.2</v>
      </c>
      <c r="Y44" s="1">
        <v>40.619999999999997</v>
      </c>
      <c r="Z44" s="1">
        <v>51.02</v>
      </c>
      <c r="AA44" s="1">
        <v>48.2</v>
      </c>
      <c r="AB44" s="1"/>
      <c r="AC44" s="1">
        <f t="shared" ref="AC44:AC52" si="28">ROUND(Q44*G44,0)</f>
        <v>61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32</v>
      </c>
      <c r="C45" s="1">
        <v>67.488</v>
      </c>
      <c r="D45" s="1">
        <v>21.376999999999999</v>
      </c>
      <c r="E45" s="1">
        <v>39.021000000000001</v>
      </c>
      <c r="F45" s="1">
        <v>40.97</v>
      </c>
      <c r="G45" s="6">
        <v>1</v>
      </c>
      <c r="H45" s="1">
        <v>40</v>
      </c>
      <c r="I45" s="1" t="s">
        <v>33</v>
      </c>
      <c r="J45" s="1">
        <v>42.2</v>
      </c>
      <c r="K45" s="1">
        <f t="shared" si="18"/>
        <v>-3.179000000000002</v>
      </c>
      <c r="L45" s="1"/>
      <c r="M45" s="1"/>
      <c r="N45" s="1"/>
      <c r="O45" s="1">
        <f t="shared" si="22"/>
        <v>7.8041999999999998</v>
      </c>
      <c r="P45" s="5">
        <f t="shared" si="25"/>
        <v>37.072000000000003</v>
      </c>
      <c r="Q45" s="5">
        <f t="shared" si="26"/>
        <v>37.072000000000003</v>
      </c>
      <c r="R45" s="5"/>
      <c r="S45" s="1"/>
      <c r="T45" s="1">
        <f t="shared" si="27"/>
        <v>10</v>
      </c>
      <c r="U45" s="1">
        <f t="shared" si="6"/>
        <v>5.2497373209297562</v>
      </c>
      <c r="V45" s="1">
        <v>5.3849999999999998</v>
      </c>
      <c r="W45" s="1">
        <v>5.1093999999999999</v>
      </c>
      <c r="X45" s="1">
        <v>8.9540000000000006</v>
      </c>
      <c r="Y45" s="1">
        <v>9.2279999999999998</v>
      </c>
      <c r="Z45" s="1">
        <v>2.8338000000000001</v>
      </c>
      <c r="AA45" s="1">
        <v>2.4182000000000001</v>
      </c>
      <c r="AB45" s="1"/>
      <c r="AC45" s="1">
        <f t="shared" si="28"/>
        <v>37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38</v>
      </c>
      <c r="C46" s="1">
        <v>642</v>
      </c>
      <c r="D46" s="1">
        <v>312</v>
      </c>
      <c r="E46" s="1">
        <v>415</v>
      </c>
      <c r="F46" s="1">
        <v>446</v>
      </c>
      <c r="G46" s="6">
        <v>0.4</v>
      </c>
      <c r="H46" s="1">
        <v>40</v>
      </c>
      <c r="I46" s="1" t="s">
        <v>33</v>
      </c>
      <c r="J46" s="1">
        <v>430</v>
      </c>
      <c r="K46" s="1">
        <f t="shared" si="18"/>
        <v>-15</v>
      </c>
      <c r="L46" s="1"/>
      <c r="M46" s="1"/>
      <c r="N46" s="1">
        <v>276.40000000000009</v>
      </c>
      <c r="O46" s="1">
        <f t="shared" si="22"/>
        <v>83</v>
      </c>
      <c r="P46" s="5">
        <f t="shared" si="25"/>
        <v>107.59999999999991</v>
      </c>
      <c r="Q46" s="5">
        <f t="shared" si="26"/>
        <v>107.59999999999991</v>
      </c>
      <c r="R46" s="5"/>
      <c r="S46" s="1"/>
      <c r="T46" s="1">
        <f t="shared" si="27"/>
        <v>10</v>
      </c>
      <c r="U46" s="1">
        <f t="shared" si="6"/>
        <v>8.7036144578313266</v>
      </c>
      <c r="V46" s="1">
        <v>90.2</v>
      </c>
      <c r="W46" s="1">
        <v>87</v>
      </c>
      <c r="X46" s="1">
        <v>88.8</v>
      </c>
      <c r="Y46" s="1">
        <v>100</v>
      </c>
      <c r="Z46" s="1">
        <v>97.2</v>
      </c>
      <c r="AA46" s="1">
        <v>85.2</v>
      </c>
      <c r="AB46" s="1"/>
      <c r="AC46" s="1">
        <f t="shared" si="28"/>
        <v>43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38</v>
      </c>
      <c r="C47" s="1">
        <v>1205.5999999999999</v>
      </c>
      <c r="D47" s="1">
        <v>396</v>
      </c>
      <c r="E47" s="1">
        <v>727</v>
      </c>
      <c r="F47" s="1">
        <v>693</v>
      </c>
      <c r="G47" s="6">
        <v>0.4</v>
      </c>
      <c r="H47" s="1">
        <v>45</v>
      </c>
      <c r="I47" s="1" t="s">
        <v>33</v>
      </c>
      <c r="J47" s="1">
        <v>736</v>
      </c>
      <c r="K47" s="1">
        <f t="shared" si="18"/>
        <v>-9</v>
      </c>
      <c r="L47" s="1"/>
      <c r="M47" s="1"/>
      <c r="N47" s="1">
        <v>341.20000000000073</v>
      </c>
      <c r="O47" s="1">
        <f t="shared" si="22"/>
        <v>145.4</v>
      </c>
      <c r="P47" s="5">
        <f t="shared" si="25"/>
        <v>419.79999999999927</v>
      </c>
      <c r="Q47" s="5">
        <f t="shared" si="26"/>
        <v>419.79999999999927</v>
      </c>
      <c r="R47" s="5"/>
      <c r="S47" s="1"/>
      <c r="T47" s="1">
        <f t="shared" si="27"/>
        <v>10</v>
      </c>
      <c r="U47" s="1">
        <f t="shared" si="6"/>
        <v>7.1127922971114215</v>
      </c>
      <c r="V47" s="1">
        <v>146.4</v>
      </c>
      <c r="W47" s="1">
        <v>145.6</v>
      </c>
      <c r="X47" s="1">
        <v>163.80000000000001</v>
      </c>
      <c r="Y47" s="1">
        <v>180.08</v>
      </c>
      <c r="Z47" s="1">
        <v>170.48</v>
      </c>
      <c r="AA47" s="1">
        <v>155.19999999999999</v>
      </c>
      <c r="AB47" s="1"/>
      <c r="AC47" s="1">
        <f t="shared" si="28"/>
        <v>168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32</v>
      </c>
      <c r="C48" s="1">
        <v>77.12</v>
      </c>
      <c r="D48" s="1">
        <v>64.795000000000002</v>
      </c>
      <c r="E48" s="1">
        <v>47.393000000000001</v>
      </c>
      <c r="F48" s="1">
        <v>81.606999999999999</v>
      </c>
      <c r="G48" s="6">
        <v>1</v>
      </c>
      <c r="H48" s="1">
        <v>40</v>
      </c>
      <c r="I48" s="1" t="s">
        <v>33</v>
      </c>
      <c r="J48" s="1">
        <v>50.2</v>
      </c>
      <c r="K48" s="1">
        <f t="shared" si="18"/>
        <v>-2.8070000000000022</v>
      </c>
      <c r="L48" s="1"/>
      <c r="M48" s="1"/>
      <c r="N48" s="1">
        <v>28.296800000000001</v>
      </c>
      <c r="O48" s="1">
        <f t="shared" si="22"/>
        <v>9.4786000000000001</v>
      </c>
      <c r="P48" s="5"/>
      <c r="Q48" s="5">
        <f t="shared" si="26"/>
        <v>0</v>
      </c>
      <c r="R48" s="5"/>
      <c r="S48" s="1"/>
      <c r="T48" s="1">
        <f t="shared" si="27"/>
        <v>11.594940181039394</v>
      </c>
      <c r="U48" s="1">
        <f t="shared" si="6"/>
        <v>11.594940181039394</v>
      </c>
      <c r="V48" s="1">
        <v>13.184799999999999</v>
      </c>
      <c r="W48" s="1">
        <v>12.467000000000001</v>
      </c>
      <c r="X48" s="1">
        <v>8.3230000000000004</v>
      </c>
      <c r="Y48" s="1">
        <v>10.4756</v>
      </c>
      <c r="Z48" s="1">
        <v>13.944599999999999</v>
      </c>
      <c r="AA48" s="1">
        <v>11.071999999999999</v>
      </c>
      <c r="AB48" s="1"/>
      <c r="AC48" s="1">
        <f t="shared" si="2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38</v>
      </c>
      <c r="C49" s="1">
        <v>414</v>
      </c>
      <c r="D49" s="1">
        <v>204</v>
      </c>
      <c r="E49" s="1">
        <v>270</v>
      </c>
      <c r="F49" s="1">
        <v>282</v>
      </c>
      <c r="G49" s="6">
        <v>0.35</v>
      </c>
      <c r="H49" s="1">
        <v>40</v>
      </c>
      <c r="I49" s="1" t="s">
        <v>33</v>
      </c>
      <c r="J49" s="1">
        <v>272</v>
      </c>
      <c r="K49" s="1">
        <f t="shared" si="18"/>
        <v>-2</v>
      </c>
      <c r="L49" s="1"/>
      <c r="M49" s="1"/>
      <c r="N49" s="1">
        <v>103.40000000000011</v>
      </c>
      <c r="O49" s="1">
        <f t="shared" si="22"/>
        <v>54</v>
      </c>
      <c r="P49" s="5">
        <f t="shared" si="25"/>
        <v>154.59999999999991</v>
      </c>
      <c r="Q49" s="5">
        <v>305</v>
      </c>
      <c r="R49" s="5">
        <v>305</v>
      </c>
      <c r="S49" s="1" t="s">
        <v>140</v>
      </c>
      <c r="T49" s="1">
        <f t="shared" si="27"/>
        <v>12.785185185185187</v>
      </c>
      <c r="U49" s="1">
        <f t="shared" si="6"/>
        <v>7.1370370370370386</v>
      </c>
      <c r="V49" s="1">
        <v>54.6</v>
      </c>
      <c r="W49" s="1">
        <v>54.6</v>
      </c>
      <c r="X49" s="1">
        <v>60.8</v>
      </c>
      <c r="Y49" s="1">
        <v>61.4</v>
      </c>
      <c r="Z49" s="1">
        <v>63.2</v>
      </c>
      <c r="AA49" s="1">
        <v>59.6</v>
      </c>
      <c r="AB49" s="1" t="s">
        <v>142</v>
      </c>
      <c r="AC49" s="1">
        <f t="shared" si="28"/>
        <v>107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38</v>
      </c>
      <c r="C50" s="1">
        <v>417</v>
      </c>
      <c r="D50" s="1">
        <v>372</v>
      </c>
      <c r="E50" s="1">
        <v>422</v>
      </c>
      <c r="F50" s="1">
        <v>283</v>
      </c>
      <c r="G50" s="6">
        <v>0.4</v>
      </c>
      <c r="H50" s="1">
        <v>40</v>
      </c>
      <c r="I50" s="1" t="s">
        <v>33</v>
      </c>
      <c r="J50" s="1">
        <v>436</v>
      </c>
      <c r="K50" s="1">
        <f t="shared" si="18"/>
        <v>-14</v>
      </c>
      <c r="L50" s="1"/>
      <c r="M50" s="1"/>
      <c r="N50" s="1">
        <v>242.0000000000002</v>
      </c>
      <c r="O50" s="1">
        <f t="shared" si="22"/>
        <v>84.4</v>
      </c>
      <c r="P50" s="5">
        <f t="shared" si="25"/>
        <v>318.99999999999977</v>
      </c>
      <c r="Q50" s="5">
        <v>469</v>
      </c>
      <c r="R50" s="5">
        <v>469</v>
      </c>
      <c r="S50" s="1" t="s">
        <v>140</v>
      </c>
      <c r="T50" s="1">
        <f t="shared" si="27"/>
        <v>11.777251184834125</v>
      </c>
      <c r="U50" s="1">
        <f t="shared" si="6"/>
        <v>6.2203791469194334</v>
      </c>
      <c r="V50" s="1">
        <v>76.8</v>
      </c>
      <c r="W50" s="1">
        <v>70.400000000000006</v>
      </c>
      <c r="X50" s="1">
        <v>66.400000000000006</v>
      </c>
      <c r="Y50" s="1">
        <v>69.400000000000006</v>
      </c>
      <c r="Z50" s="1">
        <v>70.400000000000006</v>
      </c>
      <c r="AA50" s="1">
        <v>67</v>
      </c>
      <c r="AB50" s="1" t="s">
        <v>142</v>
      </c>
      <c r="AC50" s="1">
        <f t="shared" si="28"/>
        <v>188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333.87900000000002</v>
      </c>
      <c r="D51" s="1">
        <v>53.9</v>
      </c>
      <c r="E51" s="1">
        <v>150.17500000000001</v>
      </c>
      <c r="F51" s="1">
        <v>194.32400000000001</v>
      </c>
      <c r="G51" s="6">
        <v>1</v>
      </c>
      <c r="H51" s="1">
        <v>50</v>
      </c>
      <c r="I51" s="1" t="s">
        <v>33</v>
      </c>
      <c r="J51" s="1">
        <v>150.1</v>
      </c>
      <c r="K51" s="1">
        <f t="shared" si="18"/>
        <v>7.5000000000017053E-2</v>
      </c>
      <c r="L51" s="1"/>
      <c r="M51" s="1"/>
      <c r="N51" s="1">
        <v>40.408799999999992</v>
      </c>
      <c r="O51" s="1">
        <f t="shared" si="22"/>
        <v>30.035000000000004</v>
      </c>
      <c r="P51" s="5">
        <f t="shared" si="25"/>
        <v>65.617200000000025</v>
      </c>
      <c r="Q51" s="5">
        <f t="shared" si="26"/>
        <v>65.617200000000025</v>
      </c>
      <c r="R51" s="5"/>
      <c r="S51" s="1"/>
      <c r="T51" s="1">
        <f t="shared" si="27"/>
        <v>10</v>
      </c>
      <c r="U51" s="1">
        <f t="shared" si="6"/>
        <v>7.8153088063925411</v>
      </c>
      <c r="V51" s="1">
        <v>31.172799999999999</v>
      </c>
      <c r="W51" s="1">
        <v>31.885999999999999</v>
      </c>
      <c r="X51" s="1">
        <v>39.8414</v>
      </c>
      <c r="Y51" s="1">
        <v>44.476199999999999</v>
      </c>
      <c r="Z51" s="1">
        <v>46.378599999999999</v>
      </c>
      <c r="AA51" s="1">
        <v>39.715200000000003</v>
      </c>
      <c r="AB51" s="1"/>
      <c r="AC51" s="1">
        <f t="shared" si="28"/>
        <v>66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532.45799999999997</v>
      </c>
      <c r="D52" s="1">
        <v>380.36799999999999</v>
      </c>
      <c r="E52" s="1">
        <v>371.17200000000003</v>
      </c>
      <c r="F52" s="1">
        <v>462.363</v>
      </c>
      <c r="G52" s="6">
        <v>1</v>
      </c>
      <c r="H52" s="1">
        <v>50</v>
      </c>
      <c r="I52" s="1" t="s">
        <v>33</v>
      </c>
      <c r="J52" s="1">
        <v>359.9</v>
      </c>
      <c r="K52" s="1">
        <f t="shared" si="18"/>
        <v>11.272000000000048</v>
      </c>
      <c r="L52" s="1"/>
      <c r="M52" s="1"/>
      <c r="N52" s="1">
        <v>116.61880000000011</v>
      </c>
      <c r="O52" s="1">
        <f t="shared" si="22"/>
        <v>74.234400000000008</v>
      </c>
      <c r="P52" s="5">
        <f t="shared" si="25"/>
        <v>163.36219999999997</v>
      </c>
      <c r="Q52" s="5">
        <f t="shared" si="26"/>
        <v>163.36219999999997</v>
      </c>
      <c r="R52" s="5"/>
      <c r="S52" s="1"/>
      <c r="T52" s="1">
        <f t="shared" si="27"/>
        <v>10</v>
      </c>
      <c r="U52" s="1">
        <f t="shared" si="6"/>
        <v>7.7993733363508033</v>
      </c>
      <c r="V52" s="1">
        <v>77.690200000000004</v>
      </c>
      <c r="W52" s="1">
        <v>82.230999999999995</v>
      </c>
      <c r="X52" s="1">
        <v>89.19980000000001</v>
      </c>
      <c r="Y52" s="1">
        <v>84.753200000000007</v>
      </c>
      <c r="Z52" s="1">
        <v>79.142799999999994</v>
      </c>
      <c r="AA52" s="1">
        <v>71.415999999999997</v>
      </c>
      <c r="AB52" s="1"/>
      <c r="AC52" s="1">
        <f t="shared" si="28"/>
        <v>163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89</v>
      </c>
      <c r="B53" s="13" t="s">
        <v>32</v>
      </c>
      <c r="C53" s="13"/>
      <c r="D53" s="13"/>
      <c r="E53" s="13"/>
      <c r="F53" s="13"/>
      <c r="G53" s="14">
        <v>0</v>
      </c>
      <c r="H53" s="13">
        <v>40</v>
      </c>
      <c r="I53" s="13" t="s">
        <v>33</v>
      </c>
      <c r="J53" s="13"/>
      <c r="K53" s="13">
        <f t="shared" si="18"/>
        <v>0</v>
      </c>
      <c r="L53" s="13"/>
      <c r="M53" s="13"/>
      <c r="N53" s="13"/>
      <c r="O53" s="13">
        <f t="shared" si="22"/>
        <v>0</v>
      </c>
      <c r="P53" s="15"/>
      <c r="Q53" s="15"/>
      <c r="R53" s="15"/>
      <c r="S53" s="13"/>
      <c r="T53" s="13" t="e">
        <f t="shared" si="9"/>
        <v>#DIV/0!</v>
      </c>
      <c r="U53" s="13" t="e">
        <f t="shared" si="6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 t="s">
        <v>49</v>
      </c>
      <c r="AC53" s="13">
        <f t="shared" si="24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38</v>
      </c>
      <c r="C54" s="1">
        <v>144</v>
      </c>
      <c r="D54" s="1">
        <v>100</v>
      </c>
      <c r="E54" s="1">
        <v>86</v>
      </c>
      <c r="F54" s="1">
        <v>139</v>
      </c>
      <c r="G54" s="6">
        <v>0.45</v>
      </c>
      <c r="H54" s="1">
        <v>50</v>
      </c>
      <c r="I54" s="1" t="s">
        <v>33</v>
      </c>
      <c r="J54" s="1">
        <v>86</v>
      </c>
      <c r="K54" s="1">
        <f t="shared" si="18"/>
        <v>0</v>
      </c>
      <c r="L54" s="1"/>
      <c r="M54" s="1"/>
      <c r="N54" s="1"/>
      <c r="O54" s="1">
        <f t="shared" si="22"/>
        <v>17.2</v>
      </c>
      <c r="P54" s="5">
        <f>10*O54-N54-F54</f>
        <v>33</v>
      </c>
      <c r="Q54" s="5">
        <v>183</v>
      </c>
      <c r="R54" s="5">
        <v>183</v>
      </c>
      <c r="S54" s="1" t="s">
        <v>140</v>
      </c>
      <c r="T54" s="1">
        <f>(F54+N54+Q54)/O54</f>
        <v>18.720930232558139</v>
      </c>
      <c r="U54" s="1">
        <f t="shared" si="6"/>
        <v>8.0813953488372103</v>
      </c>
      <c r="V54" s="1">
        <v>19.2</v>
      </c>
      <c r="W54" s="1">
        <v>21.6</v>
      </c>
      <c r="X54" s="1">
        <v>22.6</v>
      </c>
      <c r="Y54" s="1">
        <v>21.664000000000001</v>
      </c>
      <c r="Z54" s="1">
        <v>24.064</v>
      </c>
      <c r="AA54" s="1">
        <v>24.2</v>
      </c>
      <c r="AB54" s="1" t="s">
        <v>142</v>
      </c>
      <c r="AC54" s="1">
        <f>ROUND(Q54*G54,0)</f>
        <v>82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91</v>
      </c>
      <c r="B55" s="13" t="s">
        <v>32</v>
      </c>
      <c r="C55" s="13"/>
      <c r="D55" s="13"/>
      <c r="E55" s="13"/>
      <c r="F55" s="13"/>
      <c r="G55" s="14">
        <v>0</v>
      </c>
      <c r="H55" s="13">
        <v>40</v>
      </c>
      <c r="I55" s="13" t="s">
        <v>33</v>
      </c>
      <c r="J55" s="13"/>
      <c r="K55" s="13">
        <f t="shared" si="18"/>
        <v>0</v>
      </c>
      <c r="L55" s="13"/>
      <c r="M55" s="13"/>
      <c r="N55" s="13"/>
      <c r="O55" s="13">
        <f t="shared" si="22"/>
        <v>0</v>
      </c>
      <c r="P55" s="15"/>
      <c r="Q55" s="15"/>
      <c r="R55" s="15"/>
      <c r="S55" s="13"/>
      <c r="T55" s="13" t="e">
        <f t="shared" si="9"/>
        <v>#DIV/0!</v>
      </c>
      <c r="U55" s="13" t="e">
        <f t="shared" si="6"/>
        <v>#DIV/0!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 t="s">
        <v>49</v>
      </c>
      <c r="AC55" s="13">
        <f t="shared" si="2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38</v>
      </c>
      <c r="C56" s="1">
        <v>128</v>
      </c>
      <c r="D56" s="1">
        <v>90</v>
      </c>
      <c r="E56" s="1">
        <v>131</v>
      </c>
      <c r="F56" s="1">
        <v>56</v>
      </c>
      <c r="G56" s="6">
        <v>0.4</v>
      </c>
      <c r="H56" s="1">
        <v>40</v>
      </c>
      <c r="I56" s="1" t="s">
        <v>33</v>
      </c>
      <c r="J56" s="1">
        <v>131</v>
      </c>
      <c r="K56" s="1">
        <f t="shared" si="18"/>
        <v>0</v>
      </c>
      <c r="L56" s="1"/>
      <c r="M56" s="1"/>
      <c r="N56" s="1">
        <v>30.600000000000019</v>
      </c>
      <c r="O56" s="1">
        <f t="shared" si="22"/>
        <v>26.2</v>
      </c>
      <c r="P56" s="5">
        <f t="shared" ref="P56:P58" si="29">10*O56-N56-F56</f>
        <v>175.39999999999998</v>
      </c>
      <c r="Q56" s="5">
        <f t="shared" ref="Q56:Q58" si="30">P56</f>
        <v>175.39999999999998</v>
      </c>
      <c r="R56" s="5"/>
      <c r="S56" s="1"/>
      <c r="T56" s="1">
        <f t="shared" ref="T56:T58" si="31">(F56+N56+Q56)/O56</f>
        <v>10</v>
      </c>
      <c r="U56" s="1">
        <f t="shared" si="6"/>
        <v>3.3053435114503826</v>
      </c>
      <c r="V56" s="1">
        <v>17</v>
      </c>
      <c r="W56" s="1">
        <v>18</v>
      </c>
      <c r="X56" s="1">
        <v>20.6</v>
      </c>
      <c r="Y56" s="1">
        <v>20.8</v>
      </c>
      <c r="Z56" s="1">
        <v>22.2</v>
      </c>
      <c r="AA56" s="1">
        <v>21.8</v>
      </c>
      <c r="AB56" s="1"/>
      <c r="AC56" s="1">
        <f t="shared" ref="AC56:AC58" si="32">ROUND(Q56*G56,0)</f>
        <v>70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38</v>
      </c>
      <c r="C57" s="1">
        <v>146</v>
      </c>
      <c r="D57" s="1">
        <v>52</v>
      </c>
      <c r="E57" s="1">
        <v>99</v>
      </c>
      <c r="F57" s="1">
        <v>69</v>
      </c>
      <c r="G57" s="6">
        <v>0.4</v>
      </c>
      <c r="H57" s="1">
        <v>40</v>
      </c>
      <c r="I57" s="1" t="s">
        <v>33</v>
      </c>
      <c r="J57" s="1">
        <v>114</v>
      </c>
      <c r="K57" s="1">
        <f t="shared" si="18"/>
        <v>-15</v>
      </c>
      <c r="L57" s="1"/>
      <c r="M57" s="1"/>
      <c r="N57" s="1">
        <v>25.400000000000009</v>
      </c>
      <c r="O57" s="1">
        <f t="shared" si="22"/>
        <v>19.8</v>
      </c>
      <c r="P57" s="5">
        <f t="shared" si="29"/>
        <v>103.6</v>
      </c>
      <c r="Q57" s="5">
        <f t="shared" si="30"/>
        <v>103.6</v>
      </c>
      <c r="R57" s="5"/>
      <c r="S57" s="1"/>
      <c r="T57" s="1">
        <f t="shared" si="31"/>
        <v>10</v>
      </c>
      <c r="U57" s="1">
        <f t="shared" si="6"/>
        <v>4.7676767676767682</v>
      </c>
      <c r="V57" s="1">
        <v>15.4</v>
      </c>
      <c r="W57" s="1">
        <v>16.2</v>
      </c>
      <c r="X57" s="1">
        <v>19.8</v>
      </c>
      <c r="Y57" s="1">
        <v>20</v>
      </c>
      <c r="Z57" s="1">
        <v>22.6</v>
      </c>
      <c r="AA57" s="1">
        <v>19.600000000000001</v>
      </c>
      <c r="AB57" s="1"/>
      <c r="AC57" s="1">
        <f t="shared" si="32"/>
        <v>41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32</v>
      </c>
      <c r="C58" s="1">
        <v>227.80099999999999</v>
      </c>
      <c r="D58" s="1">
        <v>302.48500000000001</v>
      </c>
      <c r="E58" s="1">
        <v>181.62200000000001</v>
      </c>
      <c r="F58" s="1">
        <v>299.30500000000001</v>
      </c>
      <c r="G58" s="6">
        <v>1</v>
      </c>
      <c r="H58" s="1">
        <v>50</v>
      </c>
      <c r="I58" s="1" t="s">
        <v>33</v>
      </c>
      <c r="J58" s="1">
        <v>174.6</v>
      </c>
      <c r="K58" s="1">
        <f t="shared" si="18"/>
        <v>7.0220000000000198</v>
      </c>
      <c r="L58" s="1"/>
      <c r="M58" s="1"/>
      <c r="N58" s="1">
        <v>35.761840000000063</v>
      </c>
      <c r="O58" s="1">
        <f t="shared" si="22"/>
        <v>36.324400000000004</v>
      </c>
      <c r="P58" s="5">
        <f t="shared" si="29"/>
        <v>28.177159999999958</v>
      </c>
      <c r="Q58" s="5">
        <f t="shared" si="30"/>
        <v>28.177159999999958</v>
      </c>
      <c r="R58" s="5"/>
      <c r="S58" s="1"/>
      <c r="T58" s="1">
        <f t="shared" si="31"/>
        <v>10</v>
      </c>
      <c r="U58" s="1">
        <f t="shared" si="6"/>
        <v>9.2242911101078064</v>
      </c>
      <c r="V58" s="1">
        <v>42.151400000000002</v>
      </c>
      <c r="W58" s="1">
        <v>46.172400000000003</v>
      </c>
      <c r="X58" s="1">
        <v>38.775599999999997</v>
      </c>
      <c r="Y58" s="1">
        <v>39.379600000000003</v>
      </c>
      <c r="Z58" s="1">
        <v>43.554400000000001</v>
      </c>
      <c r="AA58" s="1">
        <v>44.586799999999997</v>
      </c>
      <c r="AB58" s="1"/>
      <c r="AC58" s="1">
        <f t="shared" si="32"/>
        <v>28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95</v>
      </c>
      <c r="B59" s="10" t="s">
        <v>38</v>
      </c>
      <c r="C59" s="10">
        <v>8</v>
      </c>
      <c r="D59" s="10"/>
      <c r="E59" s="10"/>
      <c r="F59" s="10">
        <v>3</v>
      </c>
      <c r="G59" s="11">
        <v>0</v>
      </c>
      <c r="H59" s="10" t="e">
        <v>#N/A</v>
      </c>
      <c r="I59" s="10" t="s">
        <v>39</v>
      </c>
      <c r="J59" s="10">
        <v>2</v>
      </c>
      <c r="K59" s="10">
        <f t="shared" si="18"/>
        <v>-2</v>
      </c>
      <c r="L59" s="10"/>
      <c r="M59" s="10"/>
      <c r="N59" s="10"/>
      <c r="O59" s="10">
        <f t="shared" si="22"/>
        <v>0</v>
      </c>
      <c r="P59" s="12"/>
      <c r="Q59" s="12"/>
      <c r="R59" s="12"/>
      <c r="S59" s="10"/>
      <c r="T59" s="10" t="e">
        <f t="shared" si="9"/>
        <v>#DIV/0!</v>
      </c>
      <c r="U59" s="10" t="e">
        <f t="shared" si="6"/>
        <v>#DIV/0!</v>
      </c>
      <c r="V59" s="10">
        <v>1</v>
      </c>
      <c r="W59" s="10">
        <v>2</v>
      </c>
      <c r="X59" s="10">
        <v>1</v>
      </c>
      <c r="Y59" s="10">
        <v>0</v>
      </c>
      <c r="Z59" s="10">
        <v>0</v>
      </c>
      <c r="AA59" s="10">
        <v>0</v>
      </c>
      <c r="AB59" s="10"/>
      <c r="AC59" s="10">
        <f t="shared" si="2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32</v>
      </c>
      <c r="C60" s="1">
        <v>329.62200000000001</v>
      </c>
      <c r="D60" s="1">
        <v>227.27500000000001</v>
      </c>
      <c r="E60" s="1">
        <v>187.786</v>
      </c>
      <c r="F60" s="1">
        <v>321.154</v>
      </c>
      <c r="G60" s="6">
        <v>1</v>
      </c>
      <c r="H60" s="1">
        <v>50</v>
      </c>
      <c r="I60" s="1" t="s">
        <v>33</v>
      </c>
      <c r="J60" s="1">
        <v>179.5</v>
      </c>
      <c r="K60" s="1">
        <f t="shared" ref="K60:K83" si="33">E60-J60</f>
        <v>8.2860000000000014</v>
      </c>
      <c r="L60" s="1"/>
      <c r="M60" s="1"/>
      <c r="N60" s="1">
        <v>79.136200000000088</v>
      </c>
      <c r="O60" s="1">
        <f t="shared" si="22"/>
        <v>37.557200000000002</v>
      </c>
      <c r="P60" s="5"/>
      <c r="Q60" s="5">
        <f t="shared" ref="Q60:Q66" si="34">P60</f>
        <v>0</v>
      </c>
      <c r="R60" s="5"/>
      <c r="S60" s="1"/>
      <c r="T60" s="1">
        <f t="shared" ref="T60:T66" si="35">(F60+N60+Q60)/O60</f>
        <v>10.658148104757545</v>
      </c>
      <c r="U60" s="1">
        <f t="shared" si="6"/>
        <v>10.658148104757545</v>
      </c>
      <c r="V60" s="1">
        <v>47.394399999999997</v>
      </c>
      <c r="W60" s="1">
        <v>48.766000000000012</v>
      </c>
      <c r="X60" s="1">
        <v>48.789000000000001</v>
      </c>
      <c r="Y60" s="1">
        <v>50.189</v>
      </c>
      <c r="Z60" s="1">
        <v>48.544400000000003</v>
      </c>
      <c r="AA60" s="1">
        <v>44.7896</v>
      </c>
      <c r="AB60" s="1"/>
      <c r="AC60" s="1">
        <f t="shared" ref="AC60:AC66" si="36">ROUND(Q60*G60,0)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138.58199999999999</v>
      </c>
      <c r="D61" s="1"/>
      <c r="E61" s="1">
        <v>47.662999999999997</v>
      </c>
      <c r="F61" s="1">
        <v>78.177999999999997</v>
      </c>
      <c r="G61" s="6">
        <v>1</v>
      </c>
      <c r="H61" s="1">
        <v>50</v>
      </c>
      <c r="I61" s="1" t="s">
        <v>33</v>
      </c>
      <c r="J61" s="1">
        <v>46.8</v>
      </c>
      <c r="K61" s="1">
        <f t="shared" si="33"/>
        <v>0.86299999999999955</v>
      </c>
      <c r="L61" s="1"/>
      <c r="M61" s="1"/>
      <c r="N61" s="1"/>
      <c r="O61" s="1">
        <f t="shared" si="22"/>
        <v>9.5325999999999986</v>
      </c>
      <c r="P61" s="5">
        <f t="shared" ref="P61:P66" si="37">10*O61-N61-F61</f>
        <v>17.147999999999996</v>
      </c>
      <c r="Q61" s="5">
        <f t="shared" si="34"/>
        <v>17.147999999999996</v>
      </c>
      <c r="R61" s="5"/>
      <c r="S61" s="1"/>
      <c r="T61" s="1">
        <f t="shared" si="35"/>
        <v>10</v>
      </c>
      <c r="U61" s="1">
        <f t="shared" si="6"/>
        <v>8.2011203659022733</v>
      </c>
      <c r="V61" s="1">
        <v>8.1810000000000009</v>
      </c>
      <c r="W61" s="1">
        <v>11.948</v>
      </c>
      <c r="X61" s="1">
        <v>12.4442</v>
      </c>
      <c r="Y61" s="1">
        <v>10.329599999999999</v>
      </c>
      <c r="Z61" s="1">
        <v>18.707799999999999</v>
      </c>
      <c r="AA61" s="1">
        <v>20.343800000000002</v>
      </c>
      <c r="AB61" s="1" t="s">
        <v>98</v>
      </c>
      <c r="AC61" s="1">
        <f t="shared" si="36"/>
        <v>17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38</v>
      </c>
      <c r="C62" s="1">
        <v>155.57499999999999</v>
      </c>
      <c r="D62" s="1">
        <v>190</v>
      </c>
      <c r="E62" s="1">
        <v>104</v>
      </c>
      <c r="F62" s="1">
        <v>207.92</v>
      </c>
      <c r="G62" s="6">
        <v>0.4</v>
      </c>
      <c r="H62" s="1">
        <v>50</v>
      </c>
      <c r="I62" s="1" t="s">
        <v>33</v>
      </c>
      <c r="J62" s="1">
        <v>104</v>
      </c>
      <c r="K62" s="1">
        <f t="shared" si="33"/>
        <v>0</v>
      </c>
      <c r="L62" s="1"/>
      <c r="M62" s="1"/>
      <c r="N62" s="1"/>
      <c r="O62" s="1">
        <f t="shared" si="22"/>
        <v>20.8</v>
      </c>
      <c r="P62" s="5"/>
      <c r="Q62" s="5">
        <f t="shared" si="34"/>
        <v>0</v>
      </c>
      <c r="R62" s="5"/>
      <c r="S62" s="1"/>
      <c r="T62" s="1">
        <f t="shared" si="35"/>
        <v>9.9961538461538453</v>
      </c>
      <c r="U62" s="1">
        <f t="shared" si="6"/>
        <v>9.9961538461538453</v>
      </c>
      <c r="V62" s="1">
        <v>26.163599999999999</v>
      </c>
      <c r="W62" s="1">
        <v>30.9636</v>
      </c>
      <c r="X62" s="1">
        <v>24.8</v>
      </c>
      <c r="Y62" s="1">
        <v>28.285</v>
      </c>
      <c r="Z62" s="1">
        <v>28.684999999999999</v>
      </c>
      <c r="AA62" s="1">
        <v>27.111000000000001</v>
      </c>
      <c r="AB62" s="1"/>
      <c r="AC62" s="1">
        <f t="shared" si="3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38</v>
      </c>
      <c r="C63" s="1">
        <v>802</v>
      </c>
      <c r="D63" s="1">
        <v>666</v>
      </c>
      <c r="E63" s="1">
        <v>686</v>
      </c>
      <c r="F63" s="1">
        <v>654</v>
      </c>
      <c r="G63" s="6">
        <v>0.4</v>
      </c>
      <c r="H63" s="1">
        <v>40</v>
      </c>
      <c r="I63" s="1" t="s">
        <v>33</v>
      </c>
      <c r="J63" s="1">
        <v>697</v>
      </c>
      <c r="K63" s="1">
        <f t="shared" si="33"/>
        <v>-11</v>
      </c>
      <c r="L63" s="1"/>
      <c r="M63" s="1"/>
      <c r="N63" s="1">
        <v>139</v>
      </c>
      <c r="O63" s="1">
        <f t="shared" si="22"/>
        <v>137.19999999999999</v>
      </c>
      <c r="P63" s="5">
        <f t="shared" si="37"/>
        <v>579</v>
      </c>
      <c r="Q63" s="5">
        <f t="shared" si="34"/>
        <v>579</v>
      </c>
      <c r="R63" s="5"/>
      <c r="S63" s="1"/>
      <c r="T63" s="1">
        <f t="shared" si="35"/>
        <v>10</v>
      </c>
      <c r="U63" s="1">
        <f t="shared" si="6"/>
        <v>5.7798833819241988</v>
      </c>
      <c r="V63" s="1">
        <v>124.4</v>
      </c>
      <c r="W63" s="1">
        <v>134</v>
      </c>
      <c r="X63" s="1">
        <v>143.19999999999999</v>
      </c>
      <c r="Y63" s="1">
        <v>135.4</v>
      </c>
      <c r="Z63" s="1">
        <v>133</v>
      </c>
      <c r="AA63" s="1">
        <v>123.4</v>
      </c>
      <c r="AB63" s="1"/>
      <c r="AC63" s="1">
        <f t="shared" si="36"/>
        <v>232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38</v>
      </c>
      <c r="C64" s="1">
        <v>555</v>
      </c>
      <c r="D64" s="1">
        <v>666</v>
      </c>
      <c r="E64" s="1">
        <v>570</v>
      </c>
      <c r="F64" s="1">
        <v>536</v>
      </c>
      <c r="G64" s="6">
        <v>0.4</v>
      </c>
      <c r="H64" s="1">
        <v>40</v>
      </c>
      <c r="I64" s="1" t="s">
        <v>33</v>
      </c>
      <c r="J64" s="1">
        <v>576</v>
      </c>
      <c r="K64" s="1">
        <f t="shared" si="33"/>
        <v>-6</v>
      </c>
      <c r="L64" s="1"/>
      <c r="M64" s="1"/>
      <c r="N64" s="1">
        <v>65.599999999999909</v>
      </c>
      <c r="O64" s="1">
        <f t="shared" si="22"/>
        <v>114</v>
      </c>
      <c r="P64" s="5">
        <f t="shared" si="37"/>
        <v>538.40000000000009</v>
      </c>
      <c r="Q64" s="5">
        <f t="shared" si="34"/>
        <v>538.40000000000009</v>
      </c>
      <c r="R64" s="5"/>
      <c r="S64" s="1"/>
      <c r="T64" s="1">
        <f t="shared" si="35"/>
        <v>10</v>
      </c>
      <c r="U64" s="1">
        <f t="shared" si="6"/>
        <v>5.2771929824561399</v>
      </c>
      <c r="V64" s="1">
        <v>99.6</v>
      </c>
      <c r="W64" s="1">
        <v>110.4</v>
      </c>
      <c r="X64" s="1">
        <v>113</v>
      </c>
      <c r="Y64" s="1">
        <v>101.6</v>
      </c>
      <c r="Z64" s="1">
        <v>109.6</v>
      </c>
      <c r="AA64" s="1">
        <v>123.8</v>
      </c>
      <c r="AB64" s="1"/>
      <c r="AC64" s="1">
        <f t="shared" si="36"/>
        <v>215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145.399</v>
      </c>
      <c r="D65" s="1">
        <v>160.577</v>
      </c>
      <c r="E65" s="1">
        <v>123.788</v>
      </c>
      <c r="F65" s="1">
        <v>155.79499999999999</v>
      </c>
      <c r="G65" s="6">
        <v>1</v>
      </c>
      <c r="H65" s="1">
        <v>40</v>
      </c>
      <c r="I65" s="1" t="s">
        <v>33</v>
      </c>
      <c r="J65" s="1">
        <v>125.5</v>
      </c>
      <c r="K65" s="1">
        <f t="shared" si="33"/>
        <v>-1.7120000000000033</v>
      </c>
      <c r="L65" s="1"/>
      <c r="M65" s="1"/>
      <c r="N65" s="1"/>
      <c r="O65" s="1">
        <f t="shared" si="22"/>
        <v>24.7576</v>
      </c>
      <c r="P65" s="5">
        <f t="shared" si="37"/>
        <v>91.781000000000006</v>
      </c>
      <c r="Q65" s="5">
        <f t="shared" si="34"/>
        <v>91.781000000000006</v>
      </c>
      <c r="R65" s="5"/>
      <c r="S65" s="1"/>
      <c r="T65" s="1">
        <f t="shared" si="35"/>
        <v>10</v>
      </c>
      <c r="U65" s="1">
        <f t="shared" si="6"/>
        <v>6.292815135554334</v>
      </c>
      <c r="V65" s="1">
        <v>23.6402</v>
      </c>
      <c r="W65" s="1">
        <v>27.341000000000001</v>
      </c>
      <c r="X65" s="1">
        <v>25.7484</v>
      </c>
      <c r="Y65" s="1">
        <v>25.803000000000001</v>
      </c>
      <c r="Z65" s="1">
        <v>24.19</v>
      </c>
      <c r="AA65" s="1">
        <v>20.686</v>
      </c>
      <c r="AB65" s="1"/>
      <c r="AC65" s="1">
        <f t="shared" si="36"/>
        <v>92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134.72499999999999</v>
      </c>
      <c r="D66" s="1">
        <v>29.079000000000001</v>
      </c>
      <c r="E66" s="1">
        <v>60.707000000000001</v>
      </c>
      <c r="F66" s="1">
        <v>80.331999999999994</v>
      </c>
      <c r="G66" s="6">
        <v>1</v>
      </c>
      <c r="H66" s="1">
        <v>40</v>
      </c>
      <c r="I66" s="1" t="s">
        <v>33</v>
      </c>
      <c r="J66" s="1">
        <v>64.5</v>
      </c>
      <c r="K66" s="1">
        <f t="shared" si="33"/>
        <v>-3.7929999999999993</v>
      </c>
      <c r="L66" s="1"/>
      <c r="M66" s="1"/>
      <c r="N66" s="1">
        <v>15.885199999999999</v>
      </c>
      <c r="O66" s="1">
        <f t="shared" si="22"/>
        <v>12.141400000000001</v>
      </c>
      <c r="P66" s="5">
        <f t="shared" si="37"/>
        <v>25.196800000000025</v>
      </c>
      <c r="Q66" s="5">
        <f t="shared" si="34"/>
        <v>25.196800000000025</v>
      </c>
      <c r="R66" s="5"/>
      <c r="S66" s="1"/>
      <c r="T66" s="1">
        <f t="shared" si="35"/>
        <v>10</v>
      </c>
      <c r="U66" s="1">
        <f t="shared" si="6"/>
        <v>7.9247203782100897</v>
      </c>
      <c r="V66" s="1">
        <v>13.9682</v>
      </c>
      <c r="W66" s="1">
        <v>14.044</v>
      </c>
      <c r="X66" s="1">
        <v>18.956800000000001</v>
      </c>
      <c r="Y66" s="1">
        <v>19.1356</v>
      </c>
      <c r="Z66" s="1">
        <v>14.835800000000001</v>
      </c>
      <c r="AA66" s="1">
        <v>14.747999999999999</v>
      </c>
      <c r="AB66" s="1"/>
      <c r="AC66" s="1">
        <f t="shared" si="36"/>
        <v>25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104</v>
      </c>
      <c r="B67" s="13" t="s">
        <v>32</v>
      </c>
      <c r="C67" s="13"/>
      <c r="D67" s="13"/>
      <c r="E67" s="13"/>
      <c r="F67" s="13"/>
      <c r="G67" s="14">
        <v>0</v>
      </c>
      <c r="H67" s="13">
        <v>40</v>
      </c>
      <c r="I67" s="13" t="s">
        <v>33</v>
      </c>
      <c r="J67" s="13"/>
      <c r="K67" s="13">
        <f t="shared" si="33"/>
        <v>0</v>
      </c>
      <c r="L67" s="13"/>
      <c r="M67" s="13"/>
      <c r="N67" s="13"/>
      <c r="O67" s="13">
        <f t="shared" si="22"/>
        <v>0</v>
      </c>
      <c r="P67" s="15"/>
      <c r="Q67" s="15"/>
      <c r="R67" s="15"/>
      <c r="S67" s="13"/>
      <c r="T67" s="13" t="e">
        <f t="shared" si="9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49</v>
      </c>
      <c r="AC67" s="13">
        <f t="shared" si="24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147.36000000000001</v>
      </c>
      <c r="D68" s="1">
        <v>59.354999999999997</v>
      </c>
      <c r="E68" s="1">
        <v>73.611999999999995</v>
      </c>
      <c r="F68" s="1">
        <v>102.807</v>
      </c>
      <c r="G68" s="6">
        <v>1</v>
      </c>
      <c r="H68" s="1">
        <v>30</v>
      </c>
      <c r="I68" s="1" t="s">
        <v>33</v>
      </c>
      <c r="J68" s="1">
        <v>81.2</v>
      </c>
      <c r="K68" s="1">
        <f t="shared" si="33"/>
        <v>-7.5880000000000081</v>
      </c>
      <c r="L68" s="1"/>
      <c r="M68" s="1"/>
      <c r="N68" s="1">
        <v>10</v>
      </c>
      <c r="O68" s="1">
        <f t="shared" si="22"/>
        <v>14.722399999999999</v>
      </c>
      <c r="P68" s="5">
        <f>10*O68-N68-F68</f>
        <v>34.416999999999987</v>
      </c>
      <c r="Q68" s="5">
        <f t="shared" ref="Q68" si="38">P68</f>
        <v>34.416999999999987</v>
      </c>
      <c r="R68" s="5"/>
      <c r="S68" s="1"/>
      <c r="T68" s="1">
        <f t="shared" ref="T68:T69" si="39">(F68+N68+Q68)/O68</f>
        <v>10</v>
      </c>
      <c r="U68" s="1">
        <f t="shared" si="6"/>
        <v>7.6622697386295719</v>
      </c>
      <c r="V68" s="1">
        <v>16.655200000000001</v>
      </c>
      <c r="W68" s="1">
        <v>18.373799999999999</v>
      </c>
      <c r="X68" s="1">
        <v>16.797799999999999</v>
      </c>
      <c r="Y68" s="1">
        <v>21.542999999999999</v>
      </c>
      <c r="Z68" s="1">
        <v>26.135000000000002</v>
      </c>
      <c r="AA68" s="1">
        <v>22.135200000000001</v>
      </c>
      <c r="AB68" s="1"/>
      <c r="AC68" s="1">
        <f t="shared" ref="AC68:AC69" si="40">ROUND(Q68*G68,0)</f>
        <v>34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s="25" customFormat="1" x14ac:dyDescent="0.25">
      <c r="A69" s="19" t="s">
        <v>106</v>
      </c>
      <c r="B69" s="19" t="s">
        <v>38</v>
      </c>
      <c r="C69" s="19"/>
      <c r="D69" s="19"/>
      <c r="E69" s="19"/>
      <c r="F69" s="19"/>
      <c r="G69" s="23">
        <v>0.6</v>
      </c>
      <c r="H69" s="19">
        <v>60</v>
      </c>
      <c r="I69" s="19" t="s">
        <v>33</v>
      </c>
      <c r="J69" s="19"/>
      <c r="K69" s="19">
        <f t="shared" si="33"/>
        <v>0</v>
      </c>
      <c r="L69" s="19"/>
      <c r="M69" s="19"/>
      <c r="N69" s="19"/>
      <c r="O69" s="19">
        <f t="shared" si="22"/>
        <v>0</v>
      </c>
      <c r="P69" s="24"/>
      <c r="Q69" s="5">
        <v>150</v>
      </c>
      <c r="R69" s="24">
        <v>150</v>
      </c>
      <c r="S69" s="19" t="s">
        <v>140</v>
      </c>
      <c r="T69" s="1" t="e">
        <f t="shared" si="39"/>
        <v>#DIV/0!</v>
      </c>
      <c r="U69" s="19" t="e">
        <f t="shared" si="6"/>
        <v>#DIV/0!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 t="s">
        <v>141</v>
      </c>
      <c r="AC69" s="1">
        <f t="shared" si="40"/>
        <v>90</v>
      </c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</row>
    <row r="70" spans="1:50" x14ac:dyDescent="0.25">
      <c r="A70" s="13" t="s">
        <v>107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si="33"/>
        <v>0</v>
      </c>
      <c r="L70" s="13"/>
      <c r="M70" s="13"/>
      <c r="N70" s="13"/>
      <c r="O70" s="13">
        <f t="shared" ref="O70:O95" si="41">E70/5</f>
        <v>0</v>
      </c>
      <c r="P70" s="15"/>
      <c r="Q70" s="15"/>
      <c r="R70" s="15"/>
      <c r="S70" s="13"/>
      <c r="T70" s="13" t="e">
        <f t="shared" si="9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49</v>
      </c>
      <c r="AC70" s="13">
        <f t="shared" ref="AC70:AC93" si="42">ROUND(P70*G70,0)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3" t="s">
        <v>38</v>
      </c>
      <c r="C71" s="13"/>
      <c r="D71" s="13"/>
      <c r="E71" s="13"/>
      <c r="F71" s="13"/>
      <c r="G71" s="14">
        <v>0</v>
      </c>
      <c r="H71" s="13">
        <v>50</v>
      </c>
      <c r="I71" s="13" t="s">
        <v>33</v>
      </c>
      <c r="J71" s="13"/>
      <c r="K71" s="13">
        <f t="shared" si="33"/>
        <v>0</v>
      </c>
      <c r="L71" s="13"/>
      <c r="M71" s="13"/>
      <c r="N71" s="13"/>
      <c r="O71" s="13">
        <f t="shared" si="41"/>
        <v>0</v>
      </c>
      <c r="P71" s="15"/>
      <c r="Q71" s="15"/>
      <c r="R71" s="15"/>
      <c r="S71" s="13"/>
      <c r="T71" s="13" t="e">
        <f t="shared" ref="T71:T93" si="43">(F71+N71+P71)/O71</f>
        <v>#DIV/0!</v>
      </c>
      <c r="U71" s="13" t="e">
        <f t="shared" ref="U71:U95" si="44">(F71+N71)/O71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49</v>
      </c>
      <c r="AC71" s="13">
        <f t="shared" si="4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38</v>
      </c>
      <c r="C72" s="13"/>
      <c r="D72" s="13"/>
      <c r="E72" s="13"/>
      <c r="F72" s="13"/>
      <c r="G72" s="14">
        <v>0</v>
      </c>
      <c r="H72" s="13">
        <v>30</v>
      </c>
      <c r="I72" s="13" t="s">
        <v>33</v>
      </c>
      <c r="J72" s="13"/>
      <c r="K72" s="13">
        <f t="shared" si="33"/>
        <v>0</v>
      </c>
      <c r="L72" s="13"/>
      <c r="M72" s="13"/>
      <c r="N72" s="13"/>
      <c r="O72" s="13">
        <f t="shared" si="41"/>
        <v>0</v>
      </c>
      <c r="P72" s="15"/>
      <c r="Q72" s="15"/>
      <c r="R72" s="15"/>
      <c r="S72" s="13"/>
      <c r="T72" s="13" t="e">
        <f t="shared" si="43"/>
        <v>#DIV/0!</v>
      </c>
      <c r="U72" s="13" t="e">
        <f t="shared" si="44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49</v>
      </c>
      <c r="AC72" s="13">
        <f t="shared" si="4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s="25" customFormat="1" x14ac:dyDescent="0.25">
      <c r="A73" s="19" t="s">
        <v>110</v>
      </c>
      <c r="B73" s="19" t="s">
        <v>38</v>
      </c>
      <c r="C73" s="19"/>
      <c r="D73" s="19"/>
      <c r="E73" s="19"/>
      <c r="F73" s="19"/>
      <c r="G73" s="23">
        <v>0.6</v>
      </c>
      <c r="H73" s="19">
        <v>55</v>
      </c>
      <c r="I73" s="19" t="s">
        <v>33</v>
      </c>
      <c r="J73" s="19"/>
      <c r="K73" s="19">
        <f t="shared" si="33"/>
        <v>0</v>
      </c>
      <c r="L73" s="19"/>
      <c r="M73" s="19"/>
      <c r="N73" s="19"/>
      <c r="O73" s="19">
        <f t="shared" si="41"/>
        <v>0</v>
      </c>
      <c r="P73" s="24"/>
      <c r="Q73" s="5">
        <v>150</v>
      </c>
      <c r="R73" s="24">
        <v>150</v>
      </c>
      <c r="S73" s="19" t="s">
        <v>140</v>
      </c>
      <c r="T73" s="1" t="e">
        <f>(F73+N73+Q73)/O73</f>
        <v>#DIV/0!</v>
      </c>
      <c r="U73" s="19" t="e">
        <f t="shared" si="44"/>
        <v>#DIV/0!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 t="s">
        <v>141</v>
      </c>
      <c r="AC73" s="1">
        <f>ROUND(Q73*G73,0)</f>
        <v>90</v>
      </c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</row>
    <row r="74" spans="1:50" x14ac:dyDescent="0.25">
      <c r="A74" s="13" t="s">
        <v>111</v>
      </c>
      <c r="B74" s="13" t="s">
        <v>38</v>
      </c>
      <c r="C74" s="13"/>
      <c r="D74" s="13"/>
      <c r="E74" s="13"/>
      <c r="F74" s="13"/>
      <c r="G74" s="14">
        <v>0</v>
      </c>
      <c r="H74" s="13">
        <v>40</v>
      </c>
      <c r="I74" s="13" t="s">
        <v>33</v>
      </c>
      <c r="J74" s="13"/>
      <c r="K74" s="13">
        <f t="shared" si="33"/>
        <v>0</v>
      </c>
      <c r="L74" s="13"/>
      <c r="M74" s="13"/>
      <c r="N74" s="13"/>
      <c r="O74" s="13">
        <f t="shared" si="41"/>
        <v>0</v>
      </c>
      <c r="P74" s="15"/>
      <c r="Q74" s="15"/>
      <c r="R74" s="15"/>
      <c r="S74" s="13"/>
      <c r="T74" s="13" t="e">
        <f t="shared" si="43"/>
        <v>#DIV/0!</v>
      </c>
      <c r="U74" s="13" t="e">
        <f t="shared" si="44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49</v>
      </c>
      <c r="AC74" s="13">
        <f t="shared" si="4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38</v>
      </c>
      <c r="C75" s="1">
        <v>80</v>
      </c>
      <c r="D75" s="1">
        <v>54</v>
      </c>
      <c r="E75" s="1">
        <v>44</v>
      </c>
      <c r="F75" s="1">
        <v>64</v>
      </c>
      <c r="G75" s="6">
        <v>0.4</v>
      </c>
      <c r="H75" s="1">
        <v>50</v>
      </c>
      <c r="I75" s="1" t="s">
        <v>33</v>
      </c>
      <c r="J75" s="1">
        <v>44</v>
      </c>
      <c r="K75" s="1">
        <f t="shared" si="33"/>
        <v>0</v>
      </c>
      <c r="L75" s="1"/>
      <c r="M75" s="1"/>
      <c r="N75" s="1"/>
      <c r="O75" s="1">
        <f t="shared" si="41"/>
        <v>8.8000000000000007</v>
      </c>
      <c r="P75" s="5">
        <f t="shared" ref="P75:P83" si="45">10*O75-N75-F75</f>
        <v>24</v>
      </c>
      <c r="Q75" s="5">
        <v>174</v>
      </c>
      <c r="R75" s="5">
        <v>174</v>
      </c>
      <c r="S75" s="1" t="s">
        <v>140</v>
      </c>
      <c r="T75" s="1">
        <f t="shared" ref="T75:T86" si="46">(F75+N75+Q75)/O75</f>
        <v>27.045454545454543</v>
      </c>
      <c r="U75" s="1">
        <f t="shared" si="44"/>
        <v>7.2727272727272725</v>
      </c>
      <c r="V75" s="1">
        <v>8.6</v>
      </c>
      <c r="W75" s="1">
        <v>11.2</v>
      </c>
      <c r="X75" s="1">
        <v>13</v>
      </c>
      <c r="Y75" s="1">
        <v>9.4</v>
      </c>
      <c r="Z75" s="1">
        <v>8.6</v>
      </c>
      <c r="AA75" s="1">
        <v>16.8</v>
      </c>
      <c r="AB75" s="1" t="s">
        <v>98</v>
      </c>
      <c r="AC75" s="1">
        <f t="shared" ref="AC75:AC86" si="47">ROUND(Q75*G75,0)</f>
        <v>70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113</v>
      </c>
      <c r="B76" s="1" t="s">
        <v>38</v>
      </c>
      <c r="C76" s="1"/>
      <c r="D76" s="1"/>
      <c r="E76" s="1"/>
      <c r="F76" s="1"/>
      <c r="G76" s="6">
        <v>0.11</v>
      </c>
      <c r="H76" s="1">
        <v>150</v>
      </c>
      <c r="I76" s="1" t="s">
        <v>33</v>
      </c>
      <c r="J76" s="1"/>
      <c r="K76" s="1">
        <f t="shared" si="33"/>
        <v>0</v>
      </c>
      <c r="L76" s="1"/>
      <c r="M76" s="1"/>
      <c r="N76" s="1"/>
      <c r="O76" s="1">
        <f t="shared" si="41"/>
        <v>0</v>
      </c>
      <c r="P76" s="5">
        <v>10</v>
      </c>
      <c r="Q76" s="5">
        <f t="shared" ref="Q76:Q86" si="48">P76</f>
        <v>10</v>
      </c>
      <c r="R76" s="5"/>
      <c r="S76" s="1"/>
      <c r="T76" s="1" t="e">
        <f t="shared" si="46"/>
        <v>#DIV/0!</v>
      </c>
      <c r="U76" s="1" t="e">
        <f t="shared" si="44"/>
        <v>#DIV/0!</v>
      </c>
      <c r="V76" s="1">
        <v>0.4</v>
      </c>
      <c r="W76" s="1">
        <v>0.4</v>
      </c>
      <c r="X76" s="1">
        <v>0.2</v>
      </c>
      <c r="Y76" s="1">
        <v>0.4</v>
      </c>
      <c r="Z76" s="1">
        <v>2.4</v>
      </c>
      <c r="AA76" s="1">
        <v>2.8</v>
      </c>
      <c r="AB76" s="18" t="s">
        <v>137</v>
      </c>
      <c r="AC76" s="1">
        <f t="shared" si="47"/>
        <v>1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114</v>
      </c>
      <c r="B77" s="1" t="s">
        <v>38</v>
      </c>
      <c r="C77" s="1"/>
      <c r="D77" s="1"/>
      <c r="E77" s="1"/>
      <c r="F77" s="1"/>
      <c r="G77" s="6">
        <v>0.06</v>
      </c>
      <c r="H77" s="1">
        <v>60</v>
      </c>
      <c r="I77" s="1" t="s">
        <v>33</v>
      </c>
      <c r="J77" s="1"/>
      <c r="K77" s="1">
        <f t="shared" si="33"/>
        <v>0</v>
      </c>
      <c r="L77" s="1"/>
      <c r="M77" s="1"/>
      <c r="N77" s="17"/>
      <c r="O77" s="1">
        <f t="shared" si="41"/>
        <v>0</v>
      </c>
      <c r="P77" s="16">
        <v>40</v>
      </c>
      <c r="Q77" s="5">
        <f t="shared" si="48"/>
        <v>40</v>
      </c>
      <c r="R77" s="5"/>
      <c r="S77" s="1"/>
      <c r="T77" s="1" t="e">
        <f t="shared" si="46"/>
        <v>#DIV/0!</v>
      </c>
      <c r="U77" s="1" t="e">
        <f t="shared" si="44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7" t="s">
        <v>115</v>
      </c>
      <c r="AC77" s="1">
        <f t="shared" si="47"/>
        <v>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116</v>
      </c>
      <c r="B78" s="1" t="s">
        <v>38</v>
      </c>
      <c r="C78" s="1"/>
      <c r="D78" s="1"/>
      <c r="E78" s="1">
        <v>-1</v>
      </c>
      <c r="F78" s="1"/>
      <c r="G78" s="6">
        <v>0.15</v>
      </c>
      <c r="H78" s="1">
        <v>60</v>
      </c>
      <c r="I78" s="1" t="s">
        <v>33</v>
      </c>
      <c r="J78" s="1"/>
      <c r="K78" s="1">
        <f t="shared" si="33"/>
        <v>-1</v>
      </c>
      <c r="L78" s="1"/>
      <c r="M78" s="1"/>
      <c r="N78" s="17"/>
      <c r="O78" s="1">
        <f t="shared" si="41"/>
        <v>-0.2</v>
      </c>
      <c r="P78" s="16">
        <v>20</v>
      </c>
      <c r="Q78" s="5">
        <f t="shared" si="48"/>
        <v>20</v>
      </c>
      <c r="R78" s="5"/>
      <c r="S78" s="1"/>
      <c r="T78" s="1">
        <f t="shared" si="46"/>
        <v>-100</v>
      </c>
      <c r="U78" s="1">
        <f t="shared" si="44"/>
        <v>0</v>
      </c>
      <c r="V78" s="1">
        <v>0</v>
      </c>
      <c r="W78" s="1">
        <v>0</v>
      </c>
      <c r="X78" s="1">
        <v>0</v>
      </c>
      <c r="Y78" s="1">
        <v>-0.2</v>
      </c>
      <c r="Z78" s="1">
        <v>-0.2</v>
      </c>
      <c r="AA78" s="1">
        <v>0</v>
      </c>
      <c r="AB78" s="17" t="s">
        <v>115</v>
      </c>
      <c r="AC78" s="1">
        <f t="shared" si="47"/>
        <v>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32</v>
      </c>
      <c r="C79" s="1">
        <v>78.820999999999998</v>
      </c>
      <c r="D79" s="1"/>
      <c r="E79" s="1">
        <v>10.365</v>
      </c>
      <c r="F79" s="1">
        <v>50.276000000000003</v>
      </c>
      <c r="G79" s="6">
        <v>1</v>
      </c>
      <c r="H79" s="1">
        <v>55</v>
      </c>
      <c r="I79" s="1" t="s">
        <v>33</v>
      </c>
      <c r="J79" s="1">
        <v>9.4</v>
      </c>
      <c r="K79" s="1">
        <f t="shared" si="33"/>
        <v>0.96499999999999986</v>
      </c>
      <c r="L79" s="1"/>
      <c r="M79" s="1"/>
      <c r="N79" s="1"/>
      <c r="O79" s="1">
        <f t="shared" si="41"/>
        <v>2.073</v>
      </c>
      <c r="P79" s="5"/>
      <c r="Q79" s="5">
        <f t="shared" si="48"/>
        <v>0</v>
      </c>
      <c r="R79" s="5"/>
      <c r="S79" s="1"/>
      <c r="T79" s="1">
        <f t="shared" si="46"/>
        <v>24.252773757838884</v>
      </c>
      <c r="U79" s="1">
        <f t="shared" si="44"/>
        <v>24.252773757838884</v>
      </c>
      <c r="V79" s="1">
        <v>3.4891999999999999</v>
      </c>
      <c r="W79" s="1">
        <v>5.0250000000000004</v>
      </c>
      <c r="X79" s="1">
        <v>3.9198</v>
      </c>
      <c r="Y79" s="1">
        <v>2.6518000000000002</v>
      </c>
      <c r="Z79" s="1">
        <v>3.4409999999999998</v>
      </c>
      <c r="AA79" s="1">
        <v>4.2414000000000014</v>
      </c>
      <c r="AB79" s="22" t="s">
        <v>118</v>
      </c>
      <c r="AC79" s="1">
        <f t="shared" si="4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38</v>
      </c>
      <c r="C80" s="1">
        <v>39</v>
      </c>
      <c r="D80" s="1"/>
      <c r="E80" s="1">
        <v>11</v>
      </c>
      <c r="F80" s="1">
        <v>16</v>
      </c>
      <c r="G80" s="6">
        <v>0.4</v>
      </c>
      <c r="H80" s="1">
        <v>55</v>
      </c>
      <c r="I80" s="1" t="s">
        <v>33</v>
      </c>
      <c r="J80" s="1">
        <v>12</v>
      </c>
      <c r="K80" s="1">
        <f t="shared" si="33"/>
        <v>-1</v>
      </c>
      <c r="L80" s="1"/>
      <c r="M80" s="1"/>
      <c r="N80" s="1">
        <v>10</v>
      </c>
      <c r="O80" s="1">
        <f t="shared" si="41"/>
        <v>2.2000000000000002</v>
      </c>
      <c r="P80" s="5"/>
      <c r="Q80" s="5">
        <f t="shared" si="48"/>
        <v>0</v>
      </c>
      <c r="R80" s="5"/>
      <c r="S80" s="1"/>
      <c r="T80" s="1">
        <f t="shared" si="46"/>
        <v>11.818181818181817</v>
      </c>
      <c r="U80" s="1">
        <f t="shared" si="44"/>
        <v>11.818181818181817</v>
      </c>
      <c r="V80" s="1">
        <v>3</v>
      </c>
      <c r="W80" s="1">
        <v>2.8</v>
      </c>
      <c r="X80" s="1">
        <v>3</v>
      </c>
      <c r="Y80" s="1">
        <v>3.4</v>
      </c>
      <c r="Z80" s="1">
        <v>4.8</v>
      </c>
      <c r="AA80" s="1">
        <v>4.5999999999999996</v>
      </c>
      <c r="AB80" s="1"/>
      <c r="AC80" s="1">
        <f t="shared" si="4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32</v>
      </c>
      <c r="C81" s="1">
        <v>69.241</v>
      </c>
      <c r="D81" s="1"/>
      <c r="E81" s="1">
        <v>3.5760000000000001</v>
      </c>
      <c r="F81" s="1">
        <v>61.238999999999997</v>
      </c>
      <c r="G81" s="6">
        <v>1</v>
      </c>
      <c r="H81" s="1">
        <v>55</v>
      </c>
      <c r="I81" s="1" t="s">
        <v>33</v>
      </c>
      <c r="J81" s="1">
        <v>3.9</v>
      </c>
      <c r="K81" s="1">
        <f t="shared" si="33"/>
        <v>-0.32399999999999984</v>
      </c>
      <c r="L81" s="1"/>
      <c r="M81" s="1"/>
      <c r="N81" s="1"/>
      <c r="O81" s="1">
        <f t="shared" si="41"/>
        <v>0.71520000000000006</v>
      </c>
      <c r="P81" s="5"/>
      <c r="Q81" s="5">
        <f t="shared" si="48"/>
        <v>0</v>
      </c>
      <c r="R81" s="5"/>
      <c r="S81" s="1"/>
      <c r="T81" s="1">
        <f t="shared" si="46"/>
        <v>85.624999999999986</v>
      </c>
      <c r="U81" s="1">
        <f t="shared" si="44"/>
        <v>85.624999999999986</v>
      </c>
      <c r="V81" s="1">
        <v>1.5962000000000001</v>
      </c>
      <c r="W81" s="1">
        <v>2.4081999999999999</v>
      </c>
      <c r="X81" s="1">
        <v>1.61</v>
      </c>
      <c r="Y81" s="1">
        <v>2.9380000000000002</v>
      </c>
      <c r="Z81" s="1">
        <v>5.3197999999999999</v>
      </c>
      <c r="AA81" s="1">
        <v>3.4447999999999999</v>
      </c>
      <c r="AB81" s="22" t="s">
        <v>118</v>
      </c>
      <c r="AC81" s="1">
        <f t="shared" si="4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38</v>
      </c>
      <c r="C82" s="1">
        <v>28</v>
      </c>
      <c r="D82" s="1">
        <v>42</v>
      </c>
      <c r="E82" s="1">
        <v>15</v>
      </c>
      <c r="F82" s="1">
        <v>45</v>
      </c>
      <c r="G82" s="6">
        <v>0.4</v>
      </c>
      <c r="H82" s="1">
        <v>55</v>
      </c>
      <c r="I82" s="1" t="s">
        <v>33</v>
      </c>
      <c r="J82" s="1">
        <v>16</v>
      </c>
      <c r="K82" s="1">
        <f t="shared" si="33"/>
        <v>-1</v>
      </c>
      <c r="L82" s="1"/>
      <c r="M82" s="1"/>
      <c r="N82" s="1"/>
      <c r="O82" s="1">
        <f t="shared" si="41"/>
        <v>3</v>
      </c>
      <c r="P82" s="5"/>
      <c r="Q82" s="5">
        <f t="shared" si="48"/>
        <v>0</v>
      </c>
      <c r="R82" s="5"/>
      <c r="S82" s="1"/>
      <c r="T82" s="1">
        <f t="shared" si="46"/>
        <v>15</v>
      </c>
      <c r="U82" s="1">
        <f t="shared" si="44"/>
        <v>15</v>
      </c>
      <c r="V82" s="1">
        <v>4</v>
      </c>
      <c r="W82" s="1">
        <v>5</v>
      </c>
      <c r="X82" s="1">
        <v>5.6</v>
      </c>
      <c r="Y82" s="1">
        <v>3.8</v>
      </c>
      <c r="Z82" s="1">
        <v>3.8</v>
      </c>
      <c r="AA82" s="1">
        <v>4.4000000000000004</v>
      </c>
      <c r="AB82" s="1"/>
      <c r="AC82" s="1">
        <f t="shared" si="4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32</v>
      </c>
      <c r="C83" s="1">
        <v>85.570999999999998</v>
      </c>
      <c r="D83" s="1">
        <v>115.71299999999999</v>
      </c>
      <c r="E83" s="1">
        <v>79.495999999999995</v>
      </c>
      <c r="F83" s="1">
        <v>96.078999999999994</v>
      </c>
      <c r="G83" s="6">
        <v>1</v>
      </c>
      <c r="H83" s="1">
        <v>50</v>
      </c>
      <c r="I83" s="1" t="s">
        <v>33</v>
      </c>
      <c r="J83" s="1">
        <v>76.599999999999994</v>
      </c>
      <c r="K83" s="1">
        <f t="shared" si="33"/>
        <v>2.8960000000000008</v>
      </c>
      <c r="L83" s="1"/>
      <c r="M83" s="1"/>
      <c r="N83" s="1">
        <v>37.349800000000059</v>
      </c>
      <c r="O83" s="1">
        <f t="shared" si="41"/>
        <v>15.899199999999999</v>
      </c>
      <c r="P83" s="5">
        <f t="shared" si="45"/>
        <v>25.563199999999938</v>
      </c>
      <c r="Q83" s="5">
        <f t="shared" si="48"/>
        <v>25.563199999999938</v>
      </c>
      <c r="R83" s="5"/>
      <c r="S83" s="1"/>
      <c r="T83" s="1">
        <f t="shared" si="46"/>
        <v>10</v>
      </c>
      <c r="U83" s="1">
        <f t="shared" si="44"/>
        <v>8.3921706752541052</v>
      </c>
      <c r="V83" s="1">
        <v>16.721599999999999</v>
      </c>
      <c r="W83" s="1">
        <v>16.447600000000001</v>
      </c>
      <c r="X83" s="1">
        <v>13.263199999999999</v>
      </c>
      <c r="Y83" s="1">
        <v>12.966200000000001</v>
      </c>
      <c r="Z83" s="1">
        <v>16.4056</v>
      </c>
      <c r="AA83" s="1">
        <v>14.2028</v>
      </c>
      <c r="AB83" s="1"/>
      <c r="AC83" s="1">
        <f t="shared" si="47"/>
        <v>26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32</v>
      </c>
      <c r="C84" s="1">
        <v>2576.779</v>
      </c>
      <c r="D84" s="1">
        <v>244.315</v>
      </c>
      <c r="E84" s="1">
        <v>835.04100000000005</v>
      </c>
      <c r="F84" s="1">
        <v>1773.3330000000001</v>
      </c>
      <c r="G84" s="6">
        <v>1</v>
      </c>
      <c r="H84" s="1">
        <v>60</v>
      </c>
      <c r="I84" s="1" t="s">
        <v>33</v>
      </c>
      <c r="J84" s="1">
        <v>831.9</v>
      </c>
      <c r="K84" s="1">
        <f t="shared" ref="K84:K95" si="49">E84-J84</f>
        <v>3.1410000000000764</v>
      </c>
      <c r="L84" s="1"/>
      <c r="M84" s="1"/>
      <c r="N84" s="1"/>
      <c r="O84" s="1">
        <f t="shared" si="41"/>
        <v>167.00820000000002</v>
      </c>
      <c r="P84" s="5"/>
      <c r="Q84" s="5">
        <f t="shared" si="48"/>
        <v>0</v>
      </c>
      <c r="R84" s="5"/>
      <c r="S84" s="1"/>
      <c r="T84" s="1">
        <f t="shared" si="46"/>
        <v>10.618239104427207</v>
      </c>
      <c r="U84" s="1">
        <f t="shared" si="44"/>
        <v>10.618239104427207</v>
      </c>
      <c r="V84" s="1">
        <v>379.47620000000001</v>
      </c>
      <c r="W84" s="1">
        <v>433.97619999999989</v>
      </c>
      <c r="X84" s="1">
        <v>501.67160000000001</v>
      </c>
      <c r="Y84" s="1">
        <v>523.95659999999998</v>
      </c>
      <c r="Z84" s="1">
        <v>519.32219999999995</v>
      </c>
      <c r="AA84" s="1">
        <v>502.08580000000001</v>
      </c>
      <c r="AB84" s="1" t="s">
        <v>57</v>
      </c>
      <c r="AC84" s="1">
        <f t="shared" si="4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38</v>
      </c>
      <c r="C85" s="1">
        <v>2</v>
      </c>
      <c r="D85" s="1">
        <v>18</v>
      </c>
      <c r="E85" s="1">
        <v>2</v>
      </c>
      <c r="F85" s="1">
        <v>15</v>
      </c>
      <c r="G85" s="6">
        <v>0.3</v>
      </c>
      <c r="H85" s="1">
        <v>40</v>
      </c>
      <c r="I85" s="1" t="s">
        <v>33</v>
      </c>
      <c r="J85" s="1">
        <v>5</v>
      </c>
      <c r="K85" s="1">
        <f t="shared" si="49"/>
        <v>-3</v>
      </c>
      <c r="L85" s="1"/>
      <c r="M85" s="1"/>
      <c r="N85" s="1">
        <v>10</v>
      </c>
      <c r="O85" s="1">
        <f t="shared" si="41"/>
        <v>0.4</v>
      </c>
      <c r="P85" s="5"/>
      <c r="Q85" s="5">
        <f t="shared" si="48"/>
        <v>0</v>
      </c>
      <c r="R85" s="5"/>
      <c r="S85" s="1"/>
      <c r="T85" s="1">
        <f t="shared" si="46"/>
        <v>62.5</v>
      </c>
      <c r="U85" s="1">
        <f t="shared" si="44"/>
        <v>62.5</v>
      </c>
      <c r="V85" s="1">
        <v>2.4</v>
      </c>
      <c r="W85" s="1">
        <v>2.8</v>
      </c>
      <c r="X85" s="1">
        <v>1</v>
      </c>
      <c r="Y85" s="1">
        <v>0.8</v>
      </c>
      <c r="Z85" s="1">
        <v>2.2000000000000002</v>
      </c>
      <c r="AA85" s="1">
        <v>2.2000000000000002</v>
      </c>
      <c r="AB85" s="21" t="s">
        <v>118</v>
      </c>
      <c r="AC85" s="1">
        <f t="shared" si="4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32</v>
      </c>
      <c r="C86" s="1">
        <v>1842.336</v>
      </c>
      <c r="D86" s="1">
        <v>1307.42</v>
      </c>
      <c r="E86" s="1">
        <v>767.79</v>
      </c>
      <c r="F86" s="1">
        <v>2266.6529999999998</v>
      </c>
      <c r="G86" s="6">
        <v>1</v>
      </c>
      <c r="H86" s="1">
        <v>60</v>
      </c>
      <c r="I86" s="1" t="s">
        <v>33</v>
      </c>
      <c r="J86" s="1">
        <v>756.4</v>
      </c>
      <c r="K86" s="1">
        <f t="shared" si="49"/>
        <v>11.389999999999986</v>
      </c>
      <c r="L86" s="1"/>
      <c r="M86" s="1"/>
      <c r="N86" s="1">
        <v>519.97924000000103</v>
      </c>
      <c r="O86" s="1">
        <f t="shared" si="41"/>
        <v>153.55799999999999</v>
      </c>
      <c r="P86" s="5"/>
      <c r="Q86" s="5">
        <f t="shared" si="48"/>
        <v>0</v>
      </c>
      <c r="R86" s="5"/>
      <c r="S86" s="1"/>
      <c r="T86" s="1">
        <f t="shared" si="46"/>
        <v>18.147099076570424</v>
      </c>
      <c r="U86" s="1">
        <f t="shared" si="44"/>
        <v>18.147099076570424</v>
      </c>
      <c r="V86" s="1">
        <v>304.45139999999998</v>
      </c>
      <c r="W86" s="1">
        <v>299.70339999999999</v>
      </c>
      <c r="X86" s="1">
        <v>297.55700000000002</v>
      </c>
      <c r="Y86" s="1">
        <v>318.17020000000002</v>
      </c>
      <c r="Z86" s="1">
        <v>323.8784</v>
      </c>
      <c r="AA86" s="1">
        <v>322.85840000000002</v>
      </c>
      <c r="AB86" s="21" t="s">
        <v>118</v>
      </c>
      <c r="AC86" s="1">
        <f t="shared" si="4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126</v>
      </c>
      <c r="B87" s="13" t="s">
        <v>38</v>
      </c>
      <c r="C87" s="13"/>
      <c r="D87" s="13"/>
      <c r="E87" s="13">
        <v>-1</v>
      </c>
      <c r="F87" s="13"/>
      <c r="G87" s="14">
        <v>0</v>
      </c>
      <c r="H87" s="13">
        <v>60</v>
      </c>
      <c r="I87" s="13" t="s">
        <v>33</v>
      </c>
      <c r="J87" s="13"/>
      <c r="K87" s="13">
        <f t="shared" si="49"/>
        <v>-1</v>
      </c>
      <c r="L87" s="13"/>
      <c r="M87" s="13"/>
      <c r="N87" s="13"/>
      <c r="O87" s="13">
        <f t="shared" si="41"/>
        <v>-0.2</v>
      </c>
      <c r="P87" s="15"/>
      <c r="Q87" s="15"/>
      <c r="R87" s="15"/>
      <c r="S87" s="13"/>
      <c r="T87" s="13">
        <f t="shared" si="43"/>
        <v>0</v>
      </c>
      <c r="U87" s="13">
        <f t="shared" si="44"/>
        <v>0</v>
      </c>
      <c r="V87" s="13">
        <v>-0.8</v>
      </c>
      <c r="W87" s="13">
        <v>-0.2</v>
      </c>
      <c r="X87" s="13">
        <v>0.4</v>
      </c>
      <c r="Y87" s="13">
        <v>0.2</v>
      </c>
      <c r="Z87" s="13">
        <v>0.6</v>
      </c>
      <c r="AA87" s="13">
        <v>0.4</v>
      </c>
      <c r="AB87" s="13" t="s">
        <v>49</v>
      </c>
      <c r="AC87" s="13">
        <f t="shared" si="4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32</v>
      </c>
      <c r="C88" s="1">
        <v>5975.7269999999999</v>
      </c>
      <c r="D88" s="1">
        <v>2962.87</v>
      </c>
      <c r="E88" s="1">
        <v>3454.7080000000001</v>
      </c>
      <c r="F88" s="1">
        <v>4394.0079999999998</v>
      </c>
      <c r="G88" s="6">
        <v>1</v>
      </c>
      <c r="H88" s="1">
        <v>60</v>
      </c>
      <c r="I88" s="1" t="s">
        <v>33</v>
      </c>
      <c r="J88" s="1">
        <v>3399.7</v>
      </c>
      <c r="K88" s="1">
        <f t="shared" si="49"/>
        <v>55.008000000000266</v>
      </c>
      <c r="L88" s="1"/>
      <c r="M88" s="1"/>
      <c r="N88" s="1">
        <v>500</v>
      </c>
      <c r="O88" s="1">
        <f t="shared" si="41"/>
        <v>690.94159999999999</v>
      </c>
      <c r="P88" s="5">
        <f t="shared" ref="P88:P89" si="50">10.8*O88-N88-F88</f>
        <v>2568.1612800000003</v>
      </c>
      <c r="Q88" s="5">
        <f t="shared" ref="Q88:Q92" si="51">P88</f>
        <v>2568.1612800000003</v>
      </c>
      <c r="R88" s="5"/>
      <c r="S88" s="1"/>
      <c r="T88" s="1">
        <f t="shared" ref="T88:T92" si="52">(F88+N88+Q88)/O88</f>
        <v>10.8</v>
      </c>
      <c r="U88" s="1">
        <f t="shared" si="44"/>
        <v>7.0830993531146476</v>
      </c>
      <c r="V88" s="1">
        <v>679.37739999999997</v>
      </c>
      <c r="W88" s="1">
        <v>692.45519999999999</v>
      </c>
      <c r="X88" s="1">
        <v>628.04840000000002</v>
      </c>
      <c r="Y88" s="1">
        <v>780.17520000000002</v>
      </c>
      <c r="Z88" s="1">
        <v>679.13739999999996</v>
      </c>
      <c r="AA88" s="1">
        <v>534.42139999999995</v>
      </c>
      <c r="AB88" s="1" t="s">
        <v>128</v>
      </c>
      <c r="AC88" s="1">
        <f t="shared" ref="AC88:AC92" si="53">ROUND(Q88*G88,0)</f>
        <v>2568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32</v>
      </c>
      <c r="C89" s="1">
        <v>3185.2289999999998</v>
      </c>
      <c r="D89" s="1">
        <v>4939.6859999999997</v>
      </c>
      <c r="E89" s="1">
        <v>2646.8620000000001</v>
      </c>
      <c r="F89" s="1">
        <v>5118.9629999999997</v>
      </c>
      <c r="G89" s="6">
        <v>1</v>
      </c>
      <c r="H89" s="1">
        <v>60</v>
      </c>
      <c r="I89" s="1" t="s">
        <v>33</v>
      </c>
      <c r="J89" s="1">
        <v>2613.4</v>
      </c>
      <c r="K89" s="1">
        <f t="shared" si="49"/>
        <v>33.461999999999989</v>
      </c>
      <c r="L89" s="1"/>
      <c r="M89" s="1"/>
      <c r="N89" s="1"/>
      <c r="O89" s="1">
        <f t="shared" si="41"/>
        <v>529.37239999999997</v>
      </c>
      <c r="P89" s="5">
        <f t="shared" si="50"/>
        <v>598.25892000000022</v>
      </c>
      <c r="Q89" s="5">
        <f t="shared" si="51"/>
        <v>598.25892000000022</v>
      </c>
      <c r="R89" s="5"/>
      <c r="S89" s="1"/>
      <c r="T89" s="1">
        <f t="shared" si="52"/>
        <v>10.8</v>
      </c>
      <c r="U89" s="1">
        <f t="shared" si="44"/>
        <v>9.6698713419891185</v>
      </c>
      <c r="V89" s="1">
        <v>496.41379999999998</v>
      </c>
      <c r="W89" s="1">
        <v>547.28019999999992</v>
      </c>
      <c r="X89" s="1">
        <v>557.71539999999993</v>
      </c>
      <c r="Y89" s="1">
        <v>582.10500000000002</v>
      </c>
      <c r="Z89" s="1">
        <v>392.33499999999998</v>
      </c>
      <c r="AA89" s="1">
        <v>332.48180000000002</v>
      </c>
      <c r="AB89" s="1" t="s">
        <v>130</v>
      </c>
      <c r="AC89" s="1">
        <f t="shared" si="53"/>
        <v>598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32</v>
      </c>
      <c r="C90" s="1">
        <v>223.518</v>
      </c>
      <c r="D90" s="1"/>
      <c r="E90" s="1">
        <v>84.048000000000002</v>
      </c>
      <c r="F90" s="1">
        <v>130.96100000000001</v>
      </c>
      <c r="G90" s="6">
        <v>1</v>
      </c>
      <c r="H90" s="1">
        <v>55</v>
      </c>
      <c r="I90" s="1" t="s">
        <v>33</v>
      </c>
      <c r="J90" s="1">
        <v>88.5</v>
      </c>
      <c r="K90" s="1">
        <f t="shared" si="49"/>
        <v>-4.4519999999999982</v>
      </c>
      <c r="L90" s="1"/>
      <c r="M90" s="1"/>
      <c r="N90" s="1"/>
      <c r="O90" s="1">
        <f t="shared" si="41"/>
        <v>16.8096</v>
      </c>
      <c r="P90" s="5">
        <f t="shared" ref="P90:P91" si="54">10*O90-N90-F90</f>
        <v>37.134999999999991</v>
      </c>
      <c r="Q90" s="5">
        <f t="shared" si="51"/>
        <v>37.134999999999991</v>
      </c>
      <c r="R90" s="5"/>
      <c r="S90" s="1"/>
      <c r="T90" s="1">
        <f t="shared" si="52"/>
        <v>10</v>
      </c>
      <c r="U90" s="1">
        <f t="shared" si="44"/>
        <v>7.7908457072149258</v>
      </c>
      <c r="V90" s="1">
        <v>12.010199999999999</v>
      </c>
      <c r="W90" s="1">
        <v>13.4466</v>
      </c>
      <c r="X90" s="1">
        <v>16.135999999999999</v>
      </c>
      <c r="Y90" s="1">
        <v>15.342599999999999</v>
      </c>
      <c r="Z90" s="1">
        <v>2.6404000000000001</v>
      </c>
      <c r="AA90" s="1">
        <v>6.3579999999999997</v>
      </c>
      <c r="AB90" s="1"/>
      <c r="AC90" s="1">
        <f t="shared" si="53"/>
        <v>37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32</v>
      </c>
      <c r="C91" s="1">
        <v>161.85900000000001</v>
      </c>
      <c r="D91" s="1">
        <v>107.65900000000001</v>
      </c>
      <c r="E91" s="1">
        <v>144.34299999999999</v>
      </c>
      <c r="F91" s="1">
        <v>109.99</v>
      </c>
      <c r="G91" s="6">
        <v>1</v>
      </c>
      <c r="H91" s="1">
        <v>55</v>
      </c>
      <c r="I91" s="1" t="s">
        <v>33</v>
      </c>
      <c r="J91" s="1">
        <v>146.69999999999999</v>
      </c>
      <c r="K91" s="1">
        <f t="shared" si="49"/>
        <v>-2.3569999999999993</v>
      </c>
      <c r="L91" s="1"/>
      <c r="M91" s="1"/>
      <c r="N91" s="1"/>
      <c r="O91" s="1">
        <f t="shared" si="41"/>
        <v>28.868599999999997</v>
      </c>
      <c r="P91" s="5">
        <f t="shared" si="54"/>
        <v>178.69599999999997</v>
      </c>
      <c r="Q91" s="5">
        <f t="shared" si="51"/>
        <v>178.69599999999997</v>
      </c>
      <c r="R91" s="5"/>
      <c r="S91" s="1"/>
      <c r="T91" s="1">
        <f t="shared" si="52"/>
        <v>10</v>
      </c>
      <c r="U91" s="1">
        <f t="shared" si="44"/>
        <v>3.8100219615776312</v>
      </c>
      <c r="V91" s="1">
        <v>17.8994</v>
      </c>
      <c r="W91" s="1">
        <v>23.654399999999999</v>
      </c>
      <c r="X91" s="1">
        <v>24.453199999999999</v>
      </c>
      <c r="Y91" s="1">
        <v>16.128</v>
      </c>
      <c r="Z91" s="1">
        <v>2.9266000000000001</v>
      </c>
      <c r="AA91" s="1">
        <v>0</v>
      </c>
      <c r="AB91" s="1"/>
      <c r="AC91" s="1">
        <f t="shared" si="53"/>
        <v>179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32</v>
      </c>
      <c r="C92" s="1">
        <v>205.11799999999999</v>
      </c>
      <c r="D92" s="1">
        <v>8.1750000000000007</v>
      </c>
      <c r="E92" s="1">
        <v>58.262999999999998</v>
      </c>
      <c r="F92" s="1">
        <v>145.005</v>
      </c>
      <c r="G92" s="6">
        <v>1</v>
      </c>
      <c r="H92" s="1">
        <v>55</v>
      </c>
      <c r="I92" s="1" t="s">
        <v>33</v>
      </c>
      <c r="J92" s="1">
        <v>58.1</v>
      </c>
      <c r="K92" s="1">
        <f t="shared" si="49"/>
        <v>0.1629999999999967</v>
      </c>
      <c r="L92" s="1"/>
      <c r="M92" s="1"/>
      <c r="N92" s="1"/>
      <c r="O92" s="1">
        <f t="shared" si="41"/>
        <v>11.6526</v>
      </c>
      <c r="P92" s="5"/>
      <c r="Q92" s="5">
        <f t="shared" si="51"/>
        <v>0</v>
      </c>
      <c r="R92" s="5"/>
      <c r="S92" s="1"/>
      <c r="T92" s="1">
        <f t="shared" si="52"/>
        <v>12.444003913289738</v>
      </c>
      <c r="U92" s="1">
        <f t="shared" si="44"/>
        <v>12.444003913289738</v>
      </c>
      <c r="V92" s="1">
        <v>9.6513999999999989</v>
      </c>
      <c r="W92" s="1">
        <v>9.6707999999999998</v>
      </c>
      <c r="X92" s="1">
        <v>9.3829999999999991</v>
      </c>
      <c r="Y92" s="1">
        <v>8.8468</v>
      </c>
      <c r="Z92" s="1">
        <v>3.4876</v>
      </c>
      <c r="AA92" s="1">
        <v>4.8423999999999996</v>
      </c>
      <c r="AB92" s="21" t="s">
        <v>118</v>
      </c>
      <c r="AC92" s="1">
        <f t="shared" si="5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134</v>
      </c>
      <c r="B93" s="13" t="s">
        <v>32</v>
      </c>
      <c r="C93" s="13"/>
      <c r="D93" s="13"/>
      <c r="E93" s="13"/>
      <c r="F93" s="13"/>
      <c r="G93" s="14">
        <v>0</v>
      </c>
      <c r="H93" s="13">
        <v>60</v>
      </c>
      <c r="I93" s="13" t="s">
        <v>33</v>
      </c>
      <c r="J93" s="13"/>
      <c r="K93" s="13">
        <f t="shared" si="49"/>
        <v>0</v>
      </c>
      <c r="L93" s="13"/>
      <c r="M93" s="13"/>
      <c r="N93" s="13"/>
      <c r="O93" s="13">
        <f t="shared" si="41"/>
        <v>0</v>
      </c>
      <c r="P93" s="15"/>
      <c r="Q93" s="15"/>
      <c r="R93" s="15"/>
      <c r="S93" s="13"/>
      <c r="T93" s="13" t="e">
        <f t="shared" si="43"/>
        <v>#DIV/0!</v>
      </c>
      <c r="U93" s="13" t="e">
        <f t="shared" si="44"/>
        <v>#DIV/0!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 t="s">
        <v>49</v>
      </c>
      <c r="AC93" s="13">
        <f t="shared" si="4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38</v>
      </c>
      <c r="C94" s="1">
        <v>132</v>
      </c>
      <c r="D94" s="1">
        <v>126</v>
      </c>
      <c r="E94" s="1">
        <v>102</v>
      </c>
      <c r="F94" s="1">
        <v>138</v>
      </c>
      <c r="G94" s="6">
        <v>0.3</v>
      </c>
      <c r="H94" s="1">
        <v>40</v>
      </c>
      <c r="I94" s="1" t="s">
        <v>33</v>
      </c>
      <c r="J94" s="1">
        <v>105</v>
      </c>
      <c r="K94" s="1">
        <f t="shared" si="49"/>
        <v>-3</v>
      </c>
      <c r="L94" s="1"/>
      <c r="M94" s="1"/>
      <c r="N94" s="1"/>
      <c r="O94" s="1">
        <f t="shared" si="41"/>
        <v>20.399999999999999</v>
      </c>
      <c r="P94" s="5">
        <f t="shared" ref="P94:P95" si="55">10*O94-N94-F94</f>
        <v>66</v>
      </c>
      <c r="Q94" s="5">
        <f t="shared" ref="Q94:Q95" si="56">P94</f>
        <v>66</v>
      </c>
      <c r="R94" s="5"/>
      <c r="S94" s="1"/>
      <c r="T94" s="1">
        <f t="shared" ref="T94:T95" si="57">(F94+N94+Q94)/O94</f>
        <v>10</v>
      </c>
      <c r="U94" s="1">
        <f t="shared" si="44"/>
        <v>6.764705882352942</v>
      </c>
      <c r="V94" s="1">
        <v>12</v>
      </c>
      <c r="W94" s="1">
        <v>11.6</v>
      </c>
      <c r="X94" s="1">
        <v>24.4</v>
      </c>
      <c r="Y94" s="1">
        <v>19.399999999999999</v>
      </c>
      <c r="Z94" s="1">
        <v>8</v>
      </c>
      <c r="AA94" s="1">
        <v>14</v>
      </c>
      <c r="AB94" s="1"/>
      <c r="AC94" s="1">
        <f t="shared" ref="AC94:AC95" si="58">ROUND(Q94*G94,0)</f>
        <v>20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38</v>
      </c>
      <c r="C95" s="1">
        <v>133</v>
      </c>
      <c r="D95" s="1">
        <v>90</v>
      </c>
      <c r="E95" s="1">
        <v>84</v>
      </c>
      <c r="F95" s="1">
        <v>119</v>
      </c>
      <c r="G95" s="6">
        <v>0.3</v>
      </c>
      <c r="H95" s="1">
        <v>40</v>
      </c>
      <c r="I95" s="1" t="s">
        <v>33</v>
      </c>
      <c r="J95" s="1">
        <v>89</v>
      </c>
      <c r="K95" s="1">
        <f t="shared" si="49"/>
        <v>-5</v>
      </c>
      <c r="L95" s="1"/>
      <c r="M95" s="1"/>
      <c r="N95" s="1"/>
      <c r="O95" s="1">
        <f t="shared" si="41"/>
        <v>16.8</v>
      </c>
      <c r="P95" s="5">
        <f t="shared" si="55"/>
        <v>49</v>
      </c>
      <c r="Q95" s="5">
        <f t="shared" si="56"/>
        <v>49</v>
      </c>
      <c r="R95" s="5"/>
      <c r="S95" s="1"/>
      <c r="T95" s="1">
        <f t="shared" si="57"/>
        <v>10</v>
      </c>
      <c r="U95" s="1">
        <f t="shared" si="44"/>
        <v>7.083333333333333</v>
      </c>
      <c r="V95" s="1">
        <v>15.2</v>
      </c>
      <c r="W95" s="1">
        <v>15.2</v>
      </c>
      <c r="X95" s="1">
        <v>22.8</v>
      </c>
      <c r="Y95" s="1">
        <v>18.399999999999999</v>
      </c>
      <c r="Z95" s="1">
        <v>9</v>
      </c>
      <c r="AA95" s="1">
        <v>14.2</v>
      </c>
      <c r="AB95" s="1"/>
      <c r="AC95" s="1">
        <f t="shared" si="58"/>
        <v>15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</sheetData>
  <autoFilter ref="A3:AC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2024-10-09T11:41:59Z</dcterms:created>
  <dcterms:modified xsi:type="dcterms:W3CDTF">2024-10-10T07:43:44Z</dcterms:modified>
</cp:coreProperties>
</file>