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0,24 ПОКОМ КИ филиалы\"/>
    </mc:Choice>
  </mc:AlternateContent>
  <xr:revisionPtr revIDLastSave="0" documentId="13_ncr:1_{FE0A046B-34DB-4E72-A65D-77DEA60693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9" i="1" l="1"/>
  <c r="AC97" i="1"/>
  <c r="AC98" i="1"/>
  <c r="AC99" i="1"/>
  <c r="P97" i="1"/>
  <c r="U97" i="1" s="1"/>
  <c r="P98" i="1"/>
  <c r="U98" i="1" s="1"/>
  <c r="P99" i="1"/>
  <c r="U99" i="1" s="1"/>
  <c r="T98" i="1" l="1"/>
  <c r="T99" i="1"/>
  <c r="T97" i="1"/>
  <c r="AC14" i="1"/>
  <c r="AC16" i="1"/>
  <c r="AC21" i="1"/>
  <c r="AC23" i="1"/>
  <c r="AC28" i="1"/>
  <c r="AC29" i="1"/>
  <c r="AC31" i="1"/>
  <c r="AC32" i="1"/>
  <c r="AC34" i="1"/>
  <c r="AC35" i="1"/>
  <c r="AC36" i="1"/>
  <c r="AC43" i="1"/>
  <c r="AC53" i="1"/>
  <c r="AC55" i="1"/>
  <c r="AC59" i="1"/>
  <c r="AC67" i="1"/>
  <c r="AC70" i="1"/>
  <c r="AC71" i="1"/>
  <c r="AC72" i="1"/>
  <c r="AC74" i="1"/>
  <c r="AC87" i="1"/>
  <c r="AC93" i="1"/>
  <c r="AC96" i="1"/>
  <c r="P7" i="1"/>
  <c r="P8" i="1"/>
  <c r="Q8" i="1" s="1"/>
  <c r="P9" i="1"/>
  <c r="P10" i="1"/>
  <c r="Q10" i="1" s="1"/>
  <c r="AC10" i="1" s="1"/>
  <c r="P11" i="1"/>
  <c r="P12" i="1"/>
  <c r="AC12" i="1" s="1"/>
  <c r="P13" i="1"/>
  <c r="P14" i="1"/>
  <c r="P15" i="1"/>
  <c r="P16" i="1"/>
  <c r="P17" i="1"/>
  <c r="P18" i="1"/>
  <c r="P19" i="1"/>
  <c r="P20" i="1"/>
  <c r="P21" i="1"/>
  <c r="U21" i="1" s="1"/>
  <c r="P22" i="1"/>
  <c r="P23" i="1"/>
  <c r="U23" i="1" s="1"/>
  <c r="P24" i="1"/>
  <c r="Q24" i="1" s="1"/>
  <c r="P25" i="1"/>
  <c r="Q25" i="1" s="1"/>
  <c r="P26" i="1"/>
  <c r="P27" i="1"/>
  <c r="P28" i="1"/>
  <c r="P29" i="1"/>
  <c r="U29" i="1" s="1"/>
  <c r="P30" i="1"/>
  <c r="Q30" i="1" s="1"/>
  <c r="P31" i="1"/>
  <c r="U31" i="1" s="1"/>
  <c r="P32" i="1"/>
  <c r="P33" i="1"/>
  <c r="P34" i="1"/>
  <c r="P35" i="1"/>
  <c r="U35" i="1" s="1"/>
  <c r="P36" i="1"/>
  <c r="P37" i="1"/>
  <c r="P38" i="1"/>
  <c r="AC38" i="1" s="1"/>
  <c r="P39" i="1"/>
  <c r="P40" i="1"/>
  <c r="AC40" i="1" s="1"/>
  <c r="P41" i="1"/>
  <c r="P42" i="1"/>
  <c r="Q42" i="1" s="1"/>
  <c r="AC42" i="1" s="1"/>
  <c r="P43" i="1"/>
  <c r="U43" i="1" s="1"/>
  <c r="P44" i="1"/>
  <c r="Q44" i="1" s="1"/>
  <c r="AC44" i="1" s="1"/>
  <c r="P45" i="1"/>
  <c r="P46" i="1"/>
  <c r="Q46" i="1" s="1"/>
  <c r="AC46" i="1" s="1"/>
  <c r="P47" i="1"/>
  <c r="P48" i="1"/>
  <c r="AC48" i="1" s="1"/>
  <c r="P49" i="1"/>
  <c r="P50" i="1"/>
  <c r="AC50" i="1" s="1"/>
  <c r="P51" i="1"/>
  <c r="P52" i="1"/>
  <c r="AC52" i="1" s="1"/>
  <c r="P53" i="1"/>
  <c r="U53" i="1" s="1"/>
  <c r="P54" i="1"/>
  <c r="AC54" i="1" s="1"/>
  <c r="P55" i="1"/>
  <c r="U55" i="1" s="1"/>
  <c r="P56" i="1"/>
  <c r="Q56" i="1" s="1"/>
  <c r="AC56" i="1" s="1"/>
  <c r="P57" i="1"/>
  <c r="P58" i="1"/>
  <c r="Q58" i="1" s="1"/>
  <c r="AC58" i="1" s="1"/>
  <c r="P59" i="1"/>
  <c r="U59" i="1" s="1"/>
  <c r="P60" i="1"/>
  <c r="Q60" i="1" s="1"/>
  <c r="AC60" i="1" s="1"/>
  <c r="P61" i="1"/>
  <c r="P62" i="1"/>
  <c r="Q62" i="1" s="1"/>
  <c r="AC62" i="1" s="1"/>
  <c r="P63" i="1"/>
  <c r="P64" i="1"/>
  <c r="Q64" i="1" s="1"/>
  <c r="AC64" i="1" s="1"/>
  <c r="P65" i="1"/>
  <c r="P66" i="1"/>
  <c r="Q66" i="1" s="1"/>
  <c r="AC66" i="1" s="1"/>
  <c r="P67" i="1"/>
  <c r="U67" i="1" s="1"/>
  <c r="P68" i="1"/>
  <c r="Q68" i="1" s="1"/>
  <c r="AC68" i="1" s="1"/>
  <c r="P69" i="1"/>
  <c r="P70" i="1"/>
  <c r="P71" i="1"/>
  <c r="U71" i="1" s="1"/>
  <c r="P72" i="1"/>
  <c r="P73" i="1"/>
  <c r="P74" i="1"/>
  <c r="P75" i="1"/>
  <c r="P76" i="1"/>
  <c r="AC76" i="1" s="1"/>
  <c r="P77" i="1"/>
  <c r="P78" i="1"/>
  <c r="AC78" i="1" s="1"/>
  <c r="P79" i="1"/>
  <c r="P80" i="1"/>
  <c r="P81" i="1"/>
  <c r="P82" i="1"/>
  <c r="P83" i="1"/>
  <c r="P84" i="1"/>
  <c r="P85" i="1"/>
  <c r="P86" i="1"/>
  <c r="P87" i="1"/>
  <c r="U87" i="1" s="1"/>
  <c r="P88" i="1"/>
  <c r="P89" i="1"/>
  <c r="Q89" i="1" s="1"/>
  <c r="P90" i="1"/>
  <c r="P91" i="1"/>
  <c r="P92" i="1"/>
  <c r="P93" i="1"/>
  <c r="U93" i="1" s="1"/>
  <c r="P94" i="1"/>
  <c r="P95" i="1"/>
  <c r="P96" i="1"/>
  <c r="U96" i="1" s="1"/>
  <c r="P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30" i="1" l="1"/>
  <c r="AC24" i="1"/>
  <c r="AC20" i="1"/>
  <c r="AC8" i="1"/>
  <c r="AC26" i="1"/>
  <c r="Q22" i="1"/>
  <c r="AC22" i="1" s="1"/>
  <c r="AC18" i="1"/>
  <c r="U94" i="1"/>
  <c r="Q94" i="1"/>
  <c r="AC94" i="1" s="1"/>
  <c r="U92" i="1"/>
  <c r="AC92" i="1"/>
  <c r="U90" i="1"/>
  <c r="Q90" i="1"/>
  <c r="AC90" i="1" s="1"/>
  <c r="U88" i="1"/>
  <c r="AC88" i="1"/>
  <c r="U86" i="1"/>
  <c r="AC86" i="1"/>
  <c r="U84" i="1"/>
  <c r="AC84" i="1"/>
  <c r="U82" i="1"/>
  <c r="AC82" i="1"/>
  <c r="U80" i="1"/>
  <c r="AC80" i="1"/>
  <c r="Q6" i="1"/>
  <c r="U95" i="1"/>
  <c r="Q95" i="1"/>
  <c r="AC95" i="1" s="1"/>
  <c r="U91" i="1"/>
  <c r="AC91" i="1"/>
  <c r="U89" i="1"/>
  <c r="AC89" i="1"/>
  <c r="U85" i="1"/>
  <c r="AC85" i="1"/>
  <c r="U83" i="1"/>
  <c r="Q83" i="1"/>
  <c r="AC83" i="1" s="1"/>
  <c r="U81" i="1"/>
  <c r="AC81" i="1"/>
  <c r="U79" i="1"/>
  <c r="AC79" i="1"/>
  <c r="U77" i="1"/>
  <c r="AC77" i="1"/>
  <c r="U75" i="1"/>
  <c r="AC75" i="1"/>
  <c r="U73" i="1"/>
  <c r="AC73" i="1"/>
  <c r="U69" i="1"/>
  <c r="AC69" i="1"/>
  <c r="U65" i="1"/>
  <c r="Q65" i="1"/>
  <c r="AC65" i="1" s="1"/>
  <c r="U63" i="1"/>
  <c r="Q63" i="1"/>
  <c r="AC63" i="1" s="1"/>
  <c r="U61" i="1"/>
  <c r="Q61" i="1"/>
  <c r="AC61" i="1" s="1"/>
  <c r="U57" i="1"/>
  <c r="Q57" i="1"/>
  <c r="AC57" i="1" s="1"/>
  <c r="U51" i="1"/>
  <c r="Q51" i="1"/>
  <c r="AC51" i="1" s="1"/>
  <c r="U49" i="1"/>
  <c r="AC49" i="1"/>
  <c r="U47" i="1"/>
  <c r="Q47" i="1"/>
  <c r="AC47" i="1" s="1"/>
  <c r="U45" i="1"/>
  <c r="AC45" i="1"/>
  <c r="U41" i="1"/>
  <c r="AC41" i="1"/>
  <c r="U39" i="1"/>
  <c r="Q39" i="1"/>
  <c r="AC39" i="1" s="1"/>
  <c r="U37" i="1"/>
  <c r="Q37" i="1"/>
  <c r="AC37" i="1" s="1"/>
  <c r="U33" i="1"/>
  <c r="AC33" i="1"/>
  <c r="U27" i="1"/>
  <c r="AC27" i="1"/>
  <c r="U25" i="1"/>
  <c r="AC25" i="1"/>
  <c r="U19" i="1"/>
  <c r="AC19" i="1"/>
  <c r="U17" i="1"/>
  <c r="AC17" i="1"/>
  <c r="U15" i="1"/>
  <c r="AC15" i="1"/>
  <c r="U13" i="1"/>
  <c r="AC13" i="1"/>
  <c r="U11" i="1"/>
  <c r="AC11" i="1"/>
  <c r="U9" i="1"/>
  <c r="AC9" i="1"/>
  <c r="U7" i="1"/>
  <c r="AC7" i="1"/>
  <c r="U6" i="1"/>
  <c r="T93" i="1"/>
  <c r="U78" i="1"/>
  <c r="T78" i="1"/>
  <c r="U76" i="1"/>
  <c r="T76" i="1"/>
  <c r="U74" i="1"/>
  <c r="T74" i="1"/>
  <c r="U72" i="1"/>
  <c r="T72" i="1"/>
  <c r="U70" i="1"/>
  <c r="T70" i="1"/>
  <c r="U68" i="1"/>
  <c r="T68" i="1"/>
  <c r="U66" i="1"/>
  <c r="T66" i="1"/>
  <c r="U64" i="1"/>
  <c r="T64" i="1"/>
  <c r="U62" i="1"/>
  <c r="T62" i="1"/>
  <c r="U60" i="1"/>
  <c r="T60" i="1"/>
  <c r="U58" i="1"/>
  <c r="T58" i="1"/>
  <c r="U56" i="1"/>
  <c r="T56" i="1"/>
  <c r="U54" i="1"/>
  <c r="T54" i="1"/>
  <c r="U52" i="1"/>
  <c r="T52" i="1"/>
  <c r="U50" i="1"/>
  <c r="T50" i="1"/>
  <c r="U48" i="1"/>
  <c r="T48" i="1"/>
  <c r="U46" i="1"/>
  <c r="T46" i="1"/>
  <c r="U44" i="1"/>
  <c r="T44" i="1"/>
  <c r="U42" i="1"/>
  <c r="T42" i="1"/>
  <c r="U40" i="1"/>
  <c r="T40" i="1"/>
  <c r="U38" i="1"/>
  <c r="T38" i="1"/>
  <c r="U36" i="1"/>
  <c r="T36" i="1"/>
  <c r="U34" i="1"/>
  <c r="T34" i="1"/>
  <c r="U32" i="1"/>
  <c r="T32" i="1"/>
  <c r="U30" i="1"/>
  <c r="U28" i="1"/>
  <c r="T28" i="1"/>
  <c r="U26" i="1"/>
  <c r="U24" i="1"/>
  <c r="U22" i="1"/>
  <c r="U20" i="1"/>
  <c r="U18" i="1"/>
  <c r="U16" i="1"/>
  <c r="T16" i="1"/>
  <c r="U14" i="1"/>
  <c r="T14" i="1"/>
  <c r="U12" i="1"/>
  <c r="T12" i="1"/>
  <c r="U10" i="1"/>
  <c r="T10" i="1"/>
  <c r="U8" i="1"/>
  <c r="T96" i="1"/>
  <c r="T84" i="1"/>
  <c r="T87" i="1"/>
  <c r="T81" i="1"/>
  <c r="T71" i="1"/>
  <c r="T67" i="1"/>
  <c r="T59" i="1"/>
  <c r="T55" i="1"/>
  <c r="T53" i="1"/>
  <c r="T43" i="1"/>
  <c r="T35" i="1"/>
  <c r="T33" i="1"/>
  <c r="T31" i="1"/>
  <c r="T29" i="1"/>
  <c r="T25" i="1"/>
  <c r="T23" i="1"/>
  <c r="T21" i="1"/>
  <c r="P5" i="1"/>
  <c r="K5" i="1"/>
  <c r="T9" i="1" l="1"/>
  <c r="T20" i="1"/>
  <c r="T82" i="1"/>
  <c r="T30" i="1"/>
  <c r="T17" i="1"/>
  <c r="T37" i="1"/>
  <c r="T49" i="1"/>
  <c r="T65" i="1"/>
  <c r="T69" i="1"/>
  <c r="T73" i="1"/>
  <c r="T8" i="1"/>
  <c r="T24" i="1"/>
  <c r="T13" i="1"/>
  <c r="T41" i="1"/>
  <c r="T45" i="1"/>
  <c r="T57" i="1"/>
  <c r="T61" i="1"/>
  <c r="T77" i="1"/>
  <c r="T85" i="1"/>
  <c r="T89" i="1"/>
  <c r="T90" i="1"/>
  <c r="T92" i="1"/>
  <c r="T18" i="1"/>
  <c r="T22" i="1"/>
  <c r="T26" i="1"/>
  <c r="AC6" i="1"/>
  <c r="AC5" i="1" s="1"/>
  <c r="Q5" i="1"/>
  <c r="T7" i="1"/>
  <c r="T11" i="1"/>
  <c r="T15" i="1"/>
  <c r="T19" i="1"/>
  <c r="T27" i="1"/>
  <c r="T39" i="1"/>
  <c r="T47" i="1"/>
  <c r="T51" i="1"/>
  <c r="T63" i="1"/>
  <c r="T75" i="1"/>
  <c r="T79" i="1"/>
  <c r="T83" i="1"/>
  <c r="T91" i="1"/>
  <c r="T86" i="1"/>
  <c r="T80" i="1"/>
  <c r="T88" i="1"/>
  <c r="T94" i="1"/>
  <c r="T95" i="1"/>
  <c r="T6" i="1"/>
</calcChain>
</file>

<file path=xl/sharedStrings.xml><?xml version="1.0" encoding="utf-8"?>
<sst xmlns="http://schemas.openxmlformats.org/spreadsheetml/2006/main" count="374" uniqueCount="152">
  <si>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</si>
  <si>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</si>
  <si>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</si>
  <si>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</si>
  <si>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</si>
  <si>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</si>
  <si>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</si>
  <si>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</si>
  <si>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</si>
  <si>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</si>
  <si>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</si>
  <si>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</si>
  <si>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</si>
  <si>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</si>
  <si>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</si>
  <si>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</si>
  <si>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</si>
  <si>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</si>
  <si>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</si>
  <si>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</si>
  <si>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</si>
  <si>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</si>
  <si>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</si>
  <si>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12,10,</t>
  </si>
  <si>
    <t>10,10,</t>
  </si>
  <si>
    <t>09,10,</t>
  </si>
  <si>
    <t>03,10,</t>
  </si>
  <si>
    <t>02,10,</t>
  </si>
  <si>
    <t>26,09,</t>
  </si>
  <si>
    <t>25,09,</t>
  </si>
  <si>
    <t>19,09,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</si>
  <si>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</si>
  <si>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</si>
  <si>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</si>
  <si>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</si>
  <si>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</si>
  <si>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</si>
  <si>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</si>
  <si>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</si>
  <si>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</si>
  <si>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</si>
  <si>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Данное скю в акции для сети Обжора с 01.09.2024</t>
  </si>
  <si>
    <t xml:space="preserve"> 047  Кол Баварская, белков.обол. в термоусад. пакете 0.17 кг, ТМ Стародворье  ПОКОМ</t>
  </si>
  <si>
    <t>ТС Обжора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</si>
  <si>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</si>
  <si>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</si>
  <si>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</si>
  <si>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</si>
  <si>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</si>
  <si>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</si>
  <si>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с 10,10,24 заказываем / ТС Обжора</t>
  </si>
  <si>
    <t xml:space="preserve"> 200  Ветчина Дугушка ТМ Стародворье, вектор в/у    ПОКОМ</t>
  </si>
  <si>
    <t>-70%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</si>
  <si>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</si>
  <si>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</si>
  <si>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новинка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</si>
  <si>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</si>
  <si>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</si>
  <si>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-80%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</si>
  <si>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</si>
  <si>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</si>
  <si>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</si>
  <si>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</si>
  <si>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</si>
  <si>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</si>
  <si>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</si>
  <si>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</si>
  <si>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</si>
  <si>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</si>
  <si>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>нет потребности / перемещение из Луганска (снижение продаж)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</si>
  <si>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</si>
  <si>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</si>
  <si>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</si>
  <si>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</si>
  <si>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</si>
  <si>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</si>
  <si>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</si>
  <si>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</si>
  <si>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</si>
  <si>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</si>
  <si>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</si>
  <si>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</si>
  <si>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</si>
  <si>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</si>
  <si>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</si>
  <si>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</si>
  <si>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</si>
  <si>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</si>
  <si>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</si>
  <si>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</si>
  <si>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</si>
  <si>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</si>
  <si>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</si>
  <si>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</si>
  <si>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</si>
  <si>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</si>
  <si>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</si>
  <si>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</si>
  <si>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</si>
  <si>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</si>
  <si>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</si>
  <si>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</si>
  <si>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</si>
  <si>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</si>
  <si>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</si>
  <si>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</si>
  <si>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</si>
  <si>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</si>
  <si>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</si>
  <si>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</si>
  <si>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</si>
  <si>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</si>
  <si>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</si>
  <si>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</si>
  <si>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</si>
  <si>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</si>
  <si>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</si>
  <si>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</si>
  <si>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05,10,24 завод не отгрузил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</si>
  <si>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</si>
  <si>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</si>
  <si>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</si>
  <si>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</si>
  <si>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</si>
  <si>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</si>
  <si>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</si>
  <si>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</si>
  <si>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</si>
  <si>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</si>
  <si>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</si>
  <si>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</si>
  <si>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</si>
  <si>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>ТМА октябрь / 30,01,24 манипуляции с возвратом на складе №3</t>
  </si>
  <si>
    <t xml:space="preserve"> 457  Колбаса Молочная ТМ Особый рецепт ВЕС большой батон  ПОКОМ</t>
  </si>
  <si>
    <t>ТМА октябрь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</si>
  <si>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</si>
  <si>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</si>
  <si>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</si>
  <si>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</si>
  <si>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</si>
  <si>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</si>
  <si>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</si>
  <si>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вывод</t>
  </si>
  <si>
    <t>Сосиски "Филейские по-ганноверски" Весовой амицел ТМ "Вязанка"</t>
  </si>
  <si>
    <t>Колбаса полукопченая Краковюрст ТМ Баварушка рубленая черева в/у ф/в 0,2 кг</t>
  </si>
  <si>
    <t>Копченые колбасы "Краковюрст с изысканными пряностями копченые" ф/в 0,2 NDX ТМ "Баварушка"</t>
  </si>
  <si>
    <t>нужно увеличить продажи / -70%</t>
  </si>
  <si>
    <t>нужно увеличить продажи / ТС Обжора</t>
  </si>
  <si>
    <t>с 05,09 заказываем / ТС Обжора</t>
  </si>
  <si>
    <t>заказ</t>
  </si>
  <si>
    <t>14,10,</t>
  </si>
  <si>
    <t>11,10,24 появилась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</si>
</sst>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54" activePane="bottomRight" state="frozen"/>
      <selection pane="topRight" activeCell="C1" sqref="C1"/>
      <selection pane="bottomLeft" activeCell="A6" sqref="A6"/>
      <selection pane="bottomRight" activeCell="S78" sqref="S78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4.7109375" style="8" customWidth="1"/>
    <col min="8" max="8" width="4.7109375" customWidth="1"/>
    <col min="9" max="9" width="12.7109375" bestFit="1" customWidth="1"/>
    <col min="10" max="11" width="6.7109375" customWidth="1"/>
    <col min="12" max="13" width="1" customWidth="1"/>
    <col min="14" max="18" width="6.7109375" customWidth="1"/>
    <col min="19" max="19" width="21.5703125" customWidth="1"/>
    <col min="20" max="21" width="4.85546875" customWidth="1"/>
    <col min="22" max="27" width="6" customWidth="1"/>
    <col min="28" max="28" width="38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149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30194.261000000002</v>
      </c>
      <c r="F5" s="4">
        <f>SUM(F6:F500)</f>
        <v>39166.286</v>
      </c>
      <c r="G5" s="6"/>
      <c r="H5" s="1"/>
      <c r="I5" s="1"/>
      <c r="J5" s="4">
        <f t="shared" ref="J5:R5" si="0">SUM(J6:J500)</f>
        <v>30489.110000000004</v>
      </c>
      <c r="K5" s="4">
        <f t="shared" si="0"/>
        <v>-294.84900000000073</v>
      </c>
      <c r="L5" s="4">
        <f t="shared" si="0"/>
        <v>0</v>
      </c>
      <c r="M5" s="4">
        <f t="shared" si="0"/>
        <v>0</v>
      </c>
      <c r="N5" s="4">
        <f t="shared" si="0"/>
        <v>7330.3204000000042</v>
      </c>
      <c r="O5" s="4">
        <f t="shared" si="0"/>
        <v>16454.613279999998</v>
      </c>
      <c r="P5" s="4">
        <f t="shared" si="0"/>
        <v>6038.8522000000003</v>
      </c>
      <c r="Q5" s="4">
        <f t="shared" si="0"/>
        <v>7776.0761200000015</v>
      </c>
      <c r="R5" s="4">
        <f t="shared" si="0"/>
        <v>0</v>
      </c>
      <c r="S5" s="1"/>
      <c r="T5" s="1"/>
      <c r="U5" s="1"/>
      <c r="V5" s="4">
        <f t="shared" ref="V5:AA5" si="1">SUM(V6:V500)</f>
        <v>6088.1485999999995</v>
      </c>
      <c r="W5" s="4">
        <f t="shared" si="1"/>
        <v>7273.9625999999998</v>
      </c>
      <c r="X5" s="4">
        <f t="shared" si="1"/>
        <v>7712.8412000000035</v>
      </c>
      <c r="Y5" s="4">
        <f t="shared" si="1"/>
        <v>7660.3654000000015</v>
      </c>
      <c r="Z5" s="4">
        <f t="shared" si="1"/>
        <v>7940.3789999999972</v>
      </c>
      <c r="AA5" s="4">
        <f t="shared" si="1"/>
        <v>7511.9975999999997</v>
      </c>
      <c r="AB5" s="1"/>
      <c r="AC5" s="4">
        <f>SUM(AC6:AC500)</f>
        <v>6102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285.137</v>
      </c>
      <c r="D6" s="1">
        <v>312.93599999999998</v>
      </c>
      <c r="E6" s="1">
        <v>197.58699999999999</v>
      </c>
      <c r="F6" s="1">
        <v>336.06900000000002</v>
      </c>
      <c r="G6" s="6">
        <v>1</v>
      </c>
      <c r="H6" s="1">
        <v>50</v>
      </c>
      <c r="I6" s="1" t="s">
        <v>33</v>
      </c>
      <c r="J6" s="1">
        <v>206.1</v>
      </c>
      <c r="K6" s="1">
        <f t="shared" ref="K6:K37" si="2">E6-J6</f>
        <v>-8.5130000000000052</v>
      </c>
      <c r="L6" s="1"/>
      <c r="M6" s="1"/>
      <c r="N6" s="1">
        <v>67.772880000000214</v>
      </c>
      <c r="O6" s="1">
        <v>0</v>
      </c>
      <c r="P6" s="1">
        <f>E6/5</f>
        <v>39.517399999999995</v>
      </c>
      <c r="Q6" s="5">
        <f>11*P6-O6-N6-F6</f>
        <v>30.8495199999997</v>
      </c>
      <c r="R6" s="5"/>
      <c r="S6" s="1"/>
      <c r="T6" s="1">
        <f>(F6+N6+O6+Q6)/P6</f>
        <v>11</v>
      </c>
      <c r="U6" s="1">
        <f>(F6+N6+O6)/P6</f>
        <v>10.219343377853813</v>
      </c>
      <c r="V6" s="1">
        <v>43.375</v>
      </c>
      <c r="W6" s="1">
        <v>53.234400000000008</v>
      </c>
      <c r="X6" s="1">
        <v>57.281999999999996</v>
      </c>
      <c r="Y6" s="1">
        <v>56.475800000000007</v>
      </c>
      <c r="Z6" s="1">
        <v>54.754199999999997</v>
      </c>
      <c r="AA6" s="1">
        <v>52.269000000000013</v>
      </c>
      <c r="AB6" s="1"/>
      <c r="AC6" s="1">
        <f>ROUND(Q6*G6,0)</f>
        <v>31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332.93900000000002</v>
      </c>
      <c r="D7" s="1">
        <v>177.95500000000001</v>
      </c>
      <c r="E7" s="1">
        <v>155.94399999999999</v>
      </c>
      <c r="F7" s="1">
        <v>249.04900000000001</v>
      </c>
      <c r="G7" s="6">
        <v>1</v>
      </c>
      <c r="H7" s="1">
        <v>45</v>
      </c>
      <c r="I7" s="1" t="s">
        <v>33</v>
      </c>
      <c r="J7" s="1">
        <v>160.80000000000001</v>
      </c>
      <c r="K7" s="1">
        <f t="shared" si="2"/>
        <v>-4.856000000000023</v>
      </c>
      <c r="L7" s="1"/>
      <c r="M7" s="1"/>
      <c r="N7" s="1">
        <v>165.30683999999999</v>
      </c>
      <c r="O7" s="1">
        <v>0</v>
      </c>
      <c r="P7" s="1">
        <f t="shared" ref="P7:P70" si="3">E7/5</f>
        <v>31.188799999999997</v>
      </c>
      <c r="Q7" s="5"/>
      <c r="R7" s="5"/>
      <c r="S7" s="1"/>
      <c r="T7" s="1">
        <f t="shared" ref="T7:T70" si="4">(F7+N7+O7+Q7)/P7</f>
        <v>13.285405017185658</v>
      </c>
      <c r="U7" s="1">
        <f t="shared" ref="U7:U70" si="5">(F7+N7+O7)/P7</f>
        <v>13.285405017185658</v>
      </c>
      <c r="V7" s="1">
        <v>39.585799999999999</v>
      </c>
      <c r="W7" s="1">
        <v>51.709200000000003</v>
      </c>
      <c r="X7" s="1">
        <v>49.761000000000003</v>
      </c>
      <c r="Y7" s="1">
        <v>56.493600000000001</v>
      </c>
      <c r="Z7" s="1">
        <v>57.287999999999997</v>
      </c>
      <c r="AA7" s="1">
        <v>53.7562</v>
      </c>
      <c r="AB7" s="1"/>
      <c r="AC7" s="1">
        <f t="shared" ref="AC7:AC70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496.49700000000001</v>
      </c>
      <c r="D8" s="1">
        <v>2002.9380000000001</v>
      </c>
      <c r="E8" s="1">
        <v>1677.0930000000001</v>
      </c>
      <c r="F8" s="1">
        <v>813.32100000000003</v>
      </c>
      <c r="G8" s="6">
        <v>1</v>
      </c>
      <c r="H8" s="1">
        <v>45</v>
      </c>
      <c r="I8" s="1" t="s">
        <v>33</v>
      </c>
      <c r="J8" s="1">
        <v>1546.4</v>
      </c>
      <c r="K8" s="1">
        <f t="shared" si="2"/>
        <v>130.69299999999998</v>
      </c>
      <c r="L8" s="1"/>
      <c r="M8" s="1"/>
      <c r="N8" s="1"/>
      <c r="O8" s="1">
        <v>1716.3371199999999</v>
      </c>
      <c r="P8" s="1">
        <f t="shared" si="3"/>
        <v>335.41860000000003</v>
      </c>
      <c r="Q8" s="5">
        <f>11.6*P8-O8-N8-F8</f>
        <v>1361.1976400000003</v>
      </c>
      <c r="R8" s="5"/>
      <c r="S8" s="1"/>
      <c r="T8" s="1">
        <f t="shared" si="4"/>
        <v>11.6</v>
      </c>
      <c r="U8" s="1">
        <f t="shared" si="5"/>
        <v>7.5417944025763628</v>
      </c>
      <c r="V8" s="1">
        <v>266.6764</v>
      </c>
      <c r="W8" s="1">
        <v>166.94139999999999</v>
      </c>
      <c r="X8" s="1">
        <v>199.03059999999999</v>
      </c>
      <c r="Y8" s="1">
        <v>133.90479999999999</v>
      </c>
      <c r="Z8" s="1">
        <v>124.8364</v>
      </c>
      <c r="AA8" s="1">
        <v>116.88079999999999</v>
      </c>
      <c r="AB8" s="1" t="s">
        <v>36</v>
      </c>
      <c r="AC8" s="1">
        <f t="shared" si="6"/>
        <v>1361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37.823</v>
      </c>
      <c r="D9" s="1">
        <v>1.375</v>
      </c>
      <c r="E9" s="1">
        <v>22.74</v>
      </c>
      <c r="F9" s="1">
        <v>5.5460000000000003</v>
      </c>
      <c r="G9" s="6">
        <v>1</v>
      </c>
      <c r="H9" s="1">
        <v>40</v>
      </c>
      <c r="I9" s="1" t="s">
        <v>33</v>
      </c>
      <c r="J9" s="1">
        <v>22.2</v>
      </c>
      <c r="K9" s="1">
        <f t="shared" si="2"/>
        <v>0.53999999999999915</v>
      </c>
      <c r="L9" s="1"/>
      <c r="M9" s="1"/>
      <c r="N9" s="1">
        <v>10</v>
      </c>
      <c r="O9" s="1">
        <v>25.696000000000009</v>
      </c>
      <c r="P9" s="1">
        <f t="shared" si="3"/>
        <v>4.548</v>
      </c>
      <c r="Q9" s="5">
        <v>10</v>
      </c>
      <c r="R9" s="5"/>
      <c r="S9" s="1"/>
      <c r="T9" s="1">
        <f t="shared" si="4"/>
        <v>11.266930518909412</v>
      </c>
      <c r="U9" s="1">
        <f t="shared" si="5"/>
        <v>9.0681618293755513</v>
      </c>
      <c r="V9" s="1">
        <v>4.8254000000000001</v>
      </c>
      <c r="W9" s="1">
        <v>3.3607999999999998</v>
      </c>
      <c r="X9" s="1">
        <v>2.8064</v>
      </c>
      <c r="Y9" s="1">
        <v>2.1456</v>
      </c>
      <c r="Z9" s="1">
        <v>1.9558</v>
      </c>
      <c r="AA9" s="1">
        <v>4.2446000000000002</v>
      </c>
      <c r="AB9" s="1"/>
      <c r="AC9" s="1">
        <f t="shared" si="6"/>
        <v>10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674</v>
      </c>
      <c r="D10" s="1">
        <v>1069</v>
      </c>
      <c r="E10" s="1">
        <v>790</v>
      </c>
      <c r="F10" s="1">
        <v>873</v>
      </c>
      <c r="G10" s="6">
        <v>0.45</v>
      </c>
      <c r="H10" s="1">
        <v>45</v>
      </c>
      <c r="I10" s="1" t="s">
        <v>33</v>
      </c>
      <c r="J10" s="1">
        <v>807</v>
      </c>
      <c r="K10" s="1">
        <f t="shared" si="2"/>
        <v>-17</v>
      </c>
      <c r="L10" s="1"/>
      <c r="M10" s="1"/>
      <c r="N10" s="1">
        <v>106.2000000000003</v>
      </c>
      <c r="O10" s="1">
        <v>511.79999999999973</v>
      </c>
      <c r="P10" s="1">
        <f t="shared" si="3"/>
        <v>158</v>
      </c>
      <c r="Q10" s="5">
        <f t="shared" ref="Q10" si="7">11*P10-O10-N10-F10</f>
        <v>247</v>
      </c>
      <c r="R10" s="5"/>
      <c r="S10" s="1"/>
      <c r="T10" s="1">
        <f t="shared" si="4"/>
        <v>11</v>
      </c>
      <c r="U10" s="1">
        <f t="shared" si="5"/>
        <v>9.4367088607594933</v>
      </c>
      <c r="V10" s="1">
        <v>157.19999999999999</v>
      </c>
      <c r="W10" s="1">
        <v>159.80000000000001</v>
      </c>
      <c r="X10" s="1">
        <v>172.6</v>
      </c>
      <c r="Y10" s="1">
        <v>151.6</v>
      </c>
      <c r="Z10" s="1">
        <v>152.80000000000001</v>
      </c>
      <c r="AA10" s="1">
        <v>182.4</v>
      </c>
      <c r="AB10" s="1"/>
      <c r="AC10" s="1">
        <f t="shared" si="6"/>
        <v>111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3023.55</v>
      </c>
      <c r="D11" s="1">
        <v>218.45</v>
      </c>
      <c r="E11" s="1">
        <v>2170</v>
      </c>
      <c r="F11" s="1">
        <v>840</v>
      </c>
      <c r="G11" s="6">
        <v>0.45</v>
      </c>
      <c r="H11" s="1">
        <v>45</v>
      </c>
      <c r="I11" s="1" t="s">
        <v>33</v>
      </c>
      <c r="J11" s="1">
        <v>2217</v>
      </c>
      <c r="K11" s="1">
        <f t="shared" si="2"/>
        <v>-47</v>
      </c>
      <c r="L11" s="1"/>
      <c r="M11" s="1"/>
      <c r="N11" s="1">
        <v>705</v>
      </c>
      <c r="O11" s="1">
        <v>2292</v>
      </c>
      <c r="P11" s="1">
        <f t="shared" si="3"/>
        <v>434</v>
      </c>
      <c r="Q11" s="5">
        <v>900</v>
      </c>
      <c r="R11" s="5"/>
      <c r="S11" s="1"/>
      <c r="T11" s="1">
        <f t="shared" si="4"/>
        <v>10.914746543778802</v>
      </c>
      <c r="U11" s="1">
        <f t="shared" si="5"/>
        <v>8.8410138248847918</v>
      </c>
      <c r="V11" s="1">
        <v>415.4</v>
      </c>
      <c r="W11" s="1">
        <v>337</v>
      </c>
      <c r="X11" s="1">
        <v>323</v>
      </c>
      <c r="Y11" s="1">
        <v>200.8</v>
      </c>
      <c r="Z11" s="1">
        <v>212.4</v>
      </c>
      <c r="AA11" s="1">
        <v>219.69</v>
      </c>
      <c r="AB11" s="1" t="s">
        <v>41</v>
      </c>
      <c r="AC11" s="1">
        <f t="shared" si="6"/>
        <v>405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39</v>
      </c>
      <c r="C12" s="1">
        <v>17</v>
      </c>
      <c r="D12" s="1">
        <v>60</v>
      </c>
      <c r="E12" s="1">
        <v>28</v>
      </c>
      <c r="F12" s="1">
        <v>40</v>
      </c>
      <c r="G12" s="6">
        <v>0.17</v>
      </c>
      <c r="H12" s="1">
        <v>180</v>
      </c>
      <c r="I12" s="1" t="s">
        <v>33</v>
      </c>
      <c r="J12" s="1">
        <v>33</v>
      </c>
      <c r="K12" s="1">
        <f t="shared" si="2"/>
        <v>-5</v>
      </c>
      <c r="L12" s="1"/>
      <c r="M12" s="1"/>
      <c r="N12" s="1">
        <v>10</v>
      </c>
      <c r="O12" s="1">
        <v>168</v>
      </c>
      <c r="P12" s="1">
        <f t="shared" si="3"/>
        <v>5.6</v>
      </c>
      <c r="Q12" s="5"/>
      <c r="R12" s="5"/>
      <c r="S12" s="1"/>
      <c r="T12" s="1">
        <f t="shared" si="4"/>
        <v>38.928571428571431</v>
      </c>
      <c r="U12" s="1">
        <f t="shared" si="5"/>
        <v>38.928571428571431</v>
      </c>
      <c r="V12" s="1">
        <v>6.8</v>
      </c>
      <c r="W12" s="1">
        <v>6.2</v>
      </c>
      <c r="X12" s="1">
        <v>6.4</v>
      </c>
      <c r="Y12" s="1">
        <v>4.2</v>
      </c>
      <c r="Z12" s="1">
        <v>4.4000000000000004</v>
      </c>
      <c r="AA12" s="1">
        <v>4.8</v>
      </c>
      <c r="AB12" s="1" t="s">
        <v>43</v>
      </c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39</v>
      </c>
      <c r="C13" s="1">
        <v>18</v>
      </c>
      <c r="D13" s="1">
        <v>54</v>
      </c>
      <c r="E13" s="1">
        <v>22</v>
      </c>
      <c r="F13" s="1">
        <v>33</v>
      </c>
      <c r="G13" s="6">
        <v>0.3</v>
      </c>
      <c r="H13" s="1">
        <v>40</v>
      </c>
      <c r="I13" s="1" t="s">
        <v>33</v>
      </c>
      <c r="J13" s="1">
        <v>23</v>
      </c>
      <c r="K13" s="1">
        <f t="shared" si="2"/>
        <v>-1</v>
      </c>
      <c r="L13" s="1"/>
      <c r="M13" s="1"/>
      <c r="N13" s="1"/>
      <c r="O13" s="1">
        <v>15</v>
      </c>
      <c r="P13" s="1">
        <f t="shared" si="3"/>
        <v>4.4000000000000004</v>
      </c>
      <c r="Q13" s="5"/>
      <c r="R13" s="5"/>
      <c r="S13" s="1"/>
      <c r="T13" s="1">
        <f t="shared" si="4"/>
        <v>10.909090909090908</v>
      </c>
      <c r="U13" s="1">
        <f t="shared" si="5"/>
        <v>10.909090909090908</v>
      </c>
      <c r="V13" s="1">
        <v>4.8</v>
      </c>
      <c r="W13" s="1">
        <v>4</v>
      </c>
      <c r="X13" s="1">
        <v>6.4</v>
      </c>
      <c r="Y13" s="1">
        <v>6.6</v>
      </c>
      <c r="Z13" s="1">
        <v>4.8</v>
      </c>
      <c r="AA13" s="1">
        <v>1</v>
      </c>
      <c r="AB13" s="1"/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45</v>
      </c>
      <c r="B14" s="11" t="s">
        <v>39</v>
      </c>
      <c r="C14" s="11"/>
      <c r="D14" s="11"/>
      <c r="E14" s="11"/>
      <c r="F14" s="11"/>
      <c r="G14" s="12">
        <v>0</v>
      </c>
      <c r="H14" s="11">
        <v>50</v>
      </c>
      <c r="I14" s="11" t="s">
        <v>60</v>
      </c>
      <c r="J14" s="11">
        <v>198</v>
      </c>
      <c r="K14" s="11">
        <f t="shared" si="2"/>
        <v>-198</v>
      </c>
      <c r="L14" s="11"/>
      <c r="M14" s="11"/>
      <c r="N14" s="11"/>
      <c r="O14" s="11">
        <v>100</v>
      </c>
      <c r="P14" s="11">
        <f t="shared" si="3"/>
        <v>0</v>
      </c>
      <c r="Q14" s="13"/>
      <c r="R14" s="13"/>
      <c r="S14" s="11"/>
      <c r="T14" s="11" t="e">
        <f t="shared" si="4"/>
        <v>#DIV/0!</v>
      </c>
      <c r="U14" s="11" t="e">
        <f t="shared" si="5"/>
        <v>#DIV/0!</v>
      </c>
      <c r="V14" s="11">
        <v>0</v>
      </c>
      <c r="W14" s="11">
        <v>0.8</v>
      </c>
      <c r="X14" s="11">
        <v>0.8</v>
      </c>
      <c r="Y14" s="11">
        <v>0</v>
      </c>
      <c r="Z14" s="11">
        <v>0</v>
      </c>
      <c r="AA14" s="11">
        <v>0</v>
      </c>
      <c r="AB14" s="11" t="s">
        <v>142</v>
      </c>
      <c r="AC14" s="1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39</v>
      </c>
      <c r="C15" s="1">
        <v>125</v>
      </c>
      <c r="D15" s="1">
        <v>180</v>
      </c>
      <c r="E15" s="1">
        <v>96</v>
      </c>
      <c r="F15" s="1">
        <v>192</v>
      </c>
      <c r="G15" s="6">
        <v>0.17</v>
      </c>
      <c r="H15" s="1">
        <v>180</v>
      </c>
      <c r="I15" s="1" t="s">
        <v>33</v>
      </c>
      <c r="J15" s="1">
        <v>98</v>
      </c>
      <c r="K15" s="1">
        <f t="shared" si="2"/>
        <v>-2</v>
      </c>
      <c r="L15" s="1"/>
      <c r="M15" s="1"/>
      <c r="N15" s="1">
        <v>27.600000000000019</v>
      </c>
      <c r="O15" s="1">
        <v>0</v>
      </c>
      <c r="P15" s="1">
        <f t="shared" si="3"/>
        <v>19.2</v>
      </c>
      <c r="Q15" s="5"/>
      <c r="R15" s="5"/>
      <c r="S15" s="1"/>
      <c r="T15" s="1">
        <f t="shared" si="4"/>
        <v>11.437500000000002</v>
      </c>
      <c r="U15" s="1">
        <f t="shared" si="5"/>
        <v>11.437500000000002</v>
      </c>
      <c r="V15" s="1">
        <v>21</v>
      </c>
      <c r="W15" s="1">
        <v>28.6</v>
      </c>
      <c r="X15" s="1">
        <v>30.2</v>
      </c>
      <c r="Y15" s="1">
        <v>14</v>
      </c>
      <c r="Z15" s="1">
        <v>13.6</v>
      </c>
      <c r="AA15" s="1">
        <v>28.4</v>
      </c>
      <c r="AB15" s="1"/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47</v>
      </c>
      <c r="B16" s="16" t="s">
        <v>39</v>
      </c>
      <c r="C16" s="16"/>
      <c r="D16" s="16"/>
      <c r="E16" s="16"/>
      <c r="F16" s="16"/>
      <c r="G16" s="17">
        <v>0</v>
      </c>
      <c r="H16" s="16">
        <v>50</v>
      </c>
      <c r="I16" s="16" t="s">
        <v>33</v>
      </c>
      <c r="J16" s="16"/>
      <c r="K16" s="16">
        <f t="shared" si="2"/>
        <v>0</v>
      </c>
      <c r="L16" s="16"/>
      <c r="M16" s="16"/>
      <c r="N16" s="16"/>
      <c r="O16" s="16"/>
      <c r="P16" s="16">
        <f t="shared" si="3"/>
        <v>0</v>
      </c>
      <c r="Q16" s="18"/>
      <c r="R16" s="18"/>
      <c r="S16" s="16"/>
      <c r="T16" s="16" t="e">
        <f t="shared" si="4"/>
        <v>#DIV/0!</v>
      </c>
      <c r="U16" s="16" t="e">
        <f t="shared" si="5"/>
        <v>#DIV/0!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 t="s">
        <v>48</v>
      </c>
      <c r="AC16" s="16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49</v>
      </c>
      <c r="B17" s="1" t="s">
        <v>39</v>
      </c>
      <c r="C17" s="1"/>
      <c r="D17" s="1"/>
      <c r="E17" s="1"/>
      <c r="F17" s="1"/>
      <c r="G17" s="6">
        <v>0.35</v>
      </c>
      <c r="H17" s="1">
        <v>50</v>
      </c>
      <c r="I17" s="1" t="s">
        <v>33</v>
      </c>
      <c r="J17" s="1"/>
      <c r="K17" s="1">
        <f t="shared" si="2"/>
        <v>0</v>
      </c>
      <c r="L17" s="1"/>
      <c r="M17" s="1"/>
      <c r="N17" s="1"/>
      <c r="O17" s="1">
        <v>150</v>
      </c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 t="s">
        <v>50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32</v>
      </c>
      <c r="C18" s="1">
        <v>838.84699999999998</v>
      </c>
      <c r="D18" s="1">
        <v>1916.1289999999999</v>
      </c>
      <c r="E18" s="1">
        <v>789.30899999999997</v>
      </c>
      <c r="F18" s="1">
        <v>1718.2139999999999</v>
      </c>
      <c r="G18" s="6">
        <v>1</v>
      </c>
      <c r="H18" s="1">
        <v>55</v>
      </c>
      <c r="I18" s="1" t="s">
        <v>33</v>
      </c>
      <c r="J18" s="1">
        <v>745.95</v>
      </c>
      <c r="K18" s="1">
        <f t="shared" si="2"/>
        <v>43.358999999999924</v>
      </c>
      <c r="L18" s="1"/>
      <c r="M18" s="1"/>
      <c r="N18" s="1"/>
      <c r="O18" s="1">
        <v>0</v>
      </c>
      <c r="P18" s="1">
        <f t="shared" si="3"/>
        <v>157.86179999999999</v>
      </c>
      <c r="Q18" s="5"/>
      <c r="R18" s="5"/>
      <c r="S18" s="1"/>
      <c r="T18" s="1">
        <f t="shared" si="4"/>
        <v>10.884292463407867</v>
      </c>
      <c r="U18" s="1">
        <f t="shared" si="5"/>
        <v>10.884292463407867</v>
      </c>
      <c r="V18" s="1">
        <v>166.7148</v>
      </c>
      <c r="W18" s="1">
        <v>339.29680000000002</v>
      </c>
      <c r="X18" s="1">
        <v>391.35739999999998</v>
      </c>
      <c r="Y18" s="1">
        <v>460.94760000000002</v>
      </c>
      <c r="Z18" s="1">
        <v>463.97680000000003</v>
      </c>
      <c r="AA18" s="1">
        <v>439.86099999999999</v>
      </c>
      <c r="AB18" s="1" t="s">
        <v>52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32</v>
      </c>
      <c r="C19" s="1">
        <v>3066.0990000000002</v>
      </c>
      <c r="D19" s="1">
        <v>4872.6480000000001</v>
      </c>
      <c r="E19" s="1">
        <v>2634.3519999999999</v>
      </c>
      <c r="F19" s="1">
        <v>4982.6509999999998</v>
      </c>
      <c r="G19" s="6">
        <v>1</v>
      </c>
      <c r="H19" s="1">
        <v>50</v>
      </c>
      <c r="I19" s="1" t="s">
        <v>33</v>
      </c>
      <c r="J19" s="1">
        <v>2646.9</v>
      </c>
      <c r="K19" s="1">
        <f t="shared" si="2"/>
        <v>-12.548000000000229</v>
      </c>
      <c r="L19" s="1"/>
      <c r="M19" s="1"/>
      <c r="N19" s="1">
        <v>1450</v>
      </c>
      <c r="O19" s="1">
        <v>0</v>
      </c>
      <c r="P19" s="1">
        <f t="shared" si="3"/>
        <v>526.87040000000002</v>
      </c>
      <c r="Q19" s="5"/>
      <c r="R19" s="5"/>
      <c r="S19" s="1"/>
      <c r="T19" s="1">
        <f t="shared" si="4"/>
        <v>12.209171363583909</v>
      </c>
      <c r="U19" s="1">
        <f t="shared" si="5"/>
        <v>12.209171363583909</v>
      </c>
      <c r="V19" s="1">
        <v>529.33960000000002</v>
      </c>
      <c r="W19" s="1">
        <v>700.35200000000009</v>
      </c>
      <c r="X19" s="1">
        <v>634.6884</v>
      </c>
      <c r="Y19" s="1">
        <v>500.65820000000002</v>
      </c>
      <c r="Z19" s="1">
        <v>515.92179999999996</v>
      </c>
      <c r="AA19" s="1">
        <v>520.22540000000004</v>
      </c>
      <c r="AB19" s="1" t="s">
        <v>36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32</v>
      </c>
      <c r="C20" s="1">
        <v>62.893999999999998</v>
      </c>
      <c r="D20" s="1">
        <v>309.45699999999999</v>
      </c>
      <c r="E20" s="1">
        <v>304.30099999999999</v>
      </c>
      <c r="F20" s="1"/>
      <c r="G20" s="6">
        <v>1</v>
      </c>
      <c r="H20" s="1">
        <v>60</v>
      </c>
      <c r="I20" s="1" t="s">
        <v>33</v>
      </c>
      <c r="J20" s="1">
        <v>411.03</v>
      </c>
      <c r="K20" s="1">
        <f t="shared" si="2"/>
        <v>-106.72899999999998</v>
      </c>
      <c r="L20" s="1"/>
      <c r="M20" s="1"/>
      <c r="N20" s="1">
        <v>220</v>
      </c>
      <c r="O20" s="1">
        <v>584.27816000000007</v>
      </c>
      <c r="P20" s="1">
        <f t="shared" si="3"/>
        <v>60.860199999999999</v>
      </c>
      <c r="Q20" s="5"/>
      <c r="R20" s="5"/>
      <c r="S20" s="1"/>
      <c r="T20" s="1">
        <f t="shared" si="4"/>
        <v>13.215174448983081</v>
      </c>
      <c r="U20" s="1">
        <f t="shared" si="5"/>
        <v>13.215174448983081</v>
      </c>
      <c r="V20" s="1">
        <v>74.470200000000006</v>
      </c>
      <c r="W20" s="1">
        <v>41.436599999999999</v>
      </c>
      <c r="X20" s="1">
        <v>27.828199999999999</v>
      </c>
      <c r="Y20" s="1">
        <v>0</v>
      </c>
      <c r="Z20" s="1">
        <v>0</v>
      </c>
      <c r="AA20" s="1">
        <v>0</v>
      </c>
      <c r="AB20" s="1" t="s">
        <v>55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56</v>
      </c>
      <c r="B21" s="16" t="s">
        <v>32</v>
      </c>
      <c r="C21" s="16"/>
      <c r="D21" s="16"/>
      <c r="E21" s="16"/>
      <c r="F21" s="16"/>
      <c r="G21" s="17">
        <v>0</v>
      </c>
      <c r="H21" s="16">
        <v>60</v>
      </c>
      <c r="I21" s="16" t="s">
        <v>33</v>
      </c>
      <c r="J21" s="16"/>
      <c r="K21" s="16">
        <f t="shared" si="2"/>
        <v>0</v>
      </c>
      <c r="L21" s="16"/>
      <c r="M21" s="16"/>
      <c r="N21" s="16"/>
      <c r="O21" s="16"/>
      <c r="P21" s="16">
        <f t="shared" si="3"/>
        <v>0</v>
      </c>
      <c r="Q21" s="18"/>
      <c r="R21" s="18"/>
      <c r="S21" s="16"/>
      <c r="T21" s="16" t="e">
        <f t="shared" si="4"/>
        <v>#DIV/0!</v>
      </c>
      <c r="U21" s="16" t="e">
        <f t="shared" si="5"/>
        <v>#DIV/0!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 t="s">
        <v>48</v>
      </c>
      <c r="AC21" s="16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32</v>
      </c>
      <c r="C22" s="1">
        <v>1129.491</v>
      </c>
      <c r="D22" s="1">
        <v>1845.92</v>
      </c>
      <c r="E22" s="1">
        <v>1159.068</v>
      </c>
      <c r="F22" s="1">
        <v>1438.8009999999999</v>
      </c>
      <c r="G22" s="6">
        <v>1</v>
      </c>
      <c r="H22" s="1">
        <v>60</v>
      </c>
      <c r="I22" s="1" t="s">
        <v>33</v>
      </c>
      <c r="J22" s="1">
        <v>1098.6300000000001</v>
      </c>
      <c r="K22" s="1">
        <f t="shared" si="2"/>
        <v>60.437999999999874</v>
      </c>
      <c r="L22" s="1"/>
      <c r="M22" s="1"/>
      <c r="N22" s="1"/>
      <c r="O22" s="1">
        <v>373.80819999999972</v>
      </c>
      <c r="P22" s="1">
        <f t="shared" si="3"/>
        <v>231.81360000000001</v>
      </c>
      <c r="Q22" s="5">
        <f>9*P22-O22-N22-F22</f>
        <v>273.71320000000037</v>
      </c>
      <c r="R22" s="5"/>
      <c r="S22" s="1"/>
      <c r="T22" s="1">
        <f t="shared" si="4"/>
        <v>9</v>
      </c>
      <c r="U22" s="1">
        <f t="shared" si="5"/>
        <v>7.8192530550407726</v>
      </c>
      <c r="V22" s="1">
        <v>239.2028</v>
      </c>
      <c r="W22" s="1">
        <v>436.16980000000001</v>
      </c>
      <c r="X22" s="1">
        <v>495.23180000000002</v>
      </c>
      <c r="Y22" s="1">
        <v>573.35979999999995</v>
      </c>
      <c r="Z22" s="1">
        <v>595.06780000000003</v>
      </c>
      <c r="AA22" s="1">
        <v>575.71820000000002</v>
      </c>
      <c r="AB22" s="1" t="s">
        <v>58</v>
      </c>
      <c r="AC22" s="1">
        <f t="shared" si="6"/>
        <v>274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59</v>
      </c>
      <c r="B23" s="11" t="s">
        <v>32</v>
      </c>
      <c r="C23" s="11"/>
      <c r="D23" s="11">
        <v>5.2549999999999999</v>
      </c>
      <c r="E23" s="15">
        <v>4.5330000000000004</v>
      </c>
      <c r="F23" s="11"/>
      <c r="G23" s="12">
        <v>0</v>
      </c>
      <c r="H23" s="11">
        <v>60</v>
      </c>
      <c r="I23" s="11" t="s">
        <v>60</v>
      </c>
      <c r="J23" s="11">
        <v>5</v>
      </c>
      <c r="K23" s="11">
        <f t="shared" si="2"/>
        <v>-0.46699999999999964</v>
      </c>
      <c r="L23" s="11"/>
      <c r="M23" s="11"/>
      <c r="N23" s="11"/>
      <c r="O23" s="11"/>
      <c r="P23" s="11">
        <f t="shared" si="3"/>
        <v>0.90660000000000007</v>
      </c>
      <c r="Q23" s="13"/>
      <c r="R23" s="13"/>
      <c r="S23" s="11"/>
      <c r="T23" s="11">
        <f t="shared" si="4"/>
        <v>0</v>
      </c>
      <c r="U23" s="11">
        <f t="shared" si="5"/>
        <v>0</v>
      </c>
      <c r="V23" s="11">
        <v>0</v>
      </c>
      <c r="W23" s="11">
        <v>4.4504000000000001</v>
      </c>
      <c r="X23" s="11">
        <v>4.4504000000000001</v>
      </c>
      <c r="Y23" s="11">
        <v>0.52900000000000003</v>
      </c>
      <c r="Z23" s="11">
        <v>-0.52</v>
      </c>
      <c r="AA23" s="11">
        <v>1.5860000000000001</v>
      </c>
      <c r="AB23" s="11" t="s">
        <v>61</v>
      </c>
      <c r="AC23" s="1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32</v>
      </c>
      <c r="C24" s="1">
        <v>450.54500000000002</v>
      </c>
      <c r="D24" s="1">
        <v>1364.15</v>
      </c>
      <c r="E24" s="1">
        <v>694.85</v>
      </c>
      <c r="F24" s="1">
        <v>909.74400000000003</v>
      </c>
      <c r="G24" s="6">
        <v>1</v>
      </c>
      <c r="H24" s="1">
        <v>60</v>
      </c>
      <c r="I24" s="1" t="s">
        <v>33</v>
      </c>
      <c r="J24" s="1">
        <v>671.15</v>
      </c>
      <c r="K24" s="1">
        <f t="shared" si="2"/>
        <v>23.700000000000045</v>
      </c>
      <c r="L24" s="1"/>
      <c r="M24" s="1"/>
      <c r="N24" s="1">
        <v>308.99699999999979</v>
      </c>
      <c r="O24" s="1">
        <v>126.00604</v>
      </c>
      <c r="P24" s="1">
        <f t="shared" si="3"/>
        <v>138.97</v>
      </c>
      <c r="Q24" s="5">
        <f>11.6*P24-O24-N24-F24</f>
        <v>267.30496000000005</v>
      </c>
      <c r="R24" s="5"/>
      <c r="S24" s="1"/>
      <c r="T24" s="1">
        <f t="shared" si="4"/>
        <v>11.599999999999998</v>
      </c>
      <c r="U24" s="1">
        <f t="shared" si="5"/>
        <v>9.6765275958840018</v>
      </c>
      <c r="V24" s="1">
        <v>141.90880000000001</v>
      </c>
      <c r="W24" s="1">
        <v>152.73599999999999</v>
      </c>
      <c r="X24" s="1">
        <v>143.73099999999999</v>
      </c>
      <c r="Y24" s="1">
        <v>93.109000000000009</v>
      </c>
      <c r="Z24" s="1">
        <v>100.9862</v>
      </c>
      <c r="AA24" s="1">
        <v>103.012</v>
      </c>
      <c r="AB24" s="1" t="s">
        <v>36</v>
      </c>
      <c r="AC24" s="1">
        <f t="shared" si="6"/>
        <v>267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32</v>
      </c>
      <c r="C25" s="1">
        <v>700.43799999999999</v>
      </c>
      <c r="D25" s="1">
        <v>565.077</v>
      </c>
      <c r="E25" s="1">
        <v>466.46499999999997</v>
      </c>
      <c r="F25" s="1">
        <v>592.67999999999995</v>
      </c>
      <c r="G25" s="6">
        <v>1</v>
      </c>
      <c r="H25" s="1">
        <v>60</v>
      </c>
      <c r="I25" s="1" t="s">
        <v>33</v>
      </c>
      <c r="J25" s="1">
        <v>437.55</v>
      </c>
      <c r="K25" s="1">
        <f t="shared" si="2"/>
        <v>28.914999999999964</v>
      </c>
      <c r="L25" s="1"/>
      <c r="M25" s="1"/>
      <c r="N25" s="1">
        <v>92.4147999999999</v>
      </c>
      <c r="O25" s="1">
        <v>20.146000000000068</v>
      </c>
      <c r="P25" s="1">
        <f t="shared" si="3"/>
        <v>93.292999999999992</v>
      </c>
      <c r="Q25" s="5">
        <f t="shared" ref="Q25" si="8">9*P25-O25-N25-F25</f>
        <v>134.39620000000002</v>
      </c>
      <c r="R25" s="5"/>
      <c r="S25" s="1"/>
      <c r="T25" s="1">
        <f t="shared" si="4"/>
        <v>9</v>
      </c>
      <c r="U25" s="1">
        <f t="shared" si="5"/>
        <v>7.5594181771408353</v>
      </c>
      <c r="V25" s="1">
        <v>94.421199999999999</v>
      </c>
      <c r="W25" s="1">
        <v>164.18799999999999</v>
      </c>
      <c r="X25" s="1">
        <v>180.32759999999999</v>
      </c>
      <c r="Y25" s="1">
        <v>191.8254</v>
      </c>
      <c r="Z25" s="1">
        <v>216.3528</v>
      </c>
      <c r="AA25" s="1">
        <v>230.87739999999999</v>
      </c>
      <c r="AB25" s="1" t="s">
        <v>52</v>
      </c>
      <c r="AC25" s="1">
        <f t="shared" si="6"/>
        <v>134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32</v>
      </c>
      <c r="C26" s="1">
        <v>509.13900000000001</v>
      </c>
      <c r="D26" s="1">
        <v>1933.6420000000001</v>
      </c>
      <c r="E26" s="1">
        <v>769.72299999999996</v>
      </c>
      <c r="F26" s="1">
        <v>1423.6949999999999</v>
      </c>
      <c r="G26" s="6">
        <v>1</v>
      </c>
      <c r="H26" s="1">
        <v>60</v>
      </c>
      <c r="I26" s="1" t="s">
        <v>33</v>
      </c>
      <c r="J26" s="1">
        <v>725.65</v>
      </c>
      <c r="K26" s="1">
        <f t="shared" si="2"/>
        <v>44.072999999999979</v>
      </c>
      <c r="L26" s="1"/>
      <c r="M26" s="1"/>
      <c r="N26" s="1"/>
      <c r="O26" s="1">
        <v>0</v>
      </c>
      <c r="P26" s="1">
        <f t="shared" si="3"/>
        <v>153.94459999999998</v>
      </c>
      <c r="Q26" s="5"/>
      <c r="R26" s="5"/>
      <c r="S26" s="1"/>
      <c r="T26" s="1">
        <f t="shared" si="4"/>
        <v>9.2480996410396994</v>
      </c>
      <c r="U26" s="1">
        <f t="shared" si="5"/>
        <v>9.2480996410396994</v>
      </c>
      <c r="V26" s="1">
        <v>161.0436</v>
      </c>
      <c r="W26" s="1">
        <v>308.80020000000002</v>
      </c>
      <c r="X26" s="1">
        <v>347.93900000000002</v>
      </c>
      <c r="Y26" s="1">
        <v>383.13159999999999</v>
      </c>
      <c r="Z26" s="1">
        <v>372.4796</v>
      </c>
      <c r="AA26" s="1">
        <v>354.7398</v>
      </c>
      <c r="AB26" s="1" t="s">
        <v>52</v>
      </c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32</v>
      </c>
      <c r="C27" s="1">
        <v>11.061999999999999</v>
      </c>
      <c r="D27" s="1">
        <v>95.117000000000004</v>
      </c>
      <c r="E27" s="1">
        <v>23.047999999999998</v>
      </c>
      <c r="F27" s="1">
        <v>72.034999999999997</v>
      </c>
      <c r="G27" s="6">
        <v>1</v>
      </c>
      <c r="H27" s="1">
        <v>35</v>
      </c>
      <c r="I27" s="1" t="s">
        <v>33</v>
      </c>
      <c r="J27" s="1">
        <v>28.3</v>
      </c>
      <c r="K27" s="1">
        <f t="shared" si="2"/>
        <v>-5.2520000000000024</v>
      </c>
      <c r="L27" s="1"/>
      <c r="M27" s="1"/>
      <c r="N27" s="1">
        <v>15.33819999999999</v>
      </c>
      <c r="O27" s="1">
        <v>0</v>
      </c>
      <c r="P27" s="1">
        <f t="shared" si="3"/>
        <v>4.6095999999999995</v>
      </c>
      <c r="Q27" s="5"/>
      <c r="R27" s="5"/>
      <c r="S27" s="1"/>
      <c r="T27" s="1">
        <f t="shared" si="4"/>
        <v>18.954616452620616</v>
      </c>
      <c r="U27" s="1">
        <f t="shared" si="5"/>
        <v>18.954616452620616</v>
      </c>
      <c r="V27" s="1">
        <v>5.4531999999999998</v>
      </c>
      <c r="W27" s="1">
        <v>9.5879999999999992</v>
      </c>
      <c r="X27" s="1">
        <v>9.2140000000000004</v>
      </c>
      <c r="Y27" s="1">
        <v>6.8852000000000002</v>
      </c>
      <c r="Z27" s="1">
        <v>6.0204000000000004</v>
      </c>
      <c r="AA27" s="1">
        <v>4.8680000000000003</v>
      </c>
      <c r="AB27" s="22" t="s">
        <v>66</v>
      </c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6" t="s">
        <v>67</v>
      </c>
      <c r="B28" s="16" t="s">
        <v>32</v>
      </c>
      <c r="C28" s="16"/>
      <c r="D28" s="16"/>
      <c r="E28" s="16"/>
      <c r="F28" s="16"/>
      <c r="G28" s="17">
        <v>0</v>
      </c>
      <c r="H28" s="16">
        <v>30</v>
      </c>
      <c r="I28" s="16" t="s">
        <v>33</v>
      </c>
      <c r="J28" s="16"/>
      <c r="K28" s="16">
        <f t="shared" si="2"/>
        <v>0</v>
      </c>
      <c r="L28" s="16"/>
      <c r="M28" s="16"/>
      <c r="N28" s="16"/>
      <c r="O28" s="16"/>
      <c r="P28" s="16">
        <f t="shared" si="3"/>
        <v>0</v>
      </c>
      <c r="Q28" s="18"/>
      <c r="R28" s="18"/>
      <c r="S28" s="16"/>
      <c r="T28" s="16" t="e">
        <f t="shared" si="4"/>
        <v>#DIV/0!</v>
      </c>
      <c r="U28" s="16" t="e">
        <f t="shared" si="5"/>
        <v>#DIV/0!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 t="s">
        <v>48</v>
      </c>
      <c r="AC28" s="16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6" t="s">
        <v>68</v>
      </c>
      <c r="B29" s="16" t="s">
        <v>32</v>
      </c>
      <c r="C29" s="16"/>
      <c r="D29" s="16">
        <v>453.11399999999998</v>
      </c>
      <c r="E29" s="16">
        <v>33.023000000000003</v>
      </c>
      <c r="F29" s="16">
        <v>204.739</v>
      </c>
      <c r="G29" s="17">
        <v>0</v>
      </c>
      <c r="H29" s="16">
        <v>30</v>
      </c>
      <c r="I29" s="16" t="s">
        <v>33</v>
      </c>
      <c r="J29" s="16">
        <v>32.299999999999997</v>
      </c>
      <c r="K29" s="16">
        <f t="shared" si="2"/>
        <v>0.72300000000000608</v>
      </c>
      <c r="L29" s="16"/>
      <c r="M29" s="16"/>
      <c r="N29" s="16"/>
      <c r="O29" s="16"/>
      <c r="P29" s="16">
        <f t="shared" si="3"/>
        <v>6.6046000000000005</v>
      </c>
      <c r="Q29" s="18"/>
      <c r="R29" s="18"/>
      <c r="S29" s="16"/>
      <c r="T29" s="16">
        <f t="shared" si="4"/>
        <v>30.999454925355053</v>
      </c>
      <c r="U29" s="16">
        <f t="shared" si="5"/>
        <v>30.999454925355053</v>
      </c>
      <c r="V29" s="16">
        <v>2.3532000000000002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 t="s">
        <v>69</v>
      </c>
      <c r="AC29" s="16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32</v>
      </c>
      <c r="C30" s="1">
        <v>684.45</v>
      </c>
      <c r="D30" s="1">
        <v>1195.4860000000001</v>
      </c>
      <c r="E30" s="1">
        <v>927.17100000000005</v>
      </c>
      <c r="F30" s="1">
        <v>610.87699999999995</v>
      </c>
      <c r="G30" s="6">
        <v>1</v>
      </c>
      <c r="H30" s="1">
        <v>30</v>
      </c>
      <c r="I30" s="1" t="s">
        <v>33</v>
      </c>
      <c r="J30" s="1">
        <v>964.85</v>
      </c>
      <c r="K30" s="1">
        <f t="shared" si="2"/>
        <v>-37.678999999999974</v>
      </c>
      <c r="L30" s="1"/>
      <c r="M30" s="1"/>
      <c r="N30" s="1">
        <v>650</v>
      </c>
      <c r="O30" s="1">
        <v>662.61599999999999</v>
      </c>
      <c r="P30" s="1">
        <f t="shared" si="3"/>
        <v>185.4342</v>
      </c>
      <c r="Q30" s="5">
        <f>11.6*P30-O30-N30-F30</f>
        <v>227.54372000000012</v>
      </c>
      <c r="R30" s="5"/>
      <c r="S30" s="1"/>
      <c r="T30" s="1">
        <f t="shared" si="4"/>
        <v>11.6</v>
      </c>
      <c r="U30" s="1">
        <f t="shared" si="5"/>
        <v>10.37291395006962</v>
      </c>
      <c r="V30" s="1">
        <v>200.34</v>
      </c>
      <c r="W30" s="1">
        <v>172.9084</v>
      </c>
      <c r="X30" s="1">
        <v>148.453</v>
      </c>
      <c r="Y30" s="1">
        <v>126.2684</v>
      </c>
      <c r="Z30" s="1">
        <v>124.05419999999999</v>
      </c>
      <c r="AA30" s="1">
        <v>113.0484</v>
      </c>
      <c r="AB30" s="1" t="s">
        <v>36</v>
      </c>
      <c r="AC30" s="1">
        <f t="shared" si="6"/>
        <v>228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6" t="s">
        <v>71</v>
      </c>
      <c r="B31" s="16" t="s">
        <v>32</v>
      </c>
      <c r="C31" s="16"/>
      <c r="D31" s="16"/>
      <c r="E31" s="16"/>
      <c r="F31" s="16"/>
      <c r="G31" s="17">
        <v>0</v>
      </c>
      <c r="H31" s="16">
        <v>45</v>
      </c>
      <c r="I31" s="16" t="s">
        <v>33</v>
      </c>
      <c r="J31" s="16"/>
      <c r="K31" s="16">
        <f t="shared" si="2"/>
        <v>0</v>
      </c>
      <c r="L31" s="16"/>
      <c r="M31" s="16"/>
      <c r="N31" s="16"/>
      <c r="O31" s="16"/>
      <c r="P31" s="16">
        <f t="shared" si="3"/>
        <v>0</v>
      </c>
      <c r="Q31" s="18"/>
      <c r="R31" s="18"/>
      <c r="S31" s="16"/>
      <c r="T31" s="16" t="e">
        <f t="shared" si="4"/>
        <v>#DIV/0!</v>
      </c>
      <c r="U31" s="16" t="e">
        <f t="shared" si="5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 t="s">
        <v>48</v>
      </c>
      <c r="AC31" s="16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72</v>
      </c>
      <c r="B32" s="11" t="s">
        <v>32</v>
      </c>
      <c r="C32" s="11"/>
      <c r="D32" s="11"/>
      <c r="E32" s="11"/>
      <c r="F32" s="11"/>
      <c r="G32" s="12">
        <v>0</v>
      </c>
      <c r="H32" s="11">
        <v>40</v>
      </c>
      <c r="I32" s="11" t="s">
        <v>60</v>
      </c>
      <c r="J32" s="11"/>
      <c r="K32" s="11">
        <f t="shared" si="2"/>
        <v>0</v>
      </c>
      <c r="L32" s="11"/>
      <c r="M32" s="11"/>
      <c r="N32" s="11"/>
      <c r="O32" s="11"/>
      <c r="P32" s="11">
        <f t="shared" si="3"/>
        <v>0</v>
      </c>
      <c r="Q32" s="13"/>
      <c r="R32" s="13"/>
      <c r="S32" s="11"/>
      <c r="T32" s="11" t="e">
        <f t="shared" si="4"/>
        <v>#DIV/0!</v>
      </c>
      <c r="U32" s="11" t="e">
        <f t="shared" si="5"/>
        <v>#DIV/0!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 t="s">
        <v>142</v>
      </c>
      <c r="AC32" s="1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32</v>
      </c>
      <c r="C33" s="1">
        <v>1869.269</v>
      </c>
      <c r="D33" s="1">
        <v>4314.567</v>
      </c>
      <c r="E33" s="1">
        <v>1628.472</v>
      </c>
      <c r="F33" s="1">
        <v>4234.8819999999996</v>
      </c>
      <c r="G33" s="6">
        <v>1</v>
      </c>
      <c r="H33" s="1">
        <v>40</v>
      </c>
      <c r="I33" s="1" t="s">
        <v>33</v>
      </c>
      <c r="J33" s="1">
        <v>1657.15</v>
      </c>
      <c r="K33" s="1">
        <f t="shared" si="2"/>
        <v>-28.678000000000111</v>
      </c>
      <c r="L33" s="1"/>
      <c r="M33" s="1"/>
      <c r="N33" s="1"/>
      <c r="O33" s="1">
        <v>0</v>
      </c>
      <c r="P33" s="1">
        <f t="shared" si="3"/>
        <v>325.69439999999997</v>
      </c>
      <c r="Q33" s="5"/>
      <c r="R33" s="5"/>
      <c r="S33" s="1"/>
      <c r="T33" s="1">
        <f t="shared" si="4"/>
        <v>13.002624546200364</v>
      </c>
      <c r="U33" s="1">
        <f t="shared" si="5"/>
        <v>13.002624546200364</v>
      </c>
      <c r="V33" s="1">
        <v>325.95179999999999</v>
      </c>
      <c r="W33" s="1">
        <v>723.22239999999999</v>
      </c>
      <c r="X33" s="1">
        <v>879.5415999999999</v>
      </c>
      <c r="Y33" s="1">
        <v>998.8546</v>
      </c>
      <c r="Z33" s="1">
        <v>1033.01</v>
      </c>
      <c r="AA33" s="1">
        <v>1010.1162</v>
      </c>
      <c r="AB33" s="22" t="s">
        <v>146</v>
      </c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6" t="s">
        <v>74</v>
      </c>
      <c r="B34" s="16" t="s">
        <v>32</v>
      </c>
      <c r="C34" s="16"/>
      <c r="D34" s="16"/>
      <c r="E34" s="16"/>
      <c r="F34" s="16"/>
      <c r="G34" s="17">
        <v>0</v>
      </c>
      <c r="H34" s="16">
        <v>40</v>
      </c>
      <c r="I34" s="16" t="s">
        <v>33</v>
      </c>
      <c r="J34" s="16"/>
      <c r="K34" s="16">
        <f t="shared" si="2"/>
        <v>0</v>
      </c>
      <c r="L34" s="16"/>
      <c r="M34" s="16"/>
      <c r="N34" s="16"/>
      <c r="O34" s="16"/>
      <c r="P34" s="16">
        <f t="shared" si="3"/>
        <v>0</v>
      </c>
      <c r="Q34" s="18"/>
      <c r="R34" s="18"/>
      <c r="S34" s="16"/>
      <c r="T34" s="16" t="e">
        <f t="shared" si="4"/>
        <v>#DIV/0!</v>
      </c>
      <c r="U34" s="16" t="e">
        <f t="shared" si="5"/>
        <v>#DIV/0!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 t="s">
        <v>48</v>
      </c>
      <c r="AC34" s="16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6" t="s">
        <v>75</v>
      </c>
      <c r="B35" s="16" t="s">
        <v>32</v>
      </c>
      <c r="C35" s="16"/>
      <c r="D35" s="16"/>
      <c r="E35" s="16"/>
      <c r="F35" s="16"/>
      <c r="G35" s="17">
        <v>0</v>
      </c>
      <c r="H35" s="16">
        <v>30</v>
      </c>
      <c r="I35" s="16" t="s">
        <v>33</v>
      </c>
      <c r="J35" s="16"/>
      <c r="K35" s="16">
        <f t="shared" si="2"/>
        <v>0</v>
      </c>
      <c r="L35" s="16"/>
      <c r="M35" s="16"/>
      <c r="N35" s="16"/>
      <c r="O35" s="16"/>
      <c r="P35" s="16">
        <f t="shared" si="3"/>
        <v>0</v>
      </c>
      <c r="Q35" s="18"/>
      <c r="R35" s="18"/>
      <c r="S35" s="16"/>
      <c r="T35" s="16" t="e">
        <f t="shared" si="4"/>
        <v>#DIV/0!</v>
      </c>
      <c r="U35" s="16" t="e">
        <f t="shared" si="5"/>
        <v>#DIV/0!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 t="s">
        <v>48</v>
      </c>
      <c r="AC35" s="16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76</v>
      </c>
      <c r="B36" s="16" t="s">
        <v>32</v>
      </c>
      <c r="C36" s="16"/>
      <c r="D36" s="16"/>
      <c r="E36" s="16"/>
      <c r="F36" s="16"/>
      <c r="G36" s="17">
        <v>0</v>
      </c>
      <c r="H36" s="16">
        <v>50</v>
      </c>
      <c r="I36" s="16" t="s">
        <v>33</v>
      </c>
      <c r="J36" s="16"/>
      <c r="K36" s="16">
        <f t="shared" si="2"/>
        <v>0</v>
      </c>
      <c r="L36" s="16"/>
      <c r="M36" s="16"/>
      <c r="N36" s="16"/>
      <c r="O36" s="16"/>
      <c r="P36" s="16">
        <f t="shared" si="3"/>
        <v>0</v>
      </c>
      <c r="Q36" s="18"/>
      <c r="R36" s="18"/>
      <c r="S36" s="16"/>
      <c r="T36" s="16" t="e">
        <f t="shared" si="4"/>
        <v>#DIV/0!</v>
      </c>
      <c r="U36" s="16" t="e">
        <f t="shared" si="5"/>
        <v>#DIV/0!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 t="s">
        <v>48</v>
      </c>
      <c r="AC36" s="16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32</v>
      </c>
      <c r="C37" s="1">
        <v>62.384999999999998</v>
      </c>
      <c r="D37" s="1">
        <v>86.325999999999993</v>
      </c>
      <c r="E37" s="1">
        <v>52.143000000000001</v>
      </c>
      <c r="F37" s="1">
        <v>78.573999999999998</v>
      </c>
      <c r="G37" s="6">
        <v>1</v>
      </c>
      <c r="H37" s="1">
        <v>50</v>
      </c>
      <c r="I37" s="1" t="s">
        <v>33</v>
      </c>
      <c r="J37" s="1">
        <v>53.1</v>
      </c>
      <c r="K37" s="1">
        <f t="shared" si="2"/>
        <v>-0.95700000000000074</v>
      </c>
      <c r="L37" s="1"/>
      <c r="M37" s="1"/>
      <c r="N37" s="1">
        <v>10</v>
      </c>
      <c r="O37" s="1">
        <v>0</v>
      </c>
      <c r="P37" s="1">
        <f t="shared" si="3"/>
        <v>10.428599999999999</v>
      </c>
      <c r="Q37" s="5">
        <f t="shared" ref="Q37:Q42" si="9">11*P37-O37-N37-F37</f>
        <v>26.140599999999992</v>
      </c>
      <c r="R37" s="5"/>
      <c r="S37" s="1"/>
      <c r="T37" s="1">
        <f t="shared" si="4"/>
        <v>11</v>
      </c>
      <c r="U37" s="1">
        <f t="shared" si="5"/>
        <v>8.49337399075619</v>
      </c>
      <c r="V37" s="1">
        <v>9.9323999999999995</v>
      </c>
      <c r="W37" s="1">
        <v>12.355</v>
      </c>
      <c r="X37" s="1">
        <v>13.885</v>
      </c>
      <c r="Y37" s="1">
        <v>15.837999999999999</v>
      </c>
      <c r="Z37" s="1">
        <v>13.084</v>
      </c>
      <c r="AA37" s="1">
        <v>10.5966</v>
      </c>
      <c r="AB37" s="1"/>
      <c r="AC37" s="1">
        <f t="shared" si="6"/>
        <v>26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32</v>
      </c>
      <c r="C38" s="1">
        <v>31.337</v>
      </c>
      <c r="D38" s="1">
        <v>57.002000000000002</v>
      </c>
      <c r="E38" s="1">
        <v>20.709</v>
      </c>
      <c r="F38" s="1">
        <v>42.668999999999997</v>
      </c>
      <c r="G38" s="6">
        <v>1</v>
      </c>
      <c r="H38" s="1">
        <v>50</v>
      </c>
      <c r="I38" s="1" t="s">
        <v>33</v>
      </c>
      <c r="J38" s="1">
        <v>23.6</v>
      </c>
      <c r="K38" s="1">
        <f t="shared" ref="K38:K69" si="10">E38-J38</f>
        <v>-2.8910000000000018</v>
      </c>
      <c r="L38" s="1"/>
      <c r="M38" s="1"/>
      <c r="N38" s="1">
        <v>55.545800000000007</v>
      </c>
      <c r="O38" s="1">
        <v>0</v>
      </c>
      <c r="P38" s="1">
        <f t="shared" si="3"/>
        <v>4.1417999999999999</v>
      </c>
      <c r="Q38" s="5"/>
      <c r="R38" s="5"/>
      <c r="S38" s="1"/>
      <c r="T38" s="1">
        <f t="shared" si="4"/>
        <v>23.713071611376694</v>
      </c>
      <c r="U38" s="1">
        <f t="shared" si="5"/>
        <v>23.713071611376694</v>
      </c>
      <c r="V38" s="1">
        <v>6.7239999999999993</v>
      </c>
      <c r="W38" s="1">
        <v>9.9212000000000007</v>
      </c>
      <c r="X38" s="1">
        <v>7.6436000000000011</v>
      </c>
      <c r="Y38" s="1">
        <v>7.1256000000000004</v>
      </c>
      <c r="Z38" s="1">
        <v>6.9749999999999996</v>
      </c>
      <c r="AA38" s="1">
        <v>5.7005999999999997</v>
      </c>
      <c r="AB38" s="1"/>
      <c r="AC38" s="1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39</v>
      </c>
      <c r="C39" s="1">
        <v>1015</v>
      </c>
      <c r="D39" s="1">
        <v>1802</v>
      </c>
      <c r="E39" s="1">
        <v>1181</v>
      </c>
      <c r="F39" s="1">
        <v>1358</v>
      </c>
      <c r="G39" s="6">
        <v>0.4</v>
      </c>
      <c r="H39" s="1">
        <v>45</v>
      </c>
      <c r="I39" s="1" t="s">
        <v>33</v>
      </c>
      <c r="J39" s="1">
        <v>1213</v>
      </c>
      <c r="K39" s="1">
        <f t="shared" si="10"/>
        <v>-32</v>
      </c>
      <c r="L39" s="1"/>
      <c r="M39" s="1"/>
      <c r="N39" s="1">
        <v>368.84000000000009</v>
      </c>
      <c r="O39" s="1">
        <v>499.15999999999991</v>
      </c>
      <c r="P39" s="1">
        <f t="shared" si="3"/>
        <v>236.2</v>
      </c>
      <c r="Q39" s="5">
        <f t="shared" si="9"/>
        <v>372.19999999999982</v>
      </c>
      <c r="R39" s="5"/>
      <c r="S39" s="1"/>
      <c r="T39" s="1">
        <f t="shared" si="4"/>
        <v>11</v>
      </c>
      <c r="U39" s="1">
        <f t="shared" si="5"/>
        <v>9.4242167654530071</v>
      </c>
      <c r="V39" s="1">
        <v>244.6</v>
      </c>
      <c r="W39" s="1">
        <v>217.8</v>
      </c>
      <c r="X39" s="1">
        <v>229.6</v>
      </c>
      <c r="Y39" s="1">
        <v>225.6</v>
      </c>
      <c r="Z39" s="1">
        <v>217.4</v>
      </c>
      <c r="AA39" s="1">
        <v>191.4</v>
      </c>
      <c r="AB39" s="1"/>
      <c r="AC39" s="1">
        <f t="shared" si="6"/>
        <v>149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9" t="s">
        <v>80</v>
      </c>
      <c r="B40" s="1" t="s">
        <v>39</v>
      </c>
      <c r="C40" s="1"/>
      <c r="D40" s="1"/>
      <c r="E40" s="1"/>
      <c r="F40" s="1"/>
      <c r="G40" s="6">
        <v>0.45</v>
      </c>
      <c r="H40" s="1">
        <v>50</v>
      </c>
      <c r="I40" s="1" t="s">
        <v>33</v>
      </c>
      <c r="J40" s="1"/>
      <c r="K40" s="1">
        <f t="shared" si="10"/>
        <v>0</v>
      </c>
      <c r="L40" s="1"/>
      <c r="M40" s="1"/>
      <c r="N40" s="1"/>
      <c r="O40" s="1">
        <v>150</v>
      </c>
      <c r="P40" s="1">
        <f t="shared" si="3"/>
        <v>0</v>
      </c>
      <c r="Q40" s="5"/>
      <c r="R40" s="5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 t="s">
        <v>50</v>
      </c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39</v>
      </c>
      <c r="C41" s="1">
        <v>909</v>
      </c>
      <c r="D41" s="1">
        <v>582</v>
      </c>
      <c r="E41" s="1">
        <v>775</v>
      </c>
      <c r="F41" s="1"/>
      <c r="G41" s="6">
        <v>0.4</v>
      </c>
      <c r="H41" s="1">
        <v>45</v>
      </c>
      <c r="I41" s="1" t="s">
        <v>33</v>
      </c>
      <c r="J41" s="1">
        <v>906</v>
      </c>
      <c r="K41" s="1">
        <f t="shared" si="10"/>
        <v>-131</v>
      </c>
      <c r="L41" s="1"/>
      <c r="M41" s="1"/>
      <c r="N41" s="1">
        <v>245.60000000000011</v>
      </c>
      <c r="O41" s="1">
        <v>1536.2</v>
      </c>
      <c r="P41" s="1">
        <f t="shared" si="3"/>
        <v>155</v>
      </c>
      <c r="Q41" s="5"/>
      <c r="R41" s="5"/>
      <c r="S41" s="1"/>
      <c r="T41" s="1">
        <f t="shared" si="4"/>
        <v>11.495483870967742</v>
      </c>
      <c r="U41" s="1">
        <f t="shared" si="5"/>
        <v>11.495483870967742</v>
      </c>
      <c r="V41" s="1">
        <v>198.2</v>
      </c>
      <c r="W41" s="1">
        <v>138</v>
      </c>
      <c r="X41" s="1">
        <v>148.4</v>
      </c>
      <c r="Y41" s="1">
        <v>177.4</v>
      </c>
      <c r="Z41" s="1">
        <v>165.8</v>
      </c>
      <c r="AA41" s="1">
        <v>127.2</v>
      </c>
      <c r="AB41" s="1"/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32</v>
      </c>
      <c r="C42" s="1">
        <v>324.68099999999998</v>
      </c>
      <c r="D42" s="1">
        <v>466.827</v>
      </c>
      <c r="E42" s="1">
        <v>308.74700000000001</v>
      </c>
      <c r="F42" s="1">
        <v>375.79</v>
      </c>
      <c r="G42" s="6">
        <v>1</v>
      </c>
      <c r="H42" s="1">
        <v>45</v>
      </c>
      <c r="I42" s="1" t="s">
        <v>33</v>
      </c>
      <c r="J42" s="1">
        <v>294.10000000000002</v>
      </c>
      <c r="K42" s="1">
        <f t="shared" si="10"/>
        <v>14.646999999999991</v>
      </c>
      <c r="L42" s="1"/>
      <c r="M42" s="1"/>
      <c r="N42" s="1">
        <v>159.74819999999971</v>
      </c>
      <c r="O42" s="1">
        <v>0</v>
      </c>
      <c r="P42" s="1">
        <f t="shared" si="3"/>
        <v>61.749400000000001</v>
      </c>
      <c r="Q42" s="5">
        <f t="shared" si="9"/>
        <v>143.70520000000027</v>
      </c>
      <c r="R42" s="5"/>
      <c r="S42" s="1"/>
      <c r="T42" s="1">
        <f t="shared" si="4"/>
        <v>11</v>
      </c>
      <c r="U42" s="1">
        <f t="shared" si="5"/>
        <v>8.6727676706170378</v>
      </c>
      <c r="V42" s="1">
        <v>59.744199999999999</v>
      </c>
      <c r="W42" s="1">
        <v>75.618399999999994</v>
      </c>
      <c r="X42" s="1">
        <v>77.100400000000008</v>
      </c>
      <c r="Y42" s="1">
        <v>72.625599999999991</v>
      </c>
      <c r="Z42" s="1">
        <v>69.493799999999993</v>
      </c>
      <c r="AA42" s="1">
        <v>60.797199999999997</v>
      </c>
      <c r="AB42" s="1"/>
      <c r="AC42" s="1">
        <f t="shared" si="6"/>
        <v>144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6" t="s">
        <v>83</v>
      </c>
      <c r="B43" s="16" t="s">
        <v>39</v>
      </c>
      <c r="C43" s="16"/>
      <c r="D43" s="16"/>
      <c r="E43" s="16"/>
      <c r="F43" s="16"/>
      <c r="G43" s="17">
        <v>0</v>
      </c>
      <c r="H43" s="16">
        <v>45</v>
      </c>
      <c r="I43" s="16" t="s">
        <v>33</v>
      </c>
      <c r="J43" s="16"/>
      <c r="K43" s="16">
        <f t="shared" si="10"/>
        <v>0</v>
      </c>
      <c r="L43" s="16"/>
      <c r="M43" s="16"/>
      <c r="N43" s="16"/>
      <c r="O43" s="16"/>
      <c r="P43" s="16">
        <f t="shared" si="3"/>
        <v>0</v>
      </c>
      <c r="Q43" s="18"/>
      <c r="R43" s="18"/>
      <c r="S43" s="16"/>
      <c r="T43" s="16" t="e">
        <f t="shared" si="4"/>
        <v>#DIV/0!</v>
      </c>
      <c r="U43" s="16" t="e">
        <f t="shared" si="5"/>
        <v>#DIV/0!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 t="s">
        <v>48</v>
      </c>
      <c r="AC43" s="16">
        <f t="shared" si="6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39</v>
      </c>
      <c r="C44" s="1">
        <v>187.9</v>
      </c>
      <c r="D44" s="1">
        <v>246</v>
      </c>
      <c r="E44" s="1">
        <v>201</v>
      </c>
      <c r="F44" s="1">
        <v>180.9</v>
      </c>
      <c r="G44" s="6">
        <v>0.35</v>
      </c>
      <c r="H44" s="1">
        <v>40</v>
      </c>
      <c r="I44" s="1" t="s">
        <v>33</v>
      </c>
      <c r="J44" s="1">
        <v>222</v>
      </c>
      <c r="K44" s="1">
        <f t="shared" si="10"/>
        <v>-21</v>
      </c>
      <c r="L44" s="1"/>
      <c r="M44" s="1"/>
      <c r="N44" s="1">
        <v>34.920000000000023</v>
      </c>
      <c r="O44" s="1">
        <v>173.18</v>
      </c>
      <c r="P44" s="1">
        <f t="shared" si="3"/>
        <v>40.200000000000003</v>
      </c>
      <c r="Q44" s="5">
        <f t="shared" ref="Q44:Q51" si="11">11*P44-O44-N44-F44</f>
        <v>53.200000000000017</v>
      </c>
      <c r="R44" s="5"/>
      <c r="S44" s="1"/>
      <c r="T44" s="1">
        <f t="shared" si="4"/>
        <v>11</v>
      </c>
      <c r="U44" s="1">
        <f t="shared" si="5"/>
        <v>9.6766169154228852</v>
      </c>
      <c r="V44" s="1">
        <v>41.4</v>
      </c>
      <c r="W44" s="1">
        <v>39.4</v>
      </c>
      <c r="X44" s="1">
        <v>43.2</v>
      </c>
      <c r="Y44" s="1">
        <v>43.2</v>
      </c>
      <c r="Z44" s="1">
        <v>40.619999999999997</v>
      </c>
      <c r="AA44" s="1">
        <v>51.02</v>
      </c>
      <c r="AB44" s="1"/>
      <c r="AC44" s="1">
        <f t="shared" si="6"/>
        <v>19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32</v>
      </c>
      <c r="C45" s="1">
        <v>60.447000000000003</v>
      </c>
      <c r="D45" s="1">
        <v>21.376999999999999</v>
      </c>
      <c r="E45" s="1">
        <v>38.332000000000001</v>
      </c>
      <c r="F45" s="1">
        <v>38.134999999999998</v>
      </c>
      <c r="G45" s="6">
        <v>1</v>
      </c>
      <c r="H45" s="1">
        <v>40</v>
      </c>
      <c r="I45" s="1" t="s">
        <v>33</v>
      </c>
      <c r="J45" s="1">
        <v>40.6</v>
      </c>
      <c r="K45" s="1">
        <f t="shared" si="10"/>
        <v>-2.2680000000000007</v>
      </c>
      <c r="L45" s="1"/>
      <c r="M45" s="1"/>
      <c r="N45" s="1"/>
      <c r="O45" s="1">
        <v>37.072000000000003</v>
      </c>
      <c r="P45" s="1">
        <f t="shared" si="3"/>
        <v>7.6664000000000003</v>
      </c>
      <c r="Q45" s="5">
        <v>10</v>
      </c>
      <c r="R45" s="5"/>
      <c r="S45" s="1"/>
      <c r="T45" s="1">
        <f t="shared" si="4"/>
        <v>11.11434310758635</v>
      </c>
      <c r="U45" s="1">
        <f t="shared" si="5"/>
        <v>9.8099499113012616</v>
      </c>
      <c r="V45" s="1">
        <v>7.8041999999999998</v>
      </c>
      <c r="W45" s="1">
        <v>5.3849999999999998</v>
      </c>
      <c r="X45" s="1">
        <v>5.1093999999999999</v>
      </c>
      <c r="Y45" s="1">
        <v>8.9540000000000006</v>
      </c>
      <c r="Z45" s="1">
        <v>9.2279999999999998</v>
      </c>
      <c r="AA45" s="1">
        <v>2.8338000000000001</v>
      </c>
      <c r="AB45" s="1"/>
      <c r="AC45" s="1">
        <f t="shared" si="6"/>
        <v>10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39</v>
      </c>
      <c r="C46" s="1">
        <v>564</v>
      </c>
      <c r="D46" s="1">
        <v>312</v>
      </c>
      <c r="E46" s="1">
        <v>400</v>
      </c>
      <c r="F46" s="1">
        <v>306</v>
      </c>
      <c r="G46" s="6">
        <v>0.4</v>
      </c>
      <c r="H46" s="1">
        <v>40</v>
      </c>
      <c r="I46" s="1" t="s">
        <v>33</v>
      </c>
      <c r="J46" s="1">
        <v>416</v>
      </c>
      <c r="K46" s="1">
        <f t="shared" si="10"/>
        <v>-16</v>
      </c>
      <c r="L46" s="1"/>
      <c r="M46" s="1"/>
      <c r="N46" s="1">
        <v>276.40000000000009</v>
      </c>
      <c r="O46" s="1">
        <v>107.59999999999989</v>
      </c>
      <c r="P46" s="1">
        <f t="shared" si="3"/>
        <v>80</v>
      </c>
      <c r="Q46" s="5">
        <f t="shared" si="11"/>
        <v>190</v>
      </c>
      <c r="R46" s="5"/>
      <c r="S46" s="1"/>
      <c r="T46" s="1">
        <f t="shared" si="4"/>
        <v>11</v>
      </c>
      <c r="U46" s="1">
        <f t="shared" si="5"/>
        <v>8.625</v>
      </c>
      <c r="V46" s="1">
        <v>83</v>
      </c>
      <c r="W46" s="1">
        <v>90.2</v>
      </c>
      <c r="X46" s="1">
        <v>87</v>
      </c>
      <c r="Y46" s="1">
        <v>88.8</v>
      </c>
      <c r="Z46" s="1">
        <v>100</v>
      </c>
      <c r="AA46" s="1">
        <v>97.2</v>
      </c>
      <c r="AB46" s="1"/>
      <c r="AC46" s="1">
        <f t="shared" si="6"/>
        <v>76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39</v>
      </c>
      <c r="C47" s="1">
        <v>1064.5999999999999</v>
      </c>
      <c r="D47" s="1">
        <v>396</v>
      </c>
      <c r="E47" s="1">
        <v>732</v>
      </c>
      <c r="F47" s="1">
        <v>498</v>
      </c>
      <c r="G47" s="6">
        <v>0.4</v>
      </c>
      <c r="H47" s="1">
        <v>45</v>
      </c>
      <c r="I47" s="1" t="s">
        <v>33</v>
      </c>
      <c r="J47" s="1">
        <v>742</v>
      </c>
      <c r="K47" s="1">
        <f t="shared" si="10"/>
        <v>-10</v>
      </c>
      <c r="L47" s="1"/>
      <c r="M47" s="1"/>
      <c r="N47" s="1">
        <v>341.20000000000073</v>
      </c>
      <c r="O47" s="1">
        <v>419.79999999999927</v>
      </c>
      <c r="P47" s="1">
        <f t="shared" si="3"/>
        <v>146.4</v>
      </c>
      <c r="Q47" s="5">
        <f t="shared" si="11"/>
        <v>351.40000000000009</v>
      </c>
      <c r="R47" s="5"/>
      <c r="S47" s="1"/>
      <c r="T47" s="1">
        <f t="shared" si="4"/>
        <v>11</v>
      </c>
      <c r="U47" s="1">
        <f t="shared" si="5"/>
        <v>8.5997267759562845</v>
      </c>
      <c r="V47" s="1">
        <v>145.4</v>
      </c>
      <c r="W47" s="1">
        <v>146.4</v>
      </c>
      <c r="X47" s="1">
        <v>145.6</v>
      </c>
      <c r="Y47" s="1">
        <v>163.80000000000001</v>
      </c>
      <c r="Z47" s="1">
        <v>180.08</v>
      </c>
      <c r="AA47" s="1">
        <v>170.48</v>
      </c>
      <c r="AB47" s="1"/>
      <c r="AC47" s="1">
        <f t="shared" si="6"/>
        <v>141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32</v>
      </c>
      <c r="C48" s="1">
        <v>65.649000000000001</v>
      </c>
      <c r="D48" s="1">
        <v>64.795000000000002</v>
      </c>
      <c r="E48" s="1">
        <v>45.9</v>
      </c>
      <c r="F48" s="1">
        <v>75.158000000000001</v>
      </c>
      <c r="G48" s="6">
        <v>1</v>
      </c>
      <c r="H48" s="1">
        <v>40</v>
      </c>
      <c r="I48" s="1" t="s">
        <v>33</v>
      </c>
      <c r="J48" s="1">
        <v>48.7</v>
      </c>
      <c r="K48" s="1">
        <f t="shared" si="10"/>
        <v>-2.8000000000000043</v>
      </c>
      <c r="L48" s="1"/>
      <c r="M48" s="1"/>
      <c r="N48" s="1">
        <v>28.296800000000001</v>
      </c>
      <c r="O48" s="1">
        <v>0</v>
      </c>
      <c r="P48" s="1">
        <f t="shared" si="3"/>
        <v>9.18</v>
      </c>
      <c r="Q48" s="5"/>
      <c r="R48" s="5"/>
      <c r="S48" s="1"/>
      <c r="T48" s="1">
        <f t="shared" si="4"/>
        <v>11.269586056644881</v>
      </c>
      <c r="U48" s="1">
        <f t="shared" si="5"/>
        <v>11.269586056644881</v>
      </c>
      <c r="V48" s="1">
        <v>9.4786000000000001</v>
      </c>
      <c r="W48" s="1">
        <v>13.184799999999999</v>
      </c>
      <c r="X48" s="1">
        <v>12.467000000000001</v>
      </c>
      <c r="Y48" s="1">
        <v>8.3230000000000004</v>
      </c>
      <c r="Z48" s="1">
        <v>10.4756</v>
      </c>
      <c r="AA48" s="1">
        <v>13.944599999999999</v>
      </c>
      <c r="AB48" s="1"/>
      <c r="AC48" s="1">
        <f t="shared" si="6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39</v>
      </c>
      <c r="C49" s="1">
        <v>349</v>
      </c>
      <c r="D49" s="1">
        <v>204</v>
      </c>
      <c r="E49" s="1">
        <v>260</v>
      </c>
      <c r="F49" s="1">
        <v>240</v>
      </c>
      <c r="G49" s="6">
        <v>0.35</v>
      </c>
      <c r="H49" s="1">
        <v>40</v>
      </c>
      <c r="I49" s="1" t="s">
        <v>33</v>
      </c>
      <c r="J49" s="1">
        <v>263</v>
      </c>
      <c r="K49" s="1">
        <f t="shared" si="10"/>
        <v>-3</v>
      </c>
      <c r="L49" s="1"/>
      <c r="M49" s="1"/>
      <c r="N49" s="1">
        <v>103.40000000000011</v>
      </c>
      <c r="O49" s="1">
        <v>305</v>
      </c>
      <c r="P49" s="1">
        <f t="shared" si="3"/>
        <v>52</v>
      </c>
      <c r="Q49" s="5"/>
      <c r="R49" s="5"/>
      <c r="S49" s="1"/>
      <c r="T49" s="1">
        <f t="shared" si="4"/>
        <v>12.469230769230771</v>
      </c>
      <c r="U49" s="1">
        <f t="shared" si="5"/>
        <v>12.469230769230771</v>
      </c>
      <c r="V49" s="1">
        <v>54</v>
      </c>
      <c r="W49" s="1">
        <v>54.6</v>
      </c>
      <c r="X49" s="1">
        <v>54.6</v>
      </c>
      <c r="Y49" s="1">
        <v>60.8</v>
      </c>
      <c r="Z49" s="1">
        <v>61.4</v>
      </c>
      <c r="AA49" s="1">
        <v>63.2</v>
      </c>
      <c r="AB49" s="1" t="s">
        <v>43</v>
      </c>
      <c r="AC49" s="1">
        <f t="shared" si="6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39</v>
      </c>
      <c r="C50" s="1">
        <v>342</v>
      </c>
      <c r="D50" s="1">
        <v>372</v>
      </c>
      <c r="E50" s="1">
        <v>378</v>
      </c>
      <c r="F50" s="1">
        <v>225</v>
      </c>
      <c r="G50" s="6">
        <v>0.4</v>
      </c>
      <c r="H50" s="1">
        <v>40</v>
      </c>
      <c r="I50" s="1" t="s">
        <v>33</v>
      </c>
      <c r="J50" s="1">
        <v>392</v>
      </c>
      <c r="K50" s="1">
        <f t="shared" si="10"/>
        <v>-14</v>
      </c>
      <c r="L50" s="1"/>
      <c r="M50" s="1"/>
      <c r="N50" s="1">
        <v>242.0000000000002</v>
      </c>
      <c r="O50" s="1">
        <v>469</v>
      </c>
      <c r="P50" s="1">
        <f t="shared" si="3"/>
        <v>75.599999999999994</v>
      </c>
      <c r="Q50" s="5"/>
      <c r="R50" s="5"/>
      <c r="S50" s="1"/>
      <c r="T50" s="1">
        <f t="shared" si="4"/>
        <v>12.380952380952385</v>
      </c>
      <c r="U50" s="1">
        <f t="shared" si="5"/>
        <v>12.380952380952385</v>
      </c>
      <c r="V50" s="1">
        <v>84.4</v>
      </c>
      <c r="W50" s="1">
        <v>76.8</v>
      </c>
      <c r="X50" s="1">
        <v>70.400000000000006</v>
      </c>
      <c r="Y50" s="1">
        <v>66.400000000000006</v>
      </c>
      <c r="Z50" s="1">
        <v>69.400000000000006</v>
      </c>
      <c r="AA50" s="1">
        <v>70.400000000000006</v>
      </c>
      <c r="AB50" s="1" t="s">
        <v>43</v>
      </c>
      <c r="AC50" s="1">
        <f t="shared" si="6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32</v>
      </c>
      <c r="C51" s="1">
        <v>294.57299999999998</v>
      </c>
      <c r="D51" s="1">
        <v>53.9</v>
      </c>
      <c r="E51" s="1">
        <v>135.13900000000001</v>
      </c>
      <c r="F51" s="1">
        <v>167.22399999999999</v>
      </c>
      <c r="G51" s="6">
        <v>1</v>
      </c>
      <c r="H51" s="1">
        <v>50</v>
      </c>
      <c r="I51" s="1" t="s">
        <v>33</v>
      </c>
      <c r="J51" s="1">
        <v>135.80000000000001</v>
      </c>
      <c r="K51" s="1">
        <f t="shared" si="10"/>
        <v>-0.66100000000000136</v>
      </c>
      <c r="L51" s="1"/>
      <c r="M51" s="1"/>
      <c r="N51" s="1">
        <v>40.408799999999992</v>
      </c>
      <c r="O51" s="1">
        <v>65.617200000000025</v>
      </c>
      <c r="P51" s="1">
        <f t="shared" si="3"/>
        <v>27.027800000000003</v>
      </c>
      <c r="Q51" s="5">
        <f t="shared" si="11"/>
        <v>24.055800000000033</v>
      </c>
      <c r="R51" s="5"/>
      <c r="S51" s="1"/>
      <c r="T51" s="1">
        <f t="shared" si="4"/>
        <v>11</v>
      </c>
      <c r="U51" s="1">
        <f t="shared" si="5"/>
        <v>10.109960855119542</v>
      </c>
      <c r="V51" s="1">
        <v>30.035</v>
      </c>
      <c r="W51" s="1">
        <v>31.172799999999999</v>
      </c>
      <c r="X51" s="1">
        <v>31.885999999999999</v>
      </c>
      <c r="Y51" s="1">
        <v>39.8414</v>
      </c>
      <c r="Z51" s="1">
        <v>44.476199999999999</v>
      </c>
      <c r="AA51" s="1">
        <v>46.378599999999999</v>
      </c>
      <c r="AB51" s="1"/>
      <c r="AC51" s="1">
        <f t="shared" si="6"/>
        <v>24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32</v>
      </c>
      <c r="C52" s="1">
        <v>457.84300000000002</v>
      </c>
      <c r="D52" s="1">
        <v>380.36799999999999</v>
      </c>
      <c r="E52" s="1">
        <v>318.89600000000002</v>
      </c>
      <c r="F52" s="1">
        <v>422.94600000000003</v>
      </c>
      <c r="G52" s="6">
        <v>1</v>
      </c>
      <c r="H52" s="1">
        <v>50</v>
      </c>
      <c r="I52" s="1" t="s">
        <v>33</v>
      </c>
      <c r="J52" s="1">
        <v>311.5</v>
      </c>
      <c r="K52" s="1">
        <f t="shared" si="10"/>
        <v>7.396000000000015</v>
      </c>
      <c r="L52" s="1"/>
      <c r="M52" s="1"/>
      <c r="N52" s="1">
        <v>116.61880000000011</v>
      </c>
      <c r="O52" s="1">
        <v>163.3622</v>
      </c>
      <c r="P52" s="1">
        <f t="shared" si="3"/>
        <v>63.779200000000003</v>
      </c>
      <c r="Q52" s="5"/>
      <c r="R52" s="5"/>
      <c r="S52" s="1"/>
      <c r="T52" s="1">
        <f t="shared" si="4"/>
        <v>11.021257714113695</v>
      </c>
      <c r="U52" s="1">
        <f t="shared" si="5"/>
        <v>11.021257714113695</v>
      </c>
      <c r="V52" s="1">
        <v>74.234400000000008</v>
      </c>
      <c r="W52" s="1">
        <v>77.690200000000004</v>
      </c>
      <c r="X52" s="1">
        <v>82.230999999999995</v>
      </c>
      <c r="Y52" s="1">
        <v>89.19980000000001</v>
      </c>
      <c r="Z52" s="1">
        <v>84.753200000000007</v>
      </c>
      <c r="AA52" s="1">
        <v>79.142799999999994</v>
      </c>
      <c r="AB52" s="1"/>
      <c r="AC52" s="1">
        <f t="shared" si="6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6" t="s">
        <v>93</v>
      </c>
      <c r="B53" s="16" t="s">
        <v>32</v>
      </c>
      <c r="C53" s="16"/>
      <c r="D53" s="16"/>
      <c r="E53" s="16"/>
      <c r="F53" s="16"/>
      <c r="G53" s="17">
        <v>0</v>
      </c>
      <c r="H53" s="16">
        <v>40</v>
      </c>
      <c r="I53" s="16" t="s">
        <v>33</v>
      </c>
      <c r="J53" s="16"/>
      <c r="K53" s="16">
        <f t="shared" si="10"/>
        <v>0</v>
      </c>
      <c r="L53" s="16"/>
      <c r="M53" s="16"/>
      <c r="N53" s="16"/>
      <c r="O53" s="16"/>
      <c r="P53" s="16">
        <f t="shared" si="3"/>
        <v>0</v>
      </c>
      <c r="Q53" s="18"/>
      <c r="R53" s="18"/>
      <c r="S53" s="16"/>
      <c r="T53" s="16" t="e">
        <f t="shared" si="4"/>
        <v>#DIV/0!</v>
      </c>
      <c r="U53" s="16" t="e">
        <f t="shared" si="5"/>
        <v>#DIV/0!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 t="s">
        <v>48</v>
      </c>
      <c r="AC53" s="16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39</v>
      </c>
      <c r="C54" s="1">
        <v>125</v>
      </c>
      <c r="D54" s="1">
        <v>100</v>
      </c>
      <c r="E54" s="1">
        <v>100</v>
      </c>
      <c r="F54" s="1">
        <v>117</v>
      </c>
      <c r="G54" s="6">
        <v>0.45</v>
      </c>
      <c r="H54" s="1">
        <v>50</v>
      </c>
      <c r="I54" s="1" t="s">
        <v>33</v>
      </c>
      <c r="J54" s="1">
        <v>102</v>
      </c>
      <c r="K54" s="1">
        <f t="shared" si="10"/>
        <v>-2</v>
      </c>
      <c r="L54" s="1"/>
      <c r="M54" s="1"/>
      <c r="N54" s="1"/>
      <c r="O54" s="1">
        <v>183</v>
      </c>
      <c r="P54" s="1">
        <f t="shared" si="3"/>
        <v>20</v>
      </c>
      <c r="Q54" s="5"/>
      <c r="R54" s="5"/>
      <c r="S54" s="1"/>
      <c r="T54" s="1">
        <f t="shared" si="4"/>
        <v>15</v>
      </c>
      <c r="U54" s="1">
        <f t="shared" si="5"/>
        <v>15</v>
      </c>
      <c r="V54" s="1">
        <v>17.2</v>
      </c>
      <c r="W54" s="1">
        <v>19.2</v>
      </c>
      <c r="X54" s="1">
        <v>21.6</v>
      </c>
      <c r="Y54" s="1">
        <v>22.6</v>
      </c>
      <c r="Z54" s="1">
        <v>21.664000000000001</v>
      </c>
      <c r="AA54" s="1">
        <v>24.064</v>
      </c>
      <c r="AB54" s="22" t="s">
        <v>147</v>
      </c>
      <c r="AC54" s="1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6" t="s">
        <v>95</v>
      </c>
      <c r="B55" s="16" t="s">
        <v>32</v>
      </c>
      <c r="C55" s="16"/>
      <c r="D55" s="16"/>
      <c r="E55" s="16"/>
      <c r="F55" s="16"/>
      <c r="G55" s="17">
        <v>0</v>
      </c>
      <c r="H55" s="16">
        <v>40</v>
      </c>
      <c r="I55" s="16" t="s">
        <v>33</v>
      </c>
      <c r="J55" s="16"/>
      <c r="K55" s="16">
        <f t="shared" si="10"/>
        <v>0</v>
      </c>
      <c r="L55" s="16"/>
      <c r="M55" s="16"/>
      <c r="N55" s="16"/>
      <c r="O55" s="16"/>
      <c r="P55" s="16">
        <f t="shared" si="3"/>
        <v>0</v>
      </c>
      <c r="Q55" s="18"/>
      <c r="R55" s="18"/>
      <c r="S55" s="16"/>
      <c r="T55" s="16" t="e">
        <f t="shared" si="4"/>
        <v>#DIV/0!</v>
      </c>
      <c r="U55" s="16" t="e">
        <f t="shared" si="5"/>
        <v>#DIV/0!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 t="s">
        <v>48</v>
      </c>
      <c r="AC55" s="16">
        <f t="shared" si="6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39</v>
      </c>
      <c r="C56" s="1">
        <v>97</v>
      </c>
      <c r="D56" s="1">
        <v>90</v>
      </c>
      <c r="E56" s="1">
        <v>138</v>
      </c>
      <c r="F56" s="1">
        <v>23</v>
      </c>
      <c r="G56" s="6">
        <v>0.4</v>
      </c>
      <c r="H56" s="1">
        <v>40</v>
      </c>
      <c r="I56" s="1" t="s">
        <v>33</v>
      </c>
      <c r="J56" s="1">
        <v>140</v>
      </c>
      <c r="K56" s="1">
        <f t="shared" si="10"/>
        <v>-2</v>
      </c>
      <c r="L56" s="1"/>
      <c r="M56" s="1"/>
      <c r="N56" s="1">
        <v>30.600000000000019</v>
      </c>
      <c r="O56" s="1">
        <v>175.4</v>
      </c>
      <c r="P56" s="1">
        <f t="shared" si="3"/>
        <v>27.6</v>
      </c>
      <c r="Q56" s="5">
        <f t="shared" ref="Q56:Q58" si="12">11*P56-O56-N56-F56</f>
        <v>74.599999999999994</v>
      </c>
      <c r="R56" s="5"/>
      <c r="S56" s="1"/>
      <c r="T56" s="1">
        <f t="shared" si="4"/>
        <v>11</v>
      </c>
      <c r="U56" s="1">
        <f t="shared" si="5"/>
        <v>8.2971014492753632</v>
      </c>
      <c r="V56" s="1">
        <v>26.2</v>
      </c>
      <c r="W56" s="1">
        <v>17</v>
      </c>
      <c r="X56" s="1">
        <v>18</v>
      </c>
      <c r="Y56" s="1">
        <v>20.6</v>
      </c>
      <c r="Z56" s="1">
        <v>20.8</v>
      </c>
      <c r="AA56" s="1">
        <v>22.2</v>
      </c>
      <c r="AB56" s="1"/>
      <c r="AC56" s="1">
        <f t="shared" si="6"/>
        <v>30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39</v>
      </c>
      <c r="C57" s="1">
        <v>122</v>
      </c>
      <c r="D57" s="1">
        <v>48</v>
      </c>
      <c r="E57" s="1">
        <v>113</v>
      </c>
      <c r="F57" s="1">
        <v>42</v>
      </c>
      <c r="G57" s="6">
        <v>0.4</v>
      </c>
      <c r="H57" s="1">
        <v>40</v>
      </c>
      <c r="I57" s="1" t="s">
        <v>33</v>
      </c>
      <c r="J57" s="1">
        <v>116</v>
      </c>
      <c r="K57" s="1">
        <f t="shared" si="10"/>
        <v>-3</v>
      </c>
      <c r="L57" s="1"/>
      <c r="M57" s="1"/>
      <c r="N57" s="1">
        <v>25.400000000000009</v>
      </c>
      <c r="O57" s="1">
        <v>103.6</v>
      </c>
      <c r="P57" s="1">
        <f t="shared" si="3"/>
        <v>22.6</v>
      </c>
      <c r="Q57" s="5">
        <f t="shared" si="12"/>
        <v>77.600000000000023</v>
      </c>
      <c r="R57" s="5"/>
      <c r="S57" s="1"/>
      <c r="T57" s="1">
        <f t="shared" si="4"/>
        <v>11</v>
      </c>
      <c r="U57" s="1">
        <f t="shared" si="5"/>
        <v>7.5663716814159283</v>
      </c>
      <c r="V57" s="1">
        <v>19.8</v>
      </c>
      <c r="W57" s="1">
        <v>15.4</v>
      </c>
      <c r="X57" s="1">
        <v>16.2</v>
      </c>
      <c r="Y57" s="1">
        <v>19.8</v>
      </c>
      <c r="Z57" s="1">
        <v>20</v>
      </c>
      <c r="AA57" s="1">
        <v>22.6</v>
      </c>
      <c r="AB57" s="1"/>
      <c r="AC57" s="1">
        <f t="shared" si="6"/>
        <v>31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32</v>
      </c>
      <c r="C58" s="1">
        <v>179.67599999999999</v>
      </c>
      <c r="D58" s="1">
        <v>302.48500000000001</v>
      </c>
      <c r="E58" s="1">
        <v>179.51900000000001</v>
      </c>
      <c r="F58" s="1">
        <v>261.923</v>
      </c>
      <c r="G58" s="6">
        <v>1</v>
      </c>
      <c r="H58" s="1">
        <v>50</v>
      </c>
      <c r="I58" s="1" t="s">
        <v>33</v>
      </c>
      <c r="J58" s="1">
        <v>174.7</v>
      </c>
      <c r="K58" s="1">
        <f t="shared" si="10"/>
        <v>4.8190000000000168</v>
      </c>
      <c r="L58" s="1"/>
      <c r="M58" s="1"/>
      <c r="N58" s="1">
        <v>35.761840000000063</v>
      </c>
      <c r="O58" s="1">
        <v>28.177159999999962</v>
      </c>
      <c r="P58" s="1">
        <f t="shared" si="3"/>
        <v>35.903800000000004</v>
      </c>
      <c r="Q58" s="5">
        <f t="shared" si="12"/>
        <v>69.079800000000034</v>
      </c>
      <c r="R58" s="5"/>
      <c r="S58" s="1"/>
      <c r="T58" s="1">
        <f t="shared" si="4"/>
        <v>11</v>
      </c>
      <c r="U58" s="1">
        <f t="shared" si="5"/>
        <v>9.0759752449601425</v>
      </c>
      <c r="V58" s="1">
        <v>36.324399999999997</v>
      </c>
      <c r="W58" s="1">
        <v>42.151400000000002</v>
      </c>
      <c r="X58" s="1">
        <v>46.172400000000003</v>
      </c>
      <c r="Y58" s="1">
        <v>38.775599999999997</v>
      </c>
      <c r="Z58" s="1">
        <v>39.379600000000003</v>
      </c>
      <c r="AA58" s="1">
        <v>43.554400000000001</v>
      </c>
      <c r="AB58" s="1"/>
      <c r="AC58" s="1">
        <f t="shared" si="6"/>
        <v>69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1" t="s">
        <v>99</v>
      </c>
      <c r="B59" s="11" t="s">
        <v>39</v>
      </c>
      <c r="C59" s="11">
        <v>3</v>
      </c>
      <c r="D59" s="11"/>
      <c r="E59" s="11"/>
      <c r="F59" s="11">
        <v>3</v>
      </c>
      <c r="G59" s="12">
        <v>0</v>
      </c>
      <c r="H59" s="11" t="e">
        <v>#N/A</v>
      </c>
      <c r="I59" s="11" t="s">
        <v>60</v>
      </c>
      <c r="J59" s="11">
        <v>2</v>
      </c>
      <c r="K59" s="11">
        <f t="shared" si="10"/>
        <v>-2</v>
      </c>
      <c r="L59" s="11"/>
      <c r="M59" s="11"/>
      <c r="N59" s="11"/>
      <c r="O59" s="11"/>
      <c r="P59" s="11">
        <f t="shared" si="3"/>
        <v>0</v>
      </c>
      <c r="Q59" s="13"/>
      <c r="R59" s="13"/>
      <c r="S59" s="11"/>
      <c r="T59" s="11" t="e">
        <f t="shared" si="4"/>
        <v>#DIV/0!</v>
      </c>
      <c r="U59" s="11" t="e">
        <f t="shared" si="5"/>
        <v>#DIV/0!</v>
      </c>
      <c r="V59" s="11">
        <v>0</v>
      </c>
      <c r="W59" s="11">
        <v>1</v>
      </c>
      <c r="X59" s="11">
        <v>2</v>
      </c>
      <c r="Y59" s="11">
        <v>1</v>
      </c>
      <c r="Z59" s="11">
        <v>0</v>
      </c>
      <c r="AA59" s="11">
        <v>0</v>
      </c>
      <c r="AB59" s="11"/>
      <c r="AC59" s="11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32</v>
      </c>
      <c r="C60" s="1">
        <v>282.86</v>
      </c>
      <c r="D60" s="1">
        <v>227.27500000000001</v>
      </c>
      <c r="E60" s="1">
        <v>194.84800000000001</v>
      </c>
      <c r="F60" s="1">
        <v>261.88099999999997</v>
      </c>
      <c r="G60" s="6">
        <v>1</v>
      </c>
      <c r="H60" s="1">
        <v>50</v>
      </c>
      <c r="I60" s="1" t="s">
        <v>33</v>
      </c>
      <c r="J60" s="1">
        <v>189.5</v>
      </c>
      <c r="K60" s="1">
        <f t="shared" si="10"/>
        <v>5.3480000000000132</v>
      </c>
      <c r="L60" s="1"/>
      <c r="M60" s="1"/>
      <c r="N60" s="1">
        <v>79.136200000000088</v>
      </c>
      <c r="O60" s="1">
        <v>0</v>
      </c>
      <c r="P60" s="1">
        <f t="shared" si="3"/>
        <v>38.9696</v>
      </c>
      <c r="Q60" s="5">
        <f t="shared" ref="Q60:Q66" si="13">11*P60-O60-N60-F60</f>
        <v>87.648399999999924</v>
      </c>
      <c r="R60" s="5"/>
      <c r="S60" s="1"/>
      <c r="T60" s="1">
        <f t="shared" si="4"/>
        <v>11</v>
      </c>
      <c r="U60" s="1">
        <f t="shared" si="5"/>
        <v>8.7508519461323715</v>
      </c>
      <c r="V60" s="1">
        <v>37.557200000000002</v>
      </c>
      <c r="W60" s="1">
        <v>47.394399999999997</v>
      </c>
      <c r="X60" s="1">
        <v>48.766000000000012</v>
      </c>
      <c r="Y60" s="1">
        <v>48.789000000000001</v>
      </c>
      <c r="Z60" s="1">
        <v>50.189</v>
      </c>
      <c r="AA60" s="1">
        <v>48.544400000000003</v>
      </c>
      <c r="AB60" s="1"/>
      <c r="AC60" s="1">
        <f t="shared" si="6"/>
        <v>88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32</v>
      </c>
      <c r="C61" s="1">
        <v>131.809</v>
      </c>
      <c r="D61" s="1"/>
      <c r="E61" s="1">
        <v>44.963000000000001</v>
      </c>
      <c r="F61" s="1">
        <v>71.328000000000003</v>
      </c>
      <c r="G61" s="6">
        <v>1</v>
      </c>
      <c r="H61" s="1">
        <v>50</v>
      </c>
      <c r="I61" s="1" t="s">
        <v>33</v>
      </c>
      <c r="J61" s="1">
        <v>44.2</v>
      </c>
      <c r="K61" s="1">
        <f t="shared" si="10"/>
        <v>0.76299999999999812</v>
      </c>
      <c r="L61" s="1"/>
      <c r="M61" s="1"/>
      <c r="N61" s="1"/>
      <c r="O61" s="1">
        <v>17.148</v>
      </c>
      <c r="P61" s="1">
        <f t="shared" si="3"/>
        <v>8.9925999999999995</v>
      </c>
      <c r="Q61" s="5">
        <f t="shared" si="13"/>
        <v>10.442599999999999</v>
      </c>
      <c r="R61" s="5"/>
      <c r="S61" s="1"/>
      <c r="T61" s="1">
        <f t="shared" si="4"/>
        <v>11</v>
      </c>
      <c r="U61" s="1">
        <f t="shared" si="5"/>
        <v>9.8387563107443903</v>
      </c>
      <c r="V61" s="1">
        <v>9.5325999999999986</v>
      </c>
      <c r="W61" s="1">
        <v>8.1810000000000009</v>
      </c>
      <c r="X61" s="1">
        <v>11.948</v>
      </c>
      <c r="Y61" s="1">
        <v>12.4442</v>
      </c>
      <c r="Z61" s="1">
        <v>10.329599999999999</v>
      </c>
      <c r="AA61" s="1">
        <v>18.707799999999999</v>
      </c>
      <c r="AB61" s="1" t="s">
        <v>102</v>
      </c>
      <c r="AC61" s="1">
        <f t="shared" si="6"/>
        <v>10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39</v>
      </c>
      <c r="C62" s="1">
        <v>125.75700000000001</v>
      </c>
      <c r="D62" s="1">
        <v>190</v>
      </c>
      <c r="E62" s="1">
        <v>114</v>
      </c>
      <c r="F62" s="1">
        <v>186.92</v>
      </c>
      <c r="G62" s="6">
        <v>0.4</v>
      </c>
      <c r="H62" s="1">
        <v>50</v>
      </c>
      <c r="I62" s="1" t="s">
        <v>33</v>
      </c>
      <c r="J62" s="1">
        <v>116</v>
      </c>
      <c r="K62" s="1">
        <f t="shared" si="10"/>
        <v>-2</v>
      </c>
      <c r="L62" s="1"/>
      <c r="M62" s="1"/>
      <c r="N62" s="1"/>
      <c r="O62" s="1">
        <v>0</v>
      </c>
      <c r="P62" s="1">
        <f t="shared" si="3"/>
        <v>22.8</v>
      </c>
      <c r="Q62" s="5">
        <f t="shared" si="13"/>
        <v>63.880000000000024</v>
      </c>
      <c r="R62" s="5"/>
      <c r="S62" s="1"/>
      <c r="T62" s="1">
        <f t="shared" si="4"/>
        <v>11</v>
      </c>
      <c r="U62" s="1">
        <f t="shared" si="5"/>
        <v>8.1982456140350877</v>
      </c>
      <c r="V62" s="1">
        <v>20.8</v>
      </c>
      <c r="W62" s="1">
        <v>26.163599999999999</v>
      </c>
      <c r="X62" s="1">
        <v>30.9636</v>
      </c>
      <c r="Y62" s="1">
        <v>24.8</v>
      </c>
      <c r="Z62" s="1">
        <v>28.285</v>
      </c>
      <c r="AA62" s="1">
        <v>28.684999999999999</v>
      </c>
      <c r="AB62" s="1"/>
      <c r="AC62" s="1">
        <f t="shared" si="6"/>
        <v>26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39</v>
      </c>
      <c r="C63" s="1">
        <v>681</v>
      </c>
      <c r="D63" s="1">
        <v>666</v>
      </c>
      <c r="E63" s="1">
        <v>668</v>
      </c>
      <c r="F63" s="1">
        <v>567</v>
      </c>
      <c r="G63" s="6">
        <v>0.4</v>
      </c>
      <c r="H63" s="1">
        <v>40</v>
      </c>
      <c r="I63" s="1" t="s">
        <v>33</v>
      </c>
      <c r="J63" s="1">
        <v>678</v>
      </c>
      <c r="K63" s="1">
        <f t="shared" si="10"/>
        <v>-10</v>
      </c>
      <c r="L63" s="1"/>
      <c r="M63" s="1"/>
      <c r="N63" s="1">
        <v>139</v>
      </c>
      <c r="O63" s="1">
        <v>579</v>
      </c>
      <c r="P63" s="1">
        <f t="shared" si="3"/>
        <v>133.6</v>
      </c>
      <c r="Q63" s="5">
        <f t="shared" si="13"/>
        <v>184.59999999999991</v>
      </c>
      <c r="R63" s="5"/>
      <c r="S63" s="1"/>
      <c r="T63" s="1">
        <f t="shared" si="4"/>
        <v>11</v>
      </c>
      <c r="U63" s="1">
        <f t="shared" si="5"/>
        <v>9.6182634730538918</v>
      </c>
      <c r="V63" s="1">
        <v>137.19999999999999</v>
      </c>
      <c r="W63" s="1">
        <v>124.4</v>
      </c>
      <c r="X63" s="1">
        <v>134</v>
      </c>
      <c r="Y63" s="1">
        <v>143.19999999999999</v>
      </c>
      <c r="Z63" s="1">
        <v>135.4</v>
      </c>
      <c r="AA63" s="1">
        <v>133</v>
      </c>
      <c r="AB63" s="1"/>
      <c r="AC63" s="1">
        <f t="shared" si="6"/>
        <v>74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39</v>
      </c>
      <c r="C64" s="1">
        <v>445</v>
      </c>
      <c r="D64" s="1">
        <v>666</v>
      </c>
      <c r="E64" s="1">
        <v>568</v>
      </c>
      <c r="F64" s="1">
        <v>463</v>
      </c>
      <c r="G64" s="6">
        <v>0.4</v>
      </c>
      <c r="H64" s="1">
        <v>40</v>
      </c>
      <c r="I64" s="1" t="s">
        <v>33</v>
      </c>
      <c r="J64" s="1">
        <v>575</v>
      </c>
      <c r="K64" s="1">
        <f t="shared" si="10"/>
        <v>-7</v>
      </c>
      <c r="L64" s="1"/>
      <c r="M64" s="1"/>
      <c r="N64" s="1">
        <v>65.599999999999909</v>
      </c>
      <c r="O64" s="1">
        <v>538.40000000000009</v>
      </c>
      <c r="P64" s="1">
        <f t="shared" si="3"/>
        <v>113.6</v>
      </c>
      <c r="Q64" s="5">
        <f t="shared" si="13"/>
        <v>182.59999999999991</v>
      </c>
      <c r="R64" s="5"/>
      <c r="S64" s="1"/>
      <c r="T64" s="1">
        <f t="shared" si="4"/>
        <v>11</v>
      </c>
      <c r="U64" s="1">
        <f t="shared" si="5"/>
        <v>9.3926056338028179</v>
      </c>
      <c r="V64" s="1">
        <v>114</v>
      </c>
      <c r="W64" s="1">
        <v>99.6</v>
      </c>
      <c r="X64" s="1">
        <v>110.4</v>
      </c>
      <c r="Y64" s="1">
        <v>113</v>
      </c>
      <c r="Z64" s="1">
        <v>101.6</v>
      </c>
      <c r="AA64" s="1">
        <v>109.6</v>
      </c>
      <c r="AB64" s="1"/>
      <c r="AC64" s="1">
        <f t="shared" si="6"/>
        <v>73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32</v>
      </c>
      <c r="C65" s="1">
        <v>123.22799999999999</v>
      </c>
      <c r="D65" s="1">
        <v>160.577</v>
      </c>
      <c r="E65" s="1">
        <v>135.78100000000001</v>
      </c>
      <c r="F65" s="1">
        <v>138.84700000000001</v>
      </c>
      <c r="G65" s="6">
        <v>1</v>
      </c>
      <c r="H65" s="1">
        <v>40</v>
      </c>
      <c r="I65" s="1" t="s">
        <v>33</v>
      </c>
      <c r="J65" s="1">
        <v>134.80000000000001</v>
      </c>
      <c r="K65" s="1">
        <f t="shared" si="10"/>
        <v>0.98099999999999454</v>
      </c>
      <c r="L65" s="1"/>
      <c r="M65" s="1"/>
      <c r="N65" s="1"/>
      <c r="O65" s="1">
        <v>91.781000000000006</v>
      </c>
      <c r="P65" s="1">
        <f t="shared" si="3"/>
        <v>27.156200000000002</v>
      </c>
      <c r="Q65" s="5">
        <f t="shared" si="13"/>
        <v>68.09020000000001</v>
      </c>
      <c r="R65" s="5"/>
      <c r="S65" s="1"/>
      <c r="T65" s="1">
        <f t="shared" si="4"/>
        <v>11</v>
      </c>
      <c r="U65" s="1">
        <f t="shared" si="5"/>
        <v>8.492646246529338</v>
      </c>
      <c r="V65" s="1">
        <v>24.7576</v>
      </c>
      <c r="W65" s="1">
        <v>23.6402</v>
      </c>
      <c r="X65" s="1">
        <v>27.341000000000001</v>
      </c>
      <c r="Y65" s="1">
        <v>25.7484</v>
      </c>
      <c r="Z65" s="1">
        <v>25.803000000000001</v>
      </c>
      <c r="AA65" s="1">
        <v>24.19</v>
      </c>
      <c r="AB65" s="1"/>
      <c r="AC65" s="1">
        <f t="shared" si="6"/>
        <v>68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32</v>
      </c>
      <c r="C66" s="1">
        <v>116.824</v>
      </c>
      <c r="D66" s="1">
        <v>29.079000000000001</v>
      </c>
      <c r="E66" s="1">
        <v>61.951999999999998</v>
      </c>
      <c r="F66" s="1">
        <v>71.394999999999996</v>
      </c>
      <c r="G66" s="6">
        <v>1</v>
      </c>
      <c r="H66" s="1">
        <v>40</v>
      </c>
      <c r="I66" s="1" t="s">
        <v>33</v>
      </c>
      <c r="J66" s="1">
        <v>66.400000000000006</v>
      </c>
      <c r="K66" s="1">
        <f t="shared" si="10"/>
        <v>-4.4480000000000075</v>
      </c>
      <c r="L66" s="1"/>
      <c r="M66" s="1"/>
      <c r="N66" s="1">
        <v>15.885199999999999</v>
      </c>
      <c r="O66" s="1">
        <v>25.196800000000021</v>
      </c>
      <c r="P66" s="1">
        <f t="shared" si="3"/>
        <v>12.3904</v>
      </c>
      <c r="Q66" s="5">
        <f t="shared" si="13"/>
        <v>23.817399999999978</v>
      </c>
      <c r="R66" s="5"/>
      <c r="S66" s="1"/>
      <c r="T66" s="1">
        <f t="shared" si="4"/>
        <v>11</v>
      </c>
      <c r="U66" s="1">
        <f t="shared" si="5"/>
        <v>9.0777537448347125</v>
      </c>
      <c r="V66" s="1">
        <v>12.141400000000001</v>
      </c>
      <c r="W66" s="1">
        <v>13.9682</v>
      </c>
      <c r="X66" s="1">
        <v>14.044</v>
      </c>
      <c r="Y66" s="1">
        <v>18.956800000000001</v>
      </c>
      <c r="Z66" s="1">
        <v>19.1356</v>
      </c>
      <c r="AA66" s="1">
        <v>14.835800000000001</v>
      </c>
      <c r="AB66" s="1"/>
      <c r="AC66" s="1">
        <f t="shared" si="6"/>
        <v>24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6" t="s">
        <v>108</v>
      </c>
      <c r="B67" s="16" t="s">
        <v>32</v>
      </c>
      <c r="C67" s="16"/>
      <c r="D67" s="16"/>
      <c r="E67" s="16"/>
      <c r="F67" s="16"/>
      <c r="G67" s="17">
        <v>0</v>
      </c>
      <c r="H67" s="16">
        <v>40</v>
      </c>
      <c r="I67" s="16" t="s">
        <v>33</v>
      </c>
      <c r="J67" s="16"/>
      <c r="K67" s="16">
        <f t="shared" si="10"/>
        <v>0</v>
      </c>
      <c r="L67" s="16"/>
      <c r="M67" s="16"/>
      <c r="N67" s="16"/>
      <c r="O67" s="16"/>
      <c r="P67" s="16">
        <f t="shared" si="3"/>
        <v>0</v>
      </c>
      <c r="Q67" s="18"/>
      <c r="R67" s="18"/>
      <c r="S67" s="16"/>
      <c r="T67" s="16" t="e">
        <f t="shared" si="4"/>
        <v>#DIV/0!</v>
      </c>
      <c r="U67" s="16" t="e">
        <f t="shared" si="5"/>
        <v>#DIV/0!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 t="s">
        <v>48</v>
      </c>
      <c r="AC67" s="16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32</v>
      </c>
      <c r="C68" s="1">
        <v>126.636</v>
      </c>
      <c r="D68" s="1">
        <v>59.354999999999997</v>
      </c>
      <c r="E68" s="1">
        <v>82.82</v>
      </c>
      <c r="F68" s="1">
        <v>87.126000000000005</v>
      </c>
      <c r="G68" s="6">
        <v>1</v>
      </c>
      <c r="H68" s="1">
        <v>30</v>
      </c>
      <c r="I68" s="1" t="s">
        <v>33</v>
      </c>
      <c r="J68" s="1">
        <v>89.2</v>
      </c>
      <c r="K68" s="1">
        <f t="shared" si="10"/>
        <v>-6.3800000000000097</v>
      </c>
      <c r="L68" s="1"/>
      <c r="M68" s="1"/>
      <c r="N68" s="1">
        <v>10</v>
      </c>
      <c r="O68" s="1">
        <v>34.416999999999987</v>
      </c>
      <c r="P68" s="1">
        <f t="shared" si="3"/>
        <v>16.564</v>
      </c>
      <c r="Q68" s="5">
        <f t="shared" ref="Q68" si="14">11*P68-O68-N68-F68</f>
        <v>50.66100000000003</v>
      </c>
      <c r="R68" s="5"/>
      <c r="S68" s="1"/>
      <c r="T68" s="1">
        <f t="shared" si="4"/>
        <v>11.000000000000002</v>
      </c>
      <c r="U68" s="1">
        <f t="shared" si="5"/>
        <v>7.9414996377686551</v>
      </c>
      <c r="V68" s="1">
        <v>14.7224</v>
      </c>
      <c r="W68" s="1">
        <v>16.655200000000001</v>
      </c>
      <c r="X68" s="1">
        <v>18.373799999999999</v>
      </c>
      <c r="Y68" s="1">
        <v>16.797799999999999</v>
      </c>
      <c r="Z68" s="1">
        <v>21.542999999999999</v>
      </c>
      <c r="AA68" s="1">
        <v>26.135000000000002</v>
      </c>
      <c r="AB68" s="1"/>
      <c r="AC68" s="1">
        <f t="shared" si="6"/>
        <v>51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9" t="s">
        <v>110</v>
      </c>
      <c r="B69" s="1" t="s">
        <v>39</v>
      </c>
      <c r="C69" s="1"/>
      <c r="D69" s="1"/>
      <c r="E69" s="1"/>
      <c r="F69" s="1"/>
      <c r="G69" s="6">
        <v>0.6</v>
      </c>
      <c r="H69" s="1">
        <v>60</v>
      </c>
      <c r="I69" s="1" t="s">
        <v>33</v>
      </c>
      <c r="J69" s="1"/>
      <c r="K69" s="1">
        <f t="shared" si="10"/>
        <v>0</v>
      </c>
      <c r="L69" s="1"/>
      <c r="M69" s="1"/>
      <c r="N69" s="1"/>
      <c r="O69" s="1">
        <v>150</v>
      </c>
      <c r="P69" s="1">
        <f t="shared" si="3"/>
        <v>0</v>
      </c>
      <c r="Q69" s="5"/>
      <c r="R69" s="5"/>
      <c r="S69" s="1"/>
      <c r="T69" s="1" t="e">
        <f t="shared" si="4"/>
        <v>#DIV/0!</v>
      </c>
      <c r="U69" s="1" t="e">
        <f t="shared" si="5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 t="s">
        <v>50</v>
      </c>
      <c r="AC69" s="1">
        <f t="shared" si="6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111</v>
      </c>
      <c r="B70" s="16" t="s">
        <v>39</v>
      </c>
      <c r="C70" s="16"/>
      <c r="D70" s="16"/>
      <c r="E70" s="16"/>
      <c r="F70" s="16"/>
      <c r="G70" s="17">
        <v>0</v>
      </c>
      <c r="H70" s="16">
        <v>50</v>
      </c>
      <c r="I70" s="16" t="s">
        <v>33</v>
      </c>
      <c r="J70" s="16"/>
      <c r="K70" s="16">
        <f t="shared" ref="K70:K96" si="15">E70-J70</f>
        <v>0</v>
      </c>
      <c r="L70" s="16"/>
      <c r="M70" s="16"/>
      <c r="N70" s="16"/>
      <c r="O70" s="16"/>
      <c r="P70" s="16">
        <f t="shared" si="3"/>
        <v>0</v>
      </c>
      <c r="Q70" s="18"/>
      <c r="R70" s="18"/>
      <c r="S70" s="16"/>
      <c r="T70" s="16" t="e">
        <f t="shared" si="4"/>
        <v>#DIV/0!</v>
      </c>
      <c r="U70" s="16" t="e">
        <f t="shared" si="5"/>
        <v>#DIV/0!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 t="s">
        <v>48</v>
      </c>
      <c r="AC70" s="16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112</v>
      </c>
      <c r="B71" s="16" t="s">
        <v>39</v>
      </c>
      <c r="C71" s="16"/>
      <c r="D71" s="16"/>
      <c r="E71" s="16"/>
      <c r="F71" s="16"/>
      <c r="G71" s="17">
        <v>0</v>
      </c>
      <c r="H71" s="16">
        <v>50</v>
      </c>
      <c r="I71" s="16" t="s">
        <v>33</v>
      </c>
      <c r="J71" s="16"/>
      <c r="K71" s="16">
        <f t="shared" si="15"/>
        <v>0</v>
      </c>
      <c r="L71" s="16"/>
      <c r="M71" s="16"/>
      <c r="N71" s="16"/>
      <c r="O71" s="16"/>
      <c r="P71" s="16">
        <f t="shared" ref="P71:P96" si="16">E71/5</f>
        <v>0</v>
      </c>
      <c r="Q71" s="18"/>
      <c r="R71" s="18"/>
      <c r="S71" s="16"/>
      <c r="T71" s="16" t="e">
        <f t="shared" ref="T71:T96" si="17">(F71+N71+O71+Q71)/P71</f>
        <v>#DIV/0!</v>
      </c>
      <c r="U71" s="16" t="e">
        <f t="shared" ref="U71:U96" si="18">(F71+N71+O71)/P71</f>
        <v>#DIV/0!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 t="s">
        <v>48</v>
      </c>
      <c r="AC71" s="16">
        <f t="shared" ref="AC71:AC99" si="19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113</v>
      </c>
      <c r="B72" s="16" t="s">
        <v>39</v>
      </c>
      <c r="C72" s="16"/>
      <c r="D72" s="16"/>
      <c r="E72" s="16"/>
      <c r="F72" s="16"/>
      <c r="G72" s="17">
        <v>0</v>
      </c>
      <c r="H72" s="16">
        <v>30</v>
      </c>
      <c r="I72" s="16" t="s">
        <v>33</v>
      </c>
      <c r="J72" s="16"/>
      <c r="K72" s="16">
        <f t="shared" si="15"/>
        <v>0</v>
      </c>
      <c r="L72" s="16"/>
      <c r="M72" s="16"/>
      <c r="N72" s="16"/>
      <c r="O72" s="16"/>
      <c r="P72" s="16">
        <f t="shared" si="16"/>
        <v>0</v>
      </c>
      <c r="Q72" s="18"/>
      <c r="R72" s="18"/>
      <c r="S72" s="16"/>
      <c r="T72" s="16" t="e">
        <f t="shared" si="17"/>
        <v>#DIV/0!</v>
      </c>
      <c r="U72" s="16" t="e">
        <f t="shared" si="18"/>
        <v>#DIV/0!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 t="s">
        <v>48</v>
      </c>
      <c r="AC72" s="16">
        <f t="shared" si="1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9" t="s">
        <v>114</v>
      </c>
      <c r="B73" s="1" t="s">
        <v>39</v>
      </c>
      <c r="C73" s="1"/>
      <c r="D73" s="1"/>
      <c r="E73" s="1"/>
      <c r="F73" s="1"/>
      <c r="G73" s="6">
        <v>0.6</v>
      </c>
      <c r="H73" s="1">
        <v>55</v>
      </c>
      <c r="I73" s="1" t="s">
        <v>33</v>
      </c>
      <c r="J73" s="1"/>
      <c r="K73" s="1">
        <f t="shared" si="15"/>
        <v>0</v>
      </c>
      <c r="L73" s="1"/>
      <c r="M73" s="1"/>
      <c r="N73" s="1"/>
      <c r="O73" s="1">
        <v>150</v>
      </c>
      <c r="P73" s="1">
        <f t="shared" si="16"/>
        <v>0</v>
      </c>
      <c r="Q73" s="5"/>
      <c r="R73" s="5"/>
      <c r="S73" s="1"/>
      <c r="T73" s="1" t="e">
        <f t="shared" si="17"/>
        <v>#DIV/0!</v>
      </c>
      <c r="U73" s="1" t="e">
        <f t="shared" si="18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 t="s">
        <v>50</v>
      </c>
      <c r="AC73" s="1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6" t="s">
        <v>115</v>
      </c>
      <c r="B74" s="16" t="s">
        <v>39</v>
      </c>
      <c r="C74" s="16"/>
      <c r="D74" s="16"/>
      <c r="E74" s="16"/>
      <c r="F74" s="16"/>
      <c r="G74" s="17">
        <v>0</v>
      </c>
      <c r="H74" s="16">
        <v>40</v>
      </c>
      <c r="I74" s="16" t="s">
        <v>33</v>
      </c>
      <c r="J74" s="16"/>
      <c r="K74" s="16">
        <f t="shared" si="15"/>
        <v>0</v>
      </c>
      <c r="L74" s="16"/>
      <c r="M74" s="16"/>
      <c r="N74" s="16"/>
      <c r="O74" s="16"/>
      <c r="P74" s="16">
        <f t="shared" si="16"/>
        <v>0</v>
      </c>
      <c r="Q74" s="18"/>
      <c r="R74" s="18"/>
      <c r="S74" s="16"/>
      <c r="T74" s="16" t="e">
        <f t="shared" si="17"/>
        <v>#DIV/0!</v>
      </c>
      <c r="U74" s="16" t="e">
        <f t="shared" si="18"/>
        <v>#DIV/0!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 t="s">
        <v>48</v>
      </c>
      <c r="AC74" s="16">
        <f t="shared" si="19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39</v>
      </c>
      <c r="C75" s="1">
        <v>65</v>
      </c>
      <c r="D75" s="1">
        <v>54</v>
      </c>
      <c r="E75" s="1">
        <v>48</v>
      </c>
      <c r="F75" s="1">
        <v>56</v>
      </c>
      <c r="G75" s="6">
        <v>0.4</v>
      </c>
      <c r="H75" s="1">
        <v>50</v>
      </c>
      <c r="I75" s="1" t="s">
        <v>33</v>
      </c>
      <c r="J75" s="1">
        <v>50</v>
      </c>
      <c r="K75" s="1">
        <f t="shared" si="15"/>
        <v>-2</v>
      </c>
      <c r="L75" s="1"/>
      <c r="M75" s="1"/>
      <c r="N75" s="1"/>
      <c r="O75" s="1">
        <v>174</v>
      </c>
      <c r="P75" s="1">
        <f t="shared" si="16"/>
        <v>9.6</v>
      </c>
      <c r="Q75" s="5"/>
      <c r="R75" s="5"/>
      <c r="S75" s="1"/>
      <c r="T75" s="1">
        <f t="shared" si="17"/>
        <v>23.958333333333336</v>
      </c>
      <c r="U75" s="1">
        <f t="shared" si="18"/>
        <v>23.958333333333336</v>
      </c>
      <c r="V75" s="1">
        <v>8.8000000000000007</v>
      </c>
      <c r="W75" s="1">
        <v>8.6</v>
      </c>
      <c r="X75" s="1">
        <v>11.2</v>
      </c>
      <c r="Y75" s="1">
        <v>13</v>
      </c>
      <c r="Z75" s="1">
        <v>9.4</v>
      </c>
      <c r="AA75" s="1">
        <v>8.6</v>
      </c>
      <c r="AB75" s="10" t="s">
        <v>148</v>
      </c>
      <c r="AC75" s="1">
        <f t="shared" si="19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9" t="s">
        <v>117</v>
      </c>
      <c r="B76" s="1" t="s">
        <v>39</v>
      </c>
      <c r="C76" s="1"/>
      <c r="D76" s="1"/>
      <c r="E76" s="1"/>
      <c r="F76" s="1"/>
      <c r="G76" s="6">
        <v>0.11</v>
      </c>
      <c r="H76" s="1">
        <v>150</v>
      </c>
      <c r="I76" s="1" t="s">
        <v>33</v>
      </c>
      <c r="J76" s="1"/>
      <c r="K76" s="1">
        <f t="shared" si="15"/>
        <v>0</v>
      </c>
      <c r="L76" s="1"/>
      <c r="M76" s="1"/>
      <c r="N76" s="1"/>
      <c r="O76" s="1">
        <v>10</v>
      </c>
      <c r="P76" s="1">
        <f t="shared" si="16"/>
        <v>0</v>
      </c>
      <c r="Q76" s="5"/>
      <c r="R76" s="5"/>
      <c r="S76" s="1"/>
      <c r="T76" s="1" t="e">
        <f t="shared" si="17"/>
        <v>#DIV/0!</v>
      </c>
      <c r="U76" s="1" t="e">
        <f t="shared" si="18"/>
        <v>#DIV/0!</v>
      </c>
      <c r="V76" s="1">
        <v>0</v>
      </c>
      <c r="W76" s="1">
        <v>0.4</v>
      </c>
      <c r="X76" s="1">
        <v>0.4</v>
      </c>
      <c r="Y76" s="1">
        <v>0.2</v>
      </c>
      <c r="Z76" s="1">
        <v>0.4</v>
      </c>
      <c r="AA76" s="1">
        <v>2.4</v>
      </c>
      <c r="AB76" s="1" t="s">
        <v>118</v>
      </c>
      <c r="AC76" s="1">
        <f t="shared" si="19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0" t="s">
        <v>119</v>
      </c>
      <c r="B77" s="1" t="s">
        <v>39</v>
      </c>
      <c r="C77" s="1"/>
      <c r="D77" s="1"/>
      <c r="E77" s="1"/>
      <c r="F77" s="1"/>
      <c r="G77" s="6">
        <v>0.06</v>
      </c>
      <c r="H77" s="1">
        <v>60</v>
      </c>
      <c r="I77" s="1" t="s">
        <v>33</v>
      </c>
      <c r="J77" s="1"/>
      <c r="K77" s="1">
        <f t="shared" si="15"/>
        <v>0</v>
      </c>
      <c r="L77" s="1"/>
      <c r="M77" s="1"/>
      <c r="N77" s="1"/>
      <c r="O77" s="20"/>
      <c r="P77" s="1">
        <f t="shared" si="16"/>
        <v>0</v>
      </c>
      <c r="Q77" s="21">
        <v>40</v>
      </c>
      <c r="R77" s="5"/>
      <c r="S77" s="1"/>
      <c r="T77" s="1" t="e">
        <f t="shared" si="17"/>
        <v>#DIV/0!</v>
      </c>
      <c r="U77" s="1" t="e">
        <f t="shared" si="18"/>
        <v>#DIV/0!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 t="s">
        <v>151</v>
      </c>
      <c r="AC77" s="1">
        <f t="shared" si="19"/>
        <v>2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0" t="s">
        <v>121</v>
      </c>
      <c r="B78" s="1" t="s">
        <v>39</v>
      </c>
      <c r="C78" s="1"/>
      <c r="D78" s="1"/>
      <c r="E78" s="1">
        <v>-1</v>
      </c>
      <c r="F78" s="1"/>
      <c r="G78" s="6">
        <v>0.15</v>
      </c>
      <c r="H78" s="1">
        <v>60</v>
      </c>
      <c r="I78" s="1" t="s">
        <v>33</v>
      </c>
      <c r="J78" s="1"/>
      <c r="K78" s="1">
        <f t="shared" si="15"/>
        <v>-1</v>
      </c>
      <c r="L78" s="1"/>
      <c r="M78" s="1"/>
      <c r="N78" s="1"/>
      <c r="O78" s="20"/>
      <c r="P78" s="1">
        <f t="shared" si="16"/>
        <v>-0.2</v>
      </c>
      <c r="Q78" s="21">
        <v>20</v>
      </c>
      <c r="R78" s="5"/>
      <c r="S78" s="1"/>
      <c r="T78" s="1">
        <f t="shared" si="17"/>
        <v>-100</v>
      </c>
      <c r="U78" s="1">
        <f t="shared" si="18"/>
        <v>0</v>
      </c>
      <c r="V78" s="1">
        <v>-0.2</v>
      </c>
      <c r="W78" s="1">
        <v>0</v>
      </c>
      <c r="X78" s="1">
        <v>0</v>
      </c>
      <c r="Y78" s="1">
        <v>0</v>
      </c>
      <c r="Z78" s="1">
        <v>-0.2</v>
      </c>
      <c r="AA78" s="1">
        <v>-0.2</v>
      </c>
      <c r="AB78" s="20" t="s">
        <v>120</v>
      </c>
      <c r="AC78" s="1">
        <f t="shared" si="19"/>
        <v>3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32</v>
      </c>
      <c r="C79" s="1">
        <v>70.960999999999999</v>
      </c>
      <c r="D79" s="1"/>
      <c r="E79" s="1">
        <v>11.679</v>
      </c>
      <c r="F79" s="1">
        <v>46.372</v>
      </c>
      <c r="G79" s="6">
        <v>1</v>
      </c>
      <c r="H79" s="1">
        <v>55</v>
      </c>
      <c r="I79" s="1" t="s">
        <v>33</v>
      </c>
      <c r="J79" s="1">
        <v>10.7</v>
      </c>
      <c r="K79" s="1">
        <f t="shared" si="15"/>
        <v>0.97900000000000098</v>
      </c>
      <c r="L79" s="1"/>
      <c r="M79" s="1"/>
      <c r="N79" s="1"/>
      <c r="O79" s="1">
        <v>0</v>
      </c>
      <c r="P79" s="1">
        <f t="shared" si="16"/>
        <v>2.3357999999999999</v>
      </c>
      <c r="Q79" s="5"/>
      <c r="R79" s="5"/>
      <c r="S79" s="1"/>
      <c r="T79" s="1">
        <f t="shared" si="17"/>
        <v>19.852727117047692</v>
      </c>
      <c r="U79" s="1">
        <f t="shared" si="18"/>
        <v>19.852727117047692</v>
      </c>
      <c r="V79" s="1">
        <v>2.073</v>
      </c>
      <c r="W79" s="1">
        <v>3.4891999999999999</v>
      </c>
      <c r="X79" s="1">
        <v>5.0250000000000004</v>
      </c>
      <c r="Y79" s="1">
        <v>3.9198</v>
      </c>
      <c r="Z79" s="1">
        <v>2.6518000000000002</v>
      </c>
      <c r="AA79" s="1">
        <v>3.4409999999999998</v>
      </c>
      <c r="AB79" s="23" t="s">
        <v>66</v>
      </c>
      <c r="AC79" s="1">
        <f t="shared" si="19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39</v>
      </c>
      <c r="C80" s="1">
        <v>28</v>
      </c>
      <c r="D80" s="1"/>
      <c r="E80" s="1">
        <v>12</v>
      </c>
      <c r="F80" s="1">
        <v>13</v>
      </c>
      <c r="G80" s="6">
        <v>0.4</v>
      </c>
      <c r="H80" s="1">
        <v>55</v>
      </c>
      <c r="I80" s="1" t="s">
        <v>33</v>
      </c>
      <c r="J80" s="1">
        <v>12</v>
      </c>
      <c r="K80" s="1">
        <f t="shared" si="15"/>
        <v>0</v>
      </c>
      <c r="L80" s="1"/>
      <c r="M80" s="1"/>
      <c r="N80" s="1">
        <v>10</v>
      </c>
      <c r="O80" s="1">
        <v>0</v>
      </c>
      <c r="P80" s="1">
        <f t="shared" si="16"/>
        <v>2.4</v>
      </c>
      <c r="Q80" s="5">
        <v>5</v>
      </c>
      <c r="R80" s="5"/>
      <c r="S80" s="1"/>
      <c r="T80" s="1">
        <f t="shared" si="17"/>
        <v>11.666666666666668</v>
      </c>
      <c r="U80" s="1">
        <f t="shared" si="18"/>
        <v>9.5833333333333339</v>
      </c>
      <c r="V80" s="1">
        <v>2.2000000000000002</v>
      </c>
      <c r="W80" s="1">
        <v>3</v>
      </c>
      <c r="X80" s="1">
        <v>2.8</v>
      </c>
      <c r="Y80" s="1">
        <v>3</v>
      </c>
      <c r="Z80" s="1">
        <v>3.4</v>
      </c>
      <c r="AA80" s="1">
        <v>4.8</v>
      </c>
      <c r="AB80" s="1"/>
      <c r="AC80" s="1">
        <f t="shared" si="19"/>
        <v>2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32</v>
      </c>
      <c r="C81" s="1">
        <v>65.245000000000005</v>
      </c>
      <c r="D81" s="1"/>
      <c r="E81" s="1">
        <v>2.2410000000000001</v>
      </c>
      <c r="F81" s="1">
        <v>61.238999999999997</v>
      </c>
      <c r="G81" s="6">
        <v>1</v>
      </c>
      <c r="H81" s="1">
        <v>55</v>
      </c>
      <c r="I81" s="1" t="s">
        <v>33</v>
      </c>
      <c r="J81" s="1">
        <v>2.6</v>
      </c>
      <c r="K81" s="1">
        <f t="shared" si="15"/>
        <v>-0.35899999999999999</v>
      </c>
      <c r="L81" s="1"/>
      <c r="M81" s="1"/>
      <c r="N81" s="1"/>
      <c r="O81" s="1">
        <v>0</v>
      </c>
      <c r="P81" s="1">
        <f t="shared" si="16"/>
        <v>0.44820000000000004</v>
      </c>
      <c r="Q81" s="5"/>
      <c r="R81" s="5"/>
      <c r="S81" s="1"/>
      <c r="T81" s="1">
        <f t="shared" si="17"/>
        <v>136.63319946452475</v>
      </c>
      <c r="U81" s="1">
        <f t="shared" si="18"/>
        <v>136.63319946452475</v>
      </c>
      <c r="V81" s="1">
        <v>0.71520000000000006</v>
      </c>
      <c r="W81" s="1">
        <v>1.5962000000000001</v>
      </c>
      <c r="X81" s="1">
        <v>2.4081999999999999</v>
      </c>
      <c r="Y81" s="1">
        <v>1.61</v>
      </c>
      <c r="Z81" s="1">
        <v>2.9380000000000002</v>
      </c>
      <c r="AA81" s="1">
        <v>5.3197999999999999</v>
      </c>
      <c r="AB81" s="23" t="s">
        <v>66</v>
      </c>
      <c r="AC81" s="1">
        <f t="shared" si="19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39</v>
      </c>
      <c r="C82" s="1">
        <v>19</v>
      </c>
      <c r="D82" s="1">
        <v>42</v>
      </c>
      <c r="E82" s="1">
        <v>15</v>
      </c>
      <c r="F82" s="1">
        <v>42</v>
      </c>
      <c r="G82" s="6">
        <v>0.4</v>
      </c>
      <c r="H82" s="1">
        <v>55</v>
      </c>
      <c r="I82" s="1" t="s">
        <v>33</v>
      </c>
      <c r="J82" s="1">
        <v>16</v>
      </c>
      <c r="K82" s="1">
        <f t="shared" si="15"/>
        <v>-1</v>
      </c>
      <c r="L82" s="1"/>
      <c r="M82" s="1"/>
      <c r="N82" s="1"/>
      <c r="O82" s="1">
        <v>0</v>
      </c>
      <c r="P82" s="1">
        <f t="shared" si="16"/>
        <v>3</v>
      </c>
      <c r="Q82" s="5"/>
      <c r="R82" s="5"/>
      <c r="S82" s="1"/>
      <c r="T82" s="1">
        <f t="shared" si="17"/>
        <v>14</v>
      </c>
      <c r="U82" s="1">
        <f t="shared" si="18"/>
        <v>14</v>
      </c>
      <c r="V82" s="1">
        <v>3</v>
      </c>
      <c r="W82" s="1">
        <v>4</v>
      </c>
      <c r="X82" s="1">
        <v>5</v>
      </c>
      <c r="Y82" s="1">
        <v>5.6</v>
      </c>
      <c r="Z82" s="1">
        <v>3.8</v>
      </c>
      <c r="AA82" s="1">
        <v>3.8</v>
      </c>
      <c r="AB82" s="1"/>
      <c r="AC82" s="1">
        <f t="shared" si="19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32</v>
      </c>
      <c r="C83" s="1">
        <v>64.721000000000004</v>
      </c>
      <c r="D83" s="1">
        <v>115.71299999999999</v>
      </c>
      <c r="E83" s="1">
        <v>78.320999999999998</v>
      </c>
      <c r="F83" s="1">
        <v>76.369</v>
      </c>
      <c r="G83" s="6">
        <v>1</v>
      </c>
      <c r="H83" s="1">
        <v>50</v>
      </c>
      <c r="I83" s="1" t="s">
        <v>33</v>
      </c>
      <c r="J83" s="1">
        <v>72.599999999999994</v>
      </c>
      <c r="K83" s="1">
        <f t="shared" si="15"/>
        <v>5.7210000000000036</v>
      </c>
      <c r="L83" s="1"/>
      <c r="M83" s="1"/>
      <c r="N83" s="1">
        <v>37.349800000000059</v>
      </c>
      <c r="O83" s="1">
        <v>25.563199999999942</v>
      </c>
      <c r="P83" s="1">
        <f t="shared" si="16"/>
        <v>15.664199999999999</v>
      </c>
      <c r="Q83" s="5">
        <f t="shared" ref="Q83" si="20">11*P83-O83-N83-F83</f>
        <v>33.024199999999993</v>
      </c>
      <c r="R83" s="5"/>
      <c r="S83" s="1"/>
      <c r="T83" s="1">
        <f t="shared" si="17"/>
        <v>11</v>
      </c>
      <c r="U83" s="1">
        <f t="shared" si="18"/>
        <v>8.8917404016802664</v>
      </c>
      <c r="V83" s="1">
        <v>15.8992</v>
      </c>
      <c r="W83" s="1">
        <v>16.721599999999999</v>
      </c>
      <c r="X83" s="1">
        <v>16.447600000000001</v>
      </c>
      <c r="Y83" s="1">
        <v>13.263199999999999</v>
      </c>
      <c r="Z83" s="1">
        <v>12.966200000000001</v>
      </c>
      <c r="AA83" s="1">
        <v>16.4056</v>
      </c>
      <c r="AB83" s="1"/>
      <c r="AC83" s="1">
        <f t="shared" si="19"/>
        <v>33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32</v>
      </c>
      <c r="C84" s="1">
        <v>2364.6840000000002</v>
      </c>
      <c r="D84" s="1">
        <v>244.315</v>
      </c>
      <c r="E84" s="1">
        <v>815.61900000000003</v>
      </c>
      <c r="F84" s="1">
        <v>1571.7239999999999</v>
      </c>
      <c r="G84" s="6">
        <v>1</v>
      </c>
      <c r="H84" s="1">
        <v>60</v>
      </c>
      <c r="I84" s="1" t="s">
        <v>33</v>
      </c>
      <c r="J84" s="1">
        <v>812.15</v>
      </c>
      <c r="K84" s="1">
        <f t="shared" si="15"/>
        <v>3.4690000000000509</v>
      </c>
      <c r="L84" s="1"/>
      <c r="M84" s="1"/>
      <c r="N84" s="1"/>
      <c r="O84" s="1">
        <v>0</v>
      </c>
      <c r="P84" s="1">
        <f t="shared" si="16"/>
        <v>163.12380000000002</v>
      </c>
      <c r="Q84" s="5"/>
      <c r="R84" s="5"/>
      <c r="S84" s="1"/>
      <c r="T84" s="1">
        <f t="shared" si="17"/>
        <v>9.6351605345142755</v>
      </c>
      <c r="U84" s="1">
        <f t="shared" si="18"/>
        <v>9.6351605345142755</v>
      </c>
      <c r="V84" s="1">
        <v>167.00819999999999</v>
      </c>
      <c r="W84" s="1">
        <v>379.47620000000001</v>
      </c>
      <c r="X84" s="1">
        <v>433.97619999999989</v>
      </c>
      <c r="Y84" s="1">
        <v>501.67160000000001</v>
      </c>
      <c r="Z84" s="1">
        <v>523.95659999999998</v>
      </c>
      <c r="AA84" s="1">
        <v>519.32219999999995</v>
      </c>
      <c r="AB84" s="1" t="s">
        <v>58</v>
      </c>
      <c r="AC84" s="1">
        <f t="shared" si="19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39</v>
      </c>
      <c r="C85" s="1">
        <v>2</v>
      </c>
      <c r="D85" s="1">
        <v>18</v>
      </c>
      <c r="E85" s="1">
        <v>6</v>
      </c>
      <c r="F85" s="1">
        <v>12</v>
      </c>
      <c r="G85" s="6">
        <v>0.3</v>
      </c>
      <c r="H85" s="1">
        <v>40</v>
      </c>
      <c r="I85" s="1" t="s">
        <v>33</v>
      </c>
      <c r="J85" s="1">
        <v>8</v>
      </c>
      <c r="K85" s="1">
        <f t="shared" si="15"/>
        <v>-2</v>
      </c>
      <c r="L85" s="1"/>
      <c r="M85" s="1"/>
      <c r="N85" s="1">
        <v>10</v>
      </c>
      <c r="O85" s="1">
        <v>0</v>
      </c>
      <c r="P85" s="1">
        <f t="shared" si="16"/>
        <v>1.2</v>
      </c>
      <c r="Q85" s="5"/>
      <c r="R85" s="5"/>
      <c r="S85" s="1"/>
      <c r="T85" s="1">
        <f t="shared" si="17"/>
        <v>18.333333333333336</v>
      </c>
      <c r="U85" s="1">
        <f t="shared" si="18"/>
        <v>18.333333333333336</v>
      </c>
      <c r="V85" s="1">
        <v>0.4</v>
      </c>
      <c r="W85" s="1">
        <v>2.4</v>
      </c>
      <c r="X85" s="1">
        <v>2.8</v>
      </c>
      <c r="Y85" s="1">
        <v>1</v>
      </c>
      <c r="Z85" s="1">
        <v>0.8</v>
      </c>
      <c r="AA85" s="1">
        <v>2.2000000000000002</v>
      </c>
      <c r="AB85" s="14" t="s">
        <v>66</v>
      </c>
      <c r="AC85" s="1">
        <f t="shared" si="19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32</v>
      </c>
      <c r="C86" s="1">
        <v>1733.6089999999999</v>
      </c>
      <c r="D86" s="1">
        <v>1307.42</v>
      </c>
      <c r="E86" s="1">
        <v>1458.7380000000001</v>
      </c>
      <c r="F86" s="1">
        <v>1390.0889999999999</v>
      </c>
      <c r="G86" s="6">
        <v>1</v>
      </c>
      <c r="H86" s="1">
        <v>60</v>
      </c>
      <c r="I86" s="1" t="s">
        <v>33</v>
      </c>
      <c r="J86" s="1">
        <v>706.9</v>
      </c>
      <c r="K86" s="1">
        <f t="shared" si="15"/>
        <v>751.83800000000008</v>
      </c>
      <c r="L86" s="1"/>
      <c r="M86" s="1"/>
      <c r="N86" s="1">
        <v>519.97924000000103</v>
      </c>
      <c r="O86" s="1">
        <v>0</v>
      </c>
      <c r="P86" s="1">
        <f t="shared" si="16"/>
        <v>291.74760000000003</v>
      </c>
      <c r="Q86" s="5">
        <v>1120</v>
      </c>
      <c r="R86" s="5"/>
      <c r="S86" s="1"/>
      <c r="T86" s="1">
        <f t="shared" si="17"/>
        <v>10.385923448898982</v>
      </c>
      <c r="U86" s="1">
        <f t="shared" si="18"/>
        <v>6.5469886984503072</v>
      </c>
      <c r="V86" s="1">
        <v>153.55799999999999</v>
      </c>
      <c r="W86" s="1">
        <v>304.45139999999998</v>
      </c>
      <c r="X86" s="1">
        <v>299.70339999999999</v>
      </c>
      <c r="Y86" s="1">
        <v>297.55700000000002</v>
      </c>
      <c r="Z86" s="1">
        <v>318.17020000000002</v>
      </c>
      <c r="AA86" s="1">
        <v>323.8784</v>
      </c>
      <c r="AB86" s="1"/>
      <c r="AC86" s="1">
        <f t="shared" si="19"/>
        <v>1120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130</v>
      </c>
      <c r="B87" s="11" t="s">
        <v>39</v>
      </c>
      <c r="C87" s="11"/>
      <c r="D87" s="11"/>
      <c r="E87" s="11"/>
      <c r="F87" s="11"/>
      <c r="G87" s="12">
        <v>0</v>
      </c>
      <c r="H87" s="11">
        <v>60</v>
      </c>
      <c r="I87" s="11" t="s">
        <v>60</v>
      </c>
      <c r="J87" s="11"/>
      <c r="K87" s="11">
        <f t="shared" si="15"/>
        <v>0</v>
      </c>
      <c r="L87" s="11"/>
      <c r="M87" s="11"/>
      <c r="N87" s="11"/>
      <c r="O87" s="11"/>
      <c r="P87" s="11">
        <f t="shared" si="16"/>
        <v>0</v>
      </c>
      <c r="Q87" s="13"/>
      <c r="R87" s="13"/>
      <c r="S87" s="11"/>
      <c r="T87" s="11" t="e">
        <f t="shared" si="17"/>
        <v>#DIV/0!</v>
      </c>
      <c r="U87" s="11" t="e">
        <f t="shared" si="18"/>
        <v>#DIV/0!</v>
      </c>
      <c r="V87" s="11">
        <v>-0.2</v>
      </c>
      <c r="W87" s="11">
        <v>-0.8</v>
      </c>
      <c r="X87" s="11">
        <v>-0.2</v>
      </c>
      <c r="Y87" s="11">
        <v>0.4</v>
      </c>
      <c r="Z87" s="11">
        <v>0.2</v>
      </c>
      <c r="AA87" s="11">
        <v>0.6</v>
      </c>
      <c r="AB87" s="11" t="s">
        <v>142</v>
      </c>
      <c r="AC87" s="11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32</v>
      </c>
      <c r="C88" s="1">
        <v>5642.3280000000004</v>
      </c>
      <c r="D88" s="1">
        <v>2962.87</v>
      </c>
      <c r="E88" s="1">
        <v>2788.7739999999999</v>
      </c>
      <c r="F88" s="1">
        <v>4732.0649999999996</v>
      </c>
      <c r="G88" s="6">
        <v>1</v>
      </c>
      <c r="H88" s="1">
        <v>60</v>
      </c>
      <c r="I88" s="1" t="s">
        <v>33</v>
      </c>
      <c r="J88" s="1">
        <v>3470.5</v>
      </c>
      <c r="K88" s="1">
        <f t="shared" si="15"/>
        <v>-681.72600000000011</v>
      </c>
      <c r="L88" s="1"/>
      <c r="M88" s="1"/>
      <c r="N88" s="1">
        <v>500</v>
      </c>
      <c r="O88" s="1">
        <v>2568.1612799999998</v>
      </c>
      <c r="P88" s="1">
        <f t="shared" si="16"/>
        <v>557.75479999999993</v>
      </c>
      <c r="Q88" s="5"/>
      <c r="R88" s="5"/>
      <c r="S88" s="1"/>
      <c r="T88" s="1">
        <f t="shared" si="17"/>
        <v>13.985045543310429</v>
      </c>
      <c r="U88" s="1">
        <f t="shared" si="18"/>
        <v>13.985045543310429</v>
      </c>
      <c r="V88" s="1">
        <v>690.94159999999999</v>
      </c>
      <c r="W88" s="1">
        <v>679.37739999999997</v>
      </c>
      <c r="X88" s="1">
        <v>692.45519999999999</v>
      </c>
      <c r="Y88" s="1">
        <v>628.04840000000002</v>
      </c>
      <c r="Z88" s="1">
        <v>780.17520000000002</v>
      </c>
      <c r="AA88" s="1">
        <v>679.13739999999996</v>
      </c>
      <c r="AB88" s="1" t="s">
        <v>132</v>
      </c>
      <c r="AC88" s="1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32</v>
      </c>
      <c r="C89" s="1">
        <v>2829.2190000000001</v>
      </c>
      <c r="D89" s="1">
        <v>4939.6859999999997</v>
      </c>
      <c r="E89" s="15">
        <f>2671.462+E23</f>
        <v>2675.9949999999999</v>
      </c>
      <c r="F89" s="1">
        <v>4720.1959999999999</v>
      </c>
      <c r="G89" s="6">
        <v>1</v>
      </c>
      <c r="H89" s="1">
        <v>60</v>
      </c>
      <c r="I89" s="1" t="s">
        <v>33</v>
      </c>
      <c r="J89" s="1">
        <v>2637.4</v>
      </c>
      <c r="K89" s="1">
        <f t="shared" si="15"/>
        <v>38.5949999999998</v>
      </c>
      <c r="L89" s="1"/>
      <c r="M89" s="1"/>
      <c r="N89" s="1"/>
      <c r="O89" s="1">
        <v>598.25892000000022</v>
      </c>
      <c r="P89" s="1">
        <f t="shared" si="16"/>
        <v>535.19899999999996</v>
      </c>
      <c r="Q89" s="5">
        <f>11.6*P89-O89-N89-F89</f>
        <v>889.85347999999885</v>
      </c>
      <c r="R89" s="5"/>
      <c r="S89" s="1"/>
      <c r="T89" s="1">
        <f t="shared" si="17"/>
        <v>11.6</v>
      </c>
      <c r="U89" s="1">
        <f t="shared" si="18"/>
        <v>9.9373409143141167</v>
      </c>
      <c r="V89" s="1">
        <v>529.37239999999997</v>
      </c>
      <c r="W89" s="1">
        <v>496.41379999999998</v>
      </c>
      <c r="X89" s="1">
        <v>547.28019999999992</v>
      </c>
      <c r="Y89" s="1">
        <v>557.71539999999993</v>
      </c>
      <c r="Z89" s="1">
        <v>582.10500000000002</v>
      </c>
      <c r="AA89" s="1">
        <v>392.33499999999998</v>
      </c>
      <c r="AB89" s="1" t="s">
        <v>134</v>
      </c>
      <c r="AC89" s="1">
        <f t="shared" si="19"/>
        <v>890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135</v>
      </c>
      <c r="B90" s="1" t="s">
        <v>32</v>
      </c>
      <c r="C90" s="1">
        <v>215.559</v>
      </c>
      <c r="D90" s="1"/>
      <c r="E90" s="1">
        <v>92.581000000000003</v>
      </c>
      <c r="F90" s="1">
        <v>115.071</v>
      </c>
      <c r="G90" s="6">
        <v>1</v>
      </c>
      <c r="H90" s="1">
        <v>55</v>
      </c>
      <c r="I90" s="1" t="s">
        <v>33</v>
      </c>
      <c r="J90" s="1">
        <v>96.9</v>
      </c>
      <c r="K90" s="1">
        <f t="shared" si="15"/>
        <v>-4.3190000000000026</v>
      </c>
      <c r="L90" s="1"/>
      <c r="M90" s="1"/>
      <c r="N90" s="1"/>
      <c r="O90" s="1">
        <v>37.134999999999991</v>
      </c>
      <c r="P90" s="1">
        <f t="shared" si="16"/>
        <v>18.516200000000001</v>
      </c>
      <c r="Q90" s="5">
        <f t="shared" ref="Q90" si="21">11*P90-O90-N90-F90</f>
        <v>51.472200000000015</v>
      </c>
      <c r="R90" s="5"/>
      <c r="S90" s="1"/>
      <c r="T90" s="1">
        <f t="shared" si="17"/>
        <v>11</v>
      </c>
      <c r="U90" s="1">
        <f t="shared" si="18"/>
        <v>8.220153163176029</v>
      </c>
      <c r="V90" s="1">
        <v>16.8096</v>
      </c>
      <c r="W90" s="1">
        <v>12.010199999999999</v>
      </c>
      <c r="X90" s="1">
        <v>13.4466</v>
      </c>
      <c r="Y90" s="1">
        <v>16.135999999999999</v>
      </c>
      <c r="Z90" s="1">
        <v>15.342599999999999</v>
      </c>
      <c r="AA90" s="1">
        <v>2.6404000000000001</v>
      </c>
      <c r="AB90" s="1"/>
      <c r="AC90" s="1">
        <f t="shared" si="19"/>
        <v>51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136</v>
      </c>
      <c r="B91" s="1" t="s">
        <v>32</v>
      </c>
      <c r="C91" s="1">
        <v>156.464</v>
      </c>
      <c r="D91" s="1">
        <v>107.65900000000001</v>
      </c>
      <c r="E91" s="1">
        <v>127.11199999999999</v>
      </c>
      <c r="F91" s="1">
        <v>95.299000000000007</v>
      </c>
      <c r="G91" s="6">
        <v>1</v>
      </c>
      <c r="H91" s="1">
        <v>55</v>
      </c>
      <c r="I91" s="1" t="s">
        <v>33</v>
      </c>
      <c r="J91" s="1">
        <v>132</v>
      </c>
      <c r="K91" s="1">
        <f t="shared" si="15"/>
        <v>-4.8880000000000052</v>
      </c>
      <c r="L91" s="1"/>
      <c r="M91" s="1"/>
      <c r="N91" s="1"/>
      <c r="O91" s="1">
        <v>178.696</v>
      </c>
      <c r="P91" s="1">
        <f t="shared" si="16"/>
        <v>25.4224</v>
      </c>
      <c r="Q91" s="5">
        <v>10</v>
      </c>
      <c r="R91" s="5"/>
      <c r="S91" s="1"/>
      <c r="T91" s="1">
        <f t="shared" si="17"/>
        <v>11.171053873749136</v>
      </c>
      <c r="U91" s="1">
        <f t="shared" si="18"/>
        <v>10.777699981119014</v>
      </c>
      <c r="V91" s="1">
        <v>28.868600000000001</v>
      </c>
      <c r="W91" s="1">
        <v>17.8994</v>
      </c>
      <c r="X91" s="1">
        <v>23.654399999999999</v>
      </c>
      <c r="Y91" s="1">
        <v>24.453199999999999</v>
      </c>
      <c r="Z91" s="1">
        <v>16.128</v>
      </c>
      <c r="AA91" s="1">
        <v>2.9266000000000001</v>
      </c>
      <c r="AB91" s="1"/>
      <c r="AC91" s="1">
        <f t="shared" si="19"/>
        <v>10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32</v>
      </c>
      <c r="C92" s="1">
        <v>195.71299999999999</v>
      </c>
      <c r="D92" s="1">
        <v>8.1750000000000007</v>
      </c>
      <c r="E92" s="1">
        <v>49.773000000000003</v>
      </c>
      <c r="F92" s="1">
        <v>139.74299999999999</v>
      </c>
      <c r="G92" s="6">
        <v>1</v>
      </c>
      <c r="H92" s="1">
        <v>55</v>
      </c>
      <c r="I92" s="1" t="s">
        <v>33</v>
      </c>
      <c r="J92" s="1">
        <v>54.2</v>
      </c>
      <c r="K92" s="1">
        <f t="shared" si="15"/>
        <v>-4.4269999999999996</v>
      </c>
      <c r="L92" s="1"/>
      <c r="M92" s="1"/>
      <c r="N92" s="1"/>
      <c r="O92" s="1">
        <v>0</v>
      </c>
      <c r="P92" s="1">
        <f t="shared" si="16"/>
        <v>9.954600000000001</v>
      </c>
      <c r="Q92" s="5"/>
      <c r="R92" s="5"/>
      <c r="S92" s="1"/>
      <c r="T92" s="1">
        <f t="shared" si="17"/>
        <v>14.038032668314145</v>
      </c>
      <c r="U92" s="1">
        <f t="shared" si="18"/>
        <v>14.038032668314145</v>
      </c>
      <c r="V92" s="1">
        <v>11.6526</v>
      </c>
      <c r="W92" s="1">
        <v>9.6513999999999989</v>
      </c>
      <c r="X92" s="1">
        <v>9.6707999999999998</v>
      </c>
      <c r="Y92" s="1">
        <v>9.3829999999999991</v>
      </c>
      <c r="Z92" s="1">
        <v>8.8468</v>
      </c>
      <c r="AA92" s="1">
        <v>3.4876</v>
      </c>
      <c r="AB92" s="1" t="s">
        <v>66</v>
      </c>
      <c r="AC92" s="1">
        <f t="shared" si="1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6" t="s">
        <v>138</v>
      </c>
      <c r="B93" s="16" t="s">
        <v>32</v>
      </c>
      <c r="C93" s="16"/>
      <c r="D93" s="16"/>
      <c r="E93" s="16"/>
      <c r="F93" s="16"/>
      <c r="G93" s="17">
        <v>0</v>
      </c>
      <c r="H93" s="16">
        <v>60</v>
      </c>
      <c r="I93" s="16" t="s">
        <v>33</v>
      </c>
      <c r="J93" s="16"/>
      <c r="K93" s="16">
        <f t="shared" si="15"/>
        <v>0</v>
      </c>
      <c r="L93" s="16"/>
      <c r="M93" s="16"/>
      <c r="N93" s="16"/>
      <c r="O93" s="16"/>
      <c r="P93" s="16">
        <f t="shared" si="16"/>
        <v>0</v>
      </c>
      <c r="Q93" s="18"/>
      <c r="R93" s="18"/>
      <c r="S93" s="16"/>
      <c r="T93" s="16" t="e">
        <f t="shared" si="17"/>
        <v>#DIV/0!</v>
      </c>
      <c r="U93" s="16" t="e">
        <f t="shared" si="18"/>
        <v>#DIV/0!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 t="s">
        <v>48</v>
      </c>
      <c r="AC93" s="16">
        <f t="shared" si="19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39</v>
      </c>
      <c r="C94" s="1">
        <v>116</v>
      </c>
      <c r="D94" s="1">
        <v>126</v>
      </c>
      <c r="E94" s="1">
        <v>92</v>
      </c>
      <c r="F94" s="1">
        <v>120</v>
      </c>
      <c r="G94" s="6">
        <v>0.3</v>
      </c>
      <c r="H94" s="1">
        <v>40</v>
      </c>
      <c r="I94" s="1" t="s">
        <v>33</v>
      </c>
      <c r="J94" s="1">
        <v>97</v>
      </c>
      <c r="K94" s="1">
        <f t="shared" si="15"/>
        <v>-5</v>
      </c>
      <c r="L94" s="1"/>
      <c r="M94" s="1"/>
      <c r="N94" s="1"/>
      <c r="O94" s="1">
        <v>66</v>
      </c>
      <c r="P94" s="1">
        <f t="shared" si="16"/>
        <v>18.399999999999999</v>
      </c>
      <c r="Q94" s="5">
        <f t="shared" ref="Q94:Q95" si="22">11*P94-O94-N94-F94</f>
        <v>16.399999999999977</v>
      </c>
      <c r="R94" s="5"/>
      <c r="S94" s="1"/>
      <c r="T94" s="1">
        <f t="shared" si="17"/>
        <v>11</v>
      </c>
      <c r="U94" s="1">
        <f t="shared" si="18"/>
        <v>10.108695652173914</v>
      </c>
      <c r="V94" s="1">
        <v>20.399999999999999</v>
      </c>
      <c r="W94" s="1">
        <v>12</v>
      </c>
      <c r="X94" s="1">
        <v>11.6</v>
      </c>
      <c r="Y94" s="1">
        <v>24.4</v>
      </c>
      <c r="Z94" s="1">
        <v>19.399999999999999</v>
      </c>
      <c r="AA94" s="1">
        <v>8</v>
      </c>
      <c r="AB94" s="1"/>
      <c r="AC94" s="1">
        <f t="shared" si="19"/>
        <v>5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140</v>
      </c>
      <c r="B95" s="1" t="s">
        <v>39</v>
      </c>
      <c r="C95" s="1">
        <v>118</v>
      </c>
      <c r="D95" s="1">
        <v>90</v>
      </c>
      <c r="E95" s="1">
        <v>79</v>
      </c>
      <c r="F95" s="1">
        <v>103</v>
      </c>
      <c r="G95" s="6">
        <v>0.3</v>
      </c>
      <c r="H95" s="1">
        <v>40</v>
      </c>
      <c r="I95" s="1" t="s">
        <v>33</v>
      </c>
      <c r="J95" s="1">
        <v>85</v>
      </c>
      <c r="K95" s="1">
        <f t="shared" si="15"/>
        <v>-6</v>
      </c>
      <c r="L95" s="1"/>
      <c r="M95" s="1"/>
      <c r="N95" s="1"/>
      <c r="O95" s="1">
        <v>49</v>
      </c>
      <c r="P95" s="1">
        <f t="shared" si="16"/>
        <v>15.8</v>
      </c>
      <c r="Q95" s="5">
        <f t="shared" si="22"/>
        <v>21.800000000000011</v>
      </c>
      <c r="R95" s="5"/>
      <c r="S95" s="1"/>
      <c r="T95" s="1">
        <f t="shared" si="17"/>
        <v>11</v>
      </c>
      <c r="U95" s="1">
        <f t="shared" si="18"/>
        <v>9.6202531645569618</v>
      </c>
      <c r="V95" s="1">
        <v>16.8</v>
      </c>
      <c r="W95" s="1">
        <v>15.2</v>
      </c>
      <c r="X95" s="1">
        <v>15.2</v>
      </c>
      <c r="Y95" s="1">
        <v>22.8</v>
      </c>
      <c r="Z95" s="1">
        <v>18.399999999999999</v>
      </c>
      <c r="AA95" s="1">
        <v>9</v>
      </c>
      <c r="AB95" s="1"/>
      <c r="AC95" s="1">
        <f t="shared" si="19"/>
        <v>7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141</v>
      </c>
      <c r="B96" s="11" t="s">
        <v>39</v>
      </c>
      <c r="C96" s="11"/>
      <c r="D96" s="11"/>
      <c r="E96" s="11">
        <v>1</v>
      </c>
      <c r="F96" s="11">
        <v>-1</v>
      </c>
      <c r="G96" s="12">
        <v>0</v>
      </c>
      <c r="H96" s="11" t="e">
        <v>#N/A</v>
      </c>
      <c r="I96" s="11" t="s">
        <v>60</v>
      </c>
      <c r="J96" s="11"/>
      <c r="K96" s="11">
        <f t="shared" si="15"/>
        <v>1</v>
      </c>
      <c r="L96" s="11"/>
      <c r="M96" s="11"/>
      <c r="N96" s="11"/>
      <c r="O96" s="11"/>
      <c r="P96" s="11">
        <f t="shared" si="16"/>
        <v>0.2</v>
      </c>
      <c r="Q96" s="13"/>
      <c r="R96" s="13"/>
      <c r="S96" s="11"/>
      <c r="T96" s="11">
        <f t="shared" si="17"/>
        <v>-5</v>
      </c>
      <c r="U96" s="11">
        <f t="shared" si="18"/>
        <v>-5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/>
      <c r="AC96" s="11">
        <f t="shared" si="19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143</v>
      </c>
      <c r="B97" s="10" t="s">
        <v>32</v>
      </c>
      <c r="C97" s="1"/>
      <c r="D97" s="1"/>
      <c r="E97" s="1"/>
      <c r="F97" s="1"/>
      <c r="G97" s="6">
        <v>1</v>
      </c>
      <c r="H97" s="1">
        <v>45</v>
      </c>
      <c r="I97" s="1" t="s">
        <v>33</v>
      </c>
      <c r="J97" s="1"/>
      <c r="K97" s="1"/>
      <c r="L97" s="1"/>
      <c r="M97" s="1"/>
      <c r="N97" s="1"/>
      <c r="O97" s="1"/>
      <c r="P97" s="1">
        <f t="shared" ref="P97:P99" si="23">E97/5</f>
        <v>0</v>
      </c>
      <c r="Q97" s="5">
        <v>16.8</v>
      </c>
      <c r="R97" s="5"/>
      <c r="S97" s="1"/>
      <c r="T97" s="1" t="e">
        <f t="shared" ref="T97:T99" si="24">(F97+N97+O97+Q97)/P97</f>
        <v>#DIV/0!</v>
      </c>
      <c r="U97" s="1" t="e">
        <f t="shared" ref="U97:U99" si="25">(F97+N97+O97)/P97</f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/>
      <c r="AC97" s="1">
        <f t="shared" si="19"/>
        <v>17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144</v>
      </c>
      <c r="B98" s="10" t="s">
        <v>39</v>
      </c>
      <c r="C98" s="1"/>
      <c r="D98" s="1"/>
      <c r="E98" s="1"/>
      <c r="F98" s="1"/>
      <c r="G98" s="6">
        <v>0.2</v>
      </c>
      <c r="H98" s="1">
        <v>40</v>
      </c>
      <c r="I98" s="1" t="s">
        <v>33</v>
      </c>
      <c r="J98" s="1"/>
      <c r="K98" s="1"/>
      <c r="L98" s="1"/>
      <c r="M98" s="1"/>
      <c r="N98" s="1"/>
      <c r="O98" s="1"/>
      <c r="P98" s="1">
        <f t="shared" si="23"/>
        <v>0</v>
      </c>
      <c r="Q98" s="5">
        <v>18</v>
      </c>
      <c r="R98" s="5"/>
      <c r="S98" s="1"/>
      <c r="T98" s="1" t="e">
        <f t="shared" si="24"/>
        <v>#DIV/0!</v>
      </c>
      <c r="U98" s="1" t="e">
        <f t="shared" si="25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/>
      <c r="AC98" s="1">
        <f t="shared" si="19"/>
        <v>4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145</v>
      </c>
      <c r="B99" s="10" t="s">
        <v>39</v>
      </c>
      <c r="C99" s="1"/>
      <c r="D99" s="1"/>
      <c r="E99" s="1"/>
      <c r="F99" s="1"/>
      <c r="G99" s="6">
        <v>0.2</v>
      </c>
      <c r="H99" s="1">
        <v>35</v>
      </c>
      <c r="I99" s="1" t="s">
        <v>33</v>
      </c>
      <c r="J99" s="1"/>
      <c r="K99" s="1"/>
      <c r="L99" s="1"/>
      <c r="M99" s="1"/>
      <c r="N99" s="1"/>
      <c r="O99" s="1"/>
      <c r="P99" s="1">
        <f t="shared" si="23"/>
        <v>0</v>
      </c>
      <c r="Q99" s="5">
        <v>18</v>
      </c>
      <c r="R99" s="5"/>
      <c r="S99" s="1"/>
      <c r="T99" s="1" t="e">
        <f t="shared" si="24"/>
        <v>#DIV/0!</v>
      </c>
      <c r="U99" s="1" t="e">
        <f t="shared" si="25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/>
      <c r="AC99" s="1">
        <f t="shared" si="19"/>
        <v>4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9" xr:uid="{F3AF9B26-6A4F-4CAC-ABD1-C48A77607C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2024-10-10T12:18:03Z</dcterms:created>
  <dcterms:modified xsi:type="dcterms:W3CDTF">2024-10-11T07:12:10Z</dcterms:modified>
</cp:coreProperties>
</file>