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10,24 ПОКОМ КИ филиалы\"/>
    </mc:Choice>
  </mc:AlternateContent>
  <xr:revisionPtr revIDLastSave="0" documentId="13_ncr:1_{AC8116AB-338C-49B5-B30F-A86B6EC85F8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8" i="1" l="1"/>
  <c r="AD98" i="1" s="1"/>
  <c r="R97" i="1"/>
  <c r="R96" i="1"/>
  <c r="AD96" i="1" s="1"/>
  <c r="R81" i="1"/>
  <c r="AD81" i="1" s="1"/>
  <c r="R79" i="1"/>
  <c r="AD79" i="1" s="1"/>
  <c r="R77" i="1"/>
  <c r="AD77" i="1" s="1"/>
  <c r="R76" i="1"/>
  <c r="AD76" i="1" s="1"/>
  <c r="R75" i="1"/>
  <c r="AD75" i="1" s="1"/>
  <c r="R70" i="1"/>
  <c r="R61" i="1"/>
  <c r="AD61" i="1" s="1"/>
  <c r="R37" i="1"/>
  <c r="AD37" i="1" s="1"/>
  <c r="R31" i="1"/>
  <c r="AD31" i="1" s="1"/>
  <c r="R12" i="1"/>
  <c r="AD12" i="1" s="1"/>
  <c r="AD38" i="1" l="1"/>
  <c r="AD70" i="1"/>
  <c r="AD97" i="1"/>
  <c r="F56" i="1" l="1"/>
  <c r="E56" i="1"/>
  <c r="P96" i="1"/>
  <c r="P97" i="1"/>
  <c r="P98" i="1"/>
  <c r="V97" i="1" l="1"/>
  <c r="U97" i="1"/>
  <c r="V98" i="1"/>
  <c r="U98" i="1"/>
  <c r="V96" i="1"/>
  <c r="U96" i="1"/>
  <c r="AD14" i="1"/>
  <c r="AD21" i="1"/>
  <c r="AD32" i="1"/>
  <c r="AD84" i="1"/>
  <c r="AD86" i="1"/>
  <c r="AD95" i="1"/>
  <c r="P7" i="1"/>
  <c r="P8" i="1"/>
  <c r="P9" i="1"/>
  <c r="P10" i="1"/>
  <c r="P11" i="1"/>
  <c r="P12" i="1"/>
  <c r="U12" i="1" s="1"/>
  <c r="P13" i="1"/>
  <c r="P14" i="1"/>
  <c r="V14" i="1" s="1"/>
  <c r="P15" i="1"/>
  <c r="P16" i="1"/>
  <c r="P17" i="1"/>
  <c r="P18" i="1"/>
  <c r="Q18" i="1" s="1"/>
  <c r="R18" i="1" s="1"/>
  <c r="P19" i="1"/>
  <c r="P20" i="1"/>
  <c r="P21" i="1"/>
  <c r="V21" i="1" s="1"/>
  <c r="P22" i="1"/>
  <c r="P23" i="1"/>
  <c r="Q23" i="1" s="1"/>
  <c r="R23" i="1" s="1"/>
  <c r="P24" i="1"/>
  <c r="P25" i="1"/>
  <c r="Q25" i="1" s="1"/>
  <c r="R25" i="1" s="1"/>
  <c r="P26" i="1"/>
  <c r="Q26" i="1" s="1"/>
  <c r="R26" i="1" s="1"/>
  <c r="P27" i="1"/>
  <c r="Q27" i="1" s="1"/>
  <c r="P28" i="1"/>
  <c r="P29" i="1"/>
  <c r="P30" i="1"/>
  <c r="P31" i="1"/>
  <c r="U31" i="1" s="1"/>
  <c r="P32" i="1"/>
  <c r="V32" i="1" s="1"/>
  <c r="P33" i="1"/>
  <c r="Q33" i="1" s="1"/>
  <c r="R33" i="1" s="1"/>
  <c r="P34" i="1"/>
  <c r="Q34" i="1" s="1"/>
  <c r="P35" i="1"/>
  <c r="P36" i="1"/>
  <c r="Q36" i="1" s="1"/>
  <c r="P37" i="1"/>
  <c r="U37" i="1" s="1"/>
  <c r="P38" i="1"/>
  <c r="U38" i="1" s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U61" i="1" s="1"/>
  <c r="P62" i="1"/>
  <c r="P63" i="1"/>
  <c r="P64" i="1"/>
  <c r="P65" i="1"/>
  <c r="P66" i="1"/>
  <c r="P67" i="1"/>
  <c r="P68" i="1"/>
  <c r="P69" i="1"/>
  <c r="P70" i="1"/>
  <c r="U70" i="1" s="1"/>
  <c r="P71" i="1"/>
  <c r="P72" i="1"/>
  <c r="P73" i="1"/>
  <c r="P74" i="1"/>
  <c r="P75" i="1"/>
  <c r="U75" i="1" s="1"/>
  <c r="P76" i="1"/>
  <c r="U76" i="1" s="1"/>
  <c r="P77" i="1"/>
  <c r="U77" i="1" s="1"/>
  <c r="P78" i="1"/>
  <c r="Q78" i="1" s="1"/>
  <c r="P79" i="1"/>
  <c r="U79" i="1" s="1"/>
  <c r="P80" i="1"/>
  <c r="P81" i="1"/>
  <c r="U81" i="1" s="1"/>
  <c r="P82" i="1"/>
  <c r="P83" i="1"/>
  <c r="Q83" i="1" s="1"/>
  <c r="R83" i="1" s="1"/>
  <c r="P84" i="1"/>
  <c r="V84" i="1" s="1"/>
  <c r="P85" i="1"/>
  <c r="P86" i="1"/>
  <c r="V86" i="1" s="1"/>
  <c r="P87" i="1"/>
  <c r="Q87" i="1" s="1"/>
  <c r="P88" i="1"/>
  <c r="P89" i="1"/>
  <c r="Q89" i="1" s="1"/>
  <c r="R89" i="1" s="1"/>
  <c r="P90" i="1"/>
  <c r="Q90" i="1" s="1"/>
  <c r="R90" i="1" s="1"/>
  <c r="P91" i="1"/>
  <c r="P92" i="1"/>
  <c r="P93" i="1"/>
  <c r="P94" i="1"/>
  <c r="P95" i="1"/>
  <c r="V95" i="1" s="1"/>
  <c r="P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Q19" i="1" l="1"/>
  <c r="R19" i="1" s="1"/>
  <c r="Q88" i="1"/>
  <c r="R88" i="1" s="1"/>
  <c r="Q30" i="1"/>
  <c r="R30" i="1" s="1"/>
  <c r="Q24" i="1"/>
  <c r="R24" i="1" s="1"/>
  <c r="Q20" i="1"/>
  <c r="R20" i="1" s="1"/>
  <c r="Q8" i="1"/>
  <c r="R8" i="1" s="1"/>
  <c r="R87" i="1"/>
  <c r="U90" i="1"/>
  <c r="AD90" i="1"/>
  <c r="U78" i="1"/>
  <c r="AD78" i="1"/>
  <c r="U36" i="1"/>
  <c r="AD36" i="1"/>
  <c r="U34" i="1"/>
  <c r="AD34" i="1"/>
  <c r="AD26" i="1"/>
  <c r="U26" i="1"/>
  <c r="U18" i="1"/>
  <c r="AD18" i="1"/>
  <c r="AD89" i="1"/>
  <c r="U89" i="1"/>
  <c r="AD83" i="1"/>
  <c r="U83" i="1"/>
  <c r="AD33" i="1"/>
  <c r="U33" i="1"/>
  <c r="U27" i="1"/>
  <c r="AD27" i="1"/>
  <c r="U25" i="1"/>
  <c r="AD25" i="1"/>
  <c r="U23" i="1"/>
  <c r="AD23" i="1"/>
  <c r="V6" i="1"/>
  <c r="Q6" i="1"/>
  <c r="R6" i="1" s="1"/>
  <c r="V94" i="1"/>
  <c r="Q94" i="1"/>
  <c r="V92" i="1"/>
  <c r="Q92" i="1"/>
  <c r="R92" i="1" s="1"/>
  <c r="V90" i="1"/>
  <c r="V88" i="1"/>
  <c r="V82" i="1"/>
  <c r="Q82" i="1"/>
  <c r="R82" i="1" s="1"/>
  <c r="V80" i="1"/>
  <c r="Q80" i="1"/>
  <c r="R80" i="1" s="1"/>
  <c r="V78" i="1"/>
  <c r="V76" i="1"/>
  <c r="V74" i="1"/>
  <c r="Q74" i="1"/>
  <c r="R74" i="1" s="1"/>
  <c r="V72" i="1"/>
  <c r="Q72" i="1"/>
  <c r="R72" i="1" s="1"/>
  <c r="V70" i="1"/>
  <c r="V68" i="1"/>
  <c r="Q68" i="1"/>
  <c r="R68" i="1" s="1"/>
  <c r="V66" i="1"/>
  <c r="Q66" i="1"/>
  <c r="R66" i="1" s="1"/>
  <c r="V64" i="1"/>
  <c r="Q64" i="1"/>
  <c r="R64" i="1" s="1"/>
  <c r="V62" i="1"/>
  <c r="Q62" i="1"/>
  <c r="R62" i="1" s="1"/>
  <c r="V60" i="1"/>
  <c r="Q60" i="1"/>
  <c r="R60" i="1" s="1"/>
  <c r="V58" i="1"/>
  <c r="Q58" i="1"/>
  <c r="R58" i="1" s="1"/>
  <c r="V56" i="1"/>
  <c r="Q56" i="1"/>
  <c r="R56" i="1" s="1"/>
  <c r="V54" i="1"/>
  <c r="Q54" i="1"/>
  <c r="R54" i="1" s="1"/>
  <c r="V52" i="1"/>
  <c r="Q52" i="1"/>
  <c r="R52" i="1" s="1"/>
  <c r="V50" i="1"/>
  <c r="Q50" i="1"/>
  <c r="R50" i="1" s="1"/>
  <c r="V48" i="1"/>
  <c r="Q48" i="1"/>
  <c r="R48" i="1" s="1"/>
  <c r="V46" i="1"/>
  <c r="Q46" i="1"/>
  <c r="R46" i="1" s="1"/>
  <c r="V44" i="1"/>
  <c r="Q44" i="1"/>
  <c r="R44" i="1" s="1"/>
  <c r="V42" i="1"/>
  <c r="Q42" i="1"/>
  <c r="R42" i="1" s="1"/>
  <c r="V40" i="1"/>
  <c r="Q40" i="1"/>
  <c r="R40" i="1" s="1"/>
  <c r="V38" i="1"/>
  <c r="V36" i="1"/>
  <c r="V34" i="1"/>
  <c r="V30" i="1"/>
  <c r="V28" i="1"/>
  <c r="Q28" i="1"/>
  <c r="R28" i="1" s="1"/>
  <c r="V26" i="1"/>
  <c r="V24" i="1"/>
  <c r="V22" i="1"/>
  <c r="Q22" i="1"/>
  <c r="R22" i="1" s="1"/>
  <c r="V20" i="1"/>
  <c r="V18" i="1"/>
  <c r="V16" i="1"/>
  <c r="Q16" i="1"/>
  <c r="R16" i="1" s="1"/>
  <c r="V12" i="1"/>
  <c r="V10" i="1"/>
  <c r="Q10" i="1"/>
  <c r="R10" i="1" s="1"/>
  <c r="V8" i="1"/>
  <c r="V93" i="1"/>
  <c r="Q93" i="1"/>
  <c r="V91" i="1"/>
  <c r="Q91" i="1"/>
  <c r="V89" i="1"/>
  <c r="V87" i="1"/>
  <c r="V85" i="1"/>
  <c r="Q85" i="1"/>
  <c r="R85" i="1" s="1"/>
  <c r="V83" i="1"/>
  <c r="V81" i="1"/>
  <c r="V79" i="1"/>
  <c r="V77" i="1"/>
  <c r="V75" i="1"/>
  <c r="V73" i="1"/>
  <c r="Q73" i="1"/>
  <c r="R73" i="1" s="1"/>
  <c r="V71" i="1"/>
  <c r="Q71" i="1"/>
  <c r="R71" i="1" s="1"/>
  <c r="V69" i="1"/>
  <c r="Q69" i="1"/>
  <c r="R69" i="1" s="1"/>
  <c r="V67" i="1"/>
  <c r="Q67" i="1"/>
  <c r="V65" i="1"/>
  <c r="Q65" i="1"/>
  <c r="R65" i="1" s="1"/>
  <c r="V63" i="1"/>
  <c r="Q63" i="1"/>
  <c r="R63" i="1" s="1"/>
  <c r="V61" i="1"/>
  <c r="V59" i="1"/>
  <c r="Q59" i="1"/>
  <c r="R59" i="1" s="1"/>
  <c r="V57" i="1"/>
  <c r="Q57" i="1"/>
  <c r="R57" i="1" s="1"/>
  <c r="V55" i="1"/>
  <c r="Q55" i="1"/>
  <c r="R55" i="1" s="1"/>
  <c r="V53" i="1"/>
  <c r="Q53" i="1"/>
  <c r="V51" i="1"/>
  <c r="Q51" i="1"/>
  <c r="R51" i="1" s="1"/>
  <c r="V49" i="1"/>
  <c r="Q49" i="1"/>
  <c r="R49" i="1" s="1"/>
  <c r="V47" i="1"/>
  <c r="Q47" i="1"/>
  <c r="R47" i="1" s="1"/>
  <c r="V45" i="1"/>
  <c r="Q45" i="1"/>
  <c r="R45" i="1" s="1"/>
  <c r="V43" i="1"/>
  <c r="Q43" i="1"/>
  <c r="R43" i="1" s="1"/>
  <c r="V41" i="1"/>
  <c r="Q41" i="1"/>
  <c r="R41" i="1" s="1"/>
  <c r="V39" i="1"/>
  <c r="Q39" i="1"/>
  <c r="R39" i="1" s="1"/>
  <c r="V37" i="1"/>
  <c r="V35" i="1"/>
  <c r="Q35" i="1"/>
  <c r="R35" i="1" s="1"/>
  <c r="V33" i="1"/>
  <c r="V31" i="1"/>
  <c r="V29" i="1"/>
  <c r="Q29" i="1"/>
  <c r="V27" i="1"/>
  <c r="V25" i="1"/>
  <c r="V23" i="1"/>
  <c r="V19" i="1"/>
  <c r="V17" i="1"/>
  <c r="Q17" i="1"/>
  <c r="R17" i="1" s="1"/>
  <c r="V15" i="1"/>
  <c r="Q15" i="1"/>
  <c r="R15" i="1" s="1"/>
  <c r="V13" i="1"/>
  <c r="Q13" i="1"/>
  <c r="V11" i="1"/>
  <c r="Q11" i="1"/>
  <c r="R11" i="1" s="1"/>
  <c r="V9" i="1"/>
  <c r="Q9" i="1"/>
  <c r="R9" i="1" s="1"/>
  <c r="V7" i="1"/>
  <c r="Q7" i="1"/>
  <c r="U84" i="1"/>
  <c r="U32" i="1"/>
  <c r="U86" i="1"/>
  <c r="U14" i="1"/>
  <c r="U95" i="1"/>
  <c r="P5" i="1"/>
  <c r="U21" i="1"/>
  <c r="K5" i="1"/>
  <c r="AD20" i="1" l="1"/>
  <c r="U20" i="1"/>
  <c r="U30" i="1"/>
  <c r="AD30" i="1"/>
  <c r="AD19" i="1"/>
  <c r="U19" i="1"/>
  <c r="AD8" i="1"/>
  <c r="U8" i="1"/>
  <c r="U24" i="1"/>
  <c r="AD24" i="1"/>
  <c r="AD88" i="1"/>
  <c r="U88" i="1"/>
  <c r="U87" i="1"/>
  <c r="AD87" i="1"/>
  <c r="AD39" i="1"/>
  <c r="U39" i="1"/>
  <c r="AD41" i="1"/>
  <c r="U41" i="1"/>
  <c r="AD43" i="1"/>
  <c r="U43" i="1"/>
  <c r="AD45" i="1"/>
  <c r="U45" i="1"/>
  <c r="AD47" i="1"/>
  <c r="U47" i="1"/>
  <c r="AD49" i="1"/>
  <c r="U49" i="1"/>
  <c r="AD51" i="1"/>
  <c r="U51" i="1"/>
  <c r="AD53" i="1"/>
  <c r="U53" i="1"/>
  <c r="AD55" i="1"/>
  <c r="U55" i="1"/>
  <c r="AD57" i="1"/>
  <c r="U57" i="1"/>
  <c r="AD59" i="1"/>
  <c r="U59" i="1"/>
  <c r="U85" i="1"/>
  <c r="AD85" i="1"/>
  <c r="AD91" i="1"/>
  <c r="U91" i="1"/>
  <c r="AD93" i="1"/>
  <c r="U93" i="1"/>
  <c r="U16" i="1"/>
  <c r="AD16" i="1"/>
  <c r="AD22" i="1"/>
  <c r="U22" i="1"/>
  <c r="AD28" i="1"/>
  <c r="U28" i="1"/>
  <c r="U40" i="1"/>
  <c r="AD40" i="1"/>
  <c r="U42" i="1"/>
  <c r="AD42" i="1"/>
  <c r="U44" i="1"/>
  <c r="AD44" i="1"/>
  <c r="U46" i="1"/>
  <c r="AD46" i="1"/>
  <c r="U48" i="1"/>
  <c r="AD48" i="1"/>
  <c r="U50" i="1"/>
  <c r="AD50" i="1"/>
  <c r="U52" i="1"/>
  <c r="AD52" i="1"/>
  <c r="U54" i="1"/>
  <c r="AD54" i="1"/>
  <c r="AD56" i="1"/>
  <c r="U56" i="1"/>
  <c r="U58" i="1"/>
  <c r="AD58" i="1"/>
  <c r="U60" i="1"/>
  <c r="AD60" i="1"/>
  <c r="U62" i="1"/>
  <c r="AD62" i="1"/>
  <c r="U64" i="1"/>
  <c r="AD64" i="1"/>
  <c r="U66" i="1"/>
  <c r="AD66" i="1"/>
  <c r="U68" i="1"/>
  <c r="AD68" i="1"/>
  <c r="AD7" i="1"/>
  <c r="U7" i="1"/>
  <c r="AD9" i="1"/>
  <c r="U9" i="1"/>
  <c r="U11" i="1"/>
  <c r="AD11" i="1"/>
  <c r="U13" i="1"/>
  <c r="AD13" i="1"/>
  <c r="AD15" i="1"/>
  <c r="U15" i="1"/>
  <c r="AD17" i="1"/>
  <c r="U17" i="1"/>
  <c r="U29" i="1"/>
  <c r="AD29" i="1"/>
  <c r="AD35" i="1"/>
  <c r="U35" i="1"/>
  <c r="AD63" i="1"/>
  <c r="U63" i="1"/>
  <c r="AD65" i="1"/>
  <c r="U65" i="1"/>
  <c r="AD67" i="1"/>
  <c r="U67" i="1"/>
  <c r="AD69" i="1"/>
  <c r="U69" i="1"/>
  <c r="AD71" i="1"/>
  <c r="U71" i="1"/>
  <c r="AD73" i="1"/>
  <c r="U73" i="1"/>
  <c r="AD10" i="1"/>
  <c r="U10" i="1"/>
  <c r="U72" i="1"/>
  <c r="AD72" i="1"/>
  <c r="U74" i="1"/>
  <c r="AD74" i="1"/>
  <c r="U80" i="1"/>
  <c r="AD80" i="1"/>
  <c r="U82" i="1"/>
  <c r="AD82" i="1"/>
  <c r="U92" i="1"/>
  <c r="AD92" i="1"/>
  <c r="U94" i="1"/>
  <c r="AD94" i="1"/>
  <c r="AD6" i="1"/>
  <c r="U6" i="1"/>
  <c r="R5" i="1"/>
  <c r="Q5" i="1"/>
  <c r="AD5" i="1" l="1"/>
</calcChain>
</file>

<file path=xl/sharedStrings.xml><?xml version="1.0" encoding="utf-8"?>
<sst xmlns="http://schemas.openxmlformats.org/spreadsheetml/2006/main" count="387" uniqueCount="161">
  <si>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</si>
  <si>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</si>
  <si>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</si>
  <si>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</si>
  <si>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</si>
  <si>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</si>
  <si>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</si>
  <si>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</si>
  <si>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</si>
  <si>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</si>
  <si>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</si>
  <si>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</si>
  <si>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</si>
  <si>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</si>
  <si>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</si>
  <si>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</si>
  <si>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</si>
  <si>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</si>
  <si>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</si>
  <si>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</si>
  <si>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</si>
  <si>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</si>
  <si>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</si>
  <si>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12,10,(1)</t>
  </si>
  <si>
    <t>12,10,(2)</t>
  </si>
  <si>
    <t>10,10,</t>
  </si>
  <si>
    <t>09,10,</t>
  </si>
  <si>
    <t>03,10,</t>
  </si>
  <si>
    <t>02,10,</t>
  </si>
  <si>
    <t>26,09,</t>
  </si>
  <si>
    <t>25,09,</t>
  </si>
  <si>
    <t>19,09,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</si>
  <si>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</si>
  <si>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</si>
  <si>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</si>
  <si>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</si>
  <si>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</si>
  <si>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</si>
  <si>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ТМА октябрь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</si>
  <si>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</si>
  <si>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</si>
  <si>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</si>
  <si>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</si>
  <si>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</si>
  <si>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нужно увеличить продажи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</si>
  <si>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</si>
  <si>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</si>
  <si>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</si>
  <si>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</si>
  <si>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</si>
  <si>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</si>
  <si>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</si>
  <si>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-60%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</si>
  <si>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</si>
  <si>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</si>
  <si>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>ТМА октябрь / новинка</t>
  </si>
  <si>
    <t xml:space="preserve"> 217  Колбаса Докторская Дугушка, ВЕС, НЕ ГОСТ,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</si>
  <si>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</si>
  <si>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</si>
  <si>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</si>
  <si>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</si>
  <si>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</si>
  <si>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</si>
  <si>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09,10,24 филиал обнулил</t>
  </si>
  <si>
    <t xml:space="preserve"> 247  Сардельки Нежные, ВЕС.  ПОКОМ</t>
  </si>
  <si>
    <t>04,10,24 филиал обнулил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</si>
  <si>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</si>
  <si>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</si>
  <si>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</si>
  <si>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</si>
  <si>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</si>
  <si>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>-70%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</si>
  <si>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</si>
  <si>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</si>
  <si>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</si>
  <si>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</si>
  <si>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</si>
  <si>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</si>
  <si>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</si>
  <si>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</si>
  <si>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</si>
  <si>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</si>
  <si>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</si>
  <si>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</si>
  <si>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</si>
  <si>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</si>
  <si>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</si>
  <si>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</si>
  <si>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</si>
  <si>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</si>
  <si>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</si>
  <si>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</si>
  <si>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</si>
  <si>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</si>
  <si>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</si>
  <si>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</si>
  <si>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</si>
  <si>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</si>
  <si>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</si>
  <si>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</si>
  <si>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</si>
  <si>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</si>
  <si>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</si>
  <si>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</si>
  <si>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</si>
  <si>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</si>
  <si>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</si>
  <si>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</si>
  <si>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</si>
  <si>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</si>
  <si>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</si>
  <si>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</si>
  <si>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</si>
  <si>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</si>
  <si>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</si>
  <si>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</si>
  <si>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</si>
  <si>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</si>
  <si>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</si>
  <si>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</si>
  <si>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</si>
  <si>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>02,10,24 филиал обнулил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</si>
  <si>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</si>
  <si>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</si>
  <si>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</si>
  <si>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</si>
  <si>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</si>
  <si>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>нет потребности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</si>
  <si>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</si>
  <si>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</si>
  <si>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</si>
  <si>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</si>
  <si>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</si>
  <si>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</si>
  <si>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</si>
  <si>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</si>
  <si>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</si>
  <si>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>на 28,09,24 корректировка</t>
  </si>
  <si>
    <t xml:space="preserve"> 491  Колбаса Филейская Рубленая ТМ Вязанка  0,3 кг. срез.  ПОКОМ</t>
  </si>
  <si>
    <t>376  Сардельки Сочинки с сочным окороком ТМ Стародворье полиамид мгс ф/в 0,4 кг СК3</t>
  </si>
  <si>
    <t>не в матрице</t>
  </si>
  <si>
    <t>дубль на 328 / не правильно поставлен приход</t>
  </si>
  <si>
    <t>вывод</t>
  </si>
  <si>
    <t>Сосиски "Филейские по-ганноверски" Весовой амицел ТМ "Вязанка"</t>
  </si>
  <si>
    <t>Колбаса полукопченая Краковюрст ТМ Баварушка рубленая черева в/у ф/в 0,2 кг</t>
  </si>
  <si>
    <t>Копченые колбасы "Краковюрст с изысканными пряностями копченые" ф/в 0,2 NDX ТМ "Баварушка"</t>
  </si>
  <si>
    <t>новинка</t>
  </si>
  <si>
    <t>нужно увеличить продажи / Spar</t>
  </si>
  <si>
    <t>ТК Вояж</t>
  </si>
  <si>
    <t>30,09 корректировка</t>
  </si>
  <si>
    <t>Сливочные в ТМА, слабая реализация</t>
  </si>
  <si>
    <t>слабая реализация, большие остатки</t>
  </si>
  <si>
    <t xml:space="preserve">слабая реализация </t>
  </si>
  <si>
    <t>слабая реализация, высокая цена</t>
  </si>
  <si>
    <t>слабая реализация</t>
  </si>
  <si>
    <t>11,10,24 филиал обнулил</t>
  </si>
  <si>
    <t>с 02,10 заказываем / 11,10,24 филиал обнулил</t>
  </si>
  <si>
    <t>сети / 11,10,24 филиал обнулил</t>
  </si>
  <si>
    <t>заказ</t>
  </si>
  <si>
    <t>14,10,</t>
  </si>
  <si>
    <t>11,10,24 появилась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</si>
</sst>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0" borderId="1" xfId="1" applyNumberFormat="1" applyFont="1"/>
    <xf numFmtId="164" fontId="4" fillId="6" borderId="1" xfId="1" applyNumberFormat="1" applyFont="1" applyFill="1"/>
    <xf numFmtId="164" fontId="1" fillId="7" borderId="1" xfId="1" applyNumberFormat="1" applyFill="1"/>
    <xf numFmtId="164" fontId="1" fillId="8" borderId="1" xfId="1" applyNumberFormat="1" applyFill="1"/>
    <xf numFmtId="164" fontId="5" fillId="8" borderId="1" xfId="1" applyNumberFormat="1" applyFont="1" applyFill="1"/>
    <xf numFmtId="164" fontId="1" fillId="0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7" borderId="2" xfId="1" applyNumberFormat="1" applyFill="1" applyBorder="1"/>
    <xf numFmtId="164" fontId="6" fillId="8" borderId="1" xfId="1" applyNumberFormat="1" applyFont="1" applyFill="1"/>
    <xf numFmtId="164" fontId="4" fillId="8" borderId="1" xfId="1" applyNumberFormat="1" applyFont="1" applyFill="1"/>
    <xf numFmtId="164" fontId="1" fillId="0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45" activePane="bottomRight" state="frozen"/>
      <selection pane="topRight" activeCell="C1" sqref="C1"/>
      <selection pane="bottomLeft" activeCell="A6" sqref="A6"/>
      <selection pane="bottomRight" activeCell="AC75" sqref="AC75"/>
    </sheetView>
  </sheetViews>
  <sheetFormatPr defaultRowHeight="15" x14ac:dyDescent="0.25"/>
  <cols>
    <col min="1" max="1" width="60" customWidth="1"/>
    <col min="2" max="2" width="4.140625" customWidth="1"/>
    <col min="3" max="6" width="6.42578125" customWidth="1"/>
    <col min="7" max="7" width="5" style="8" customWidth="1"/>
    <col min="8" max="8" width="5" customWidth="1"/>
    <col min="9" max="9" width="12.7109375" bestFit="1" customWidth="1"/>
    <col min="10" max="11" width="6.42578125" customWidth="1"/>
    <col min="12" max="13" width="0.7109375" customWidth="1"/>
    <col min="14" max="19" width="6.42578125" customWidth="1"/>
    <col min="20" max="20" width="22" customWidth="1"/>
    <col min="21" max="22" width="4.85546875" customWidth="1"/>
    <col min="23" max="28" width="6" customWidth="1"/>
    <col min="29" max="29" width="48.7109375" bestFit="1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158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159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42624.129000000001</v>
      </c>
      <c r="F5" s="4">
        <f>SUM(F6:F500)</f>
        <v>44316.625</v>
      </c>
      <c r="G5" s="6"/>
      <c r="H5" s="1"/>
      <c r="I5" s="1"/>
      <c r="J5" s="4">
        <f t="shared" ref="J5:S5" si="0">SUM(J6:J500)</f>
        <v>41439.230000000003</v>
      </c>
      <c r="K5" s="4">
        <f t="shared" si="0"/>
        <v>1184.8989999999992</v>
      </c>
      <c r="L5" s="4">
        <f t="shared" si="0"/>
        <v>0</v>
      </c>
      <c r="M5" s="4">
        <f t="shared" si="0"/>
        <v>0</v>
      </c>
      <c r="N5" s="4">
        <f t="shared" si="0"/>
        <v>22292.892739999999</v>
      </c>
      <c r="O5" s="4">
        <f t="shared" si="0"/>
        <v>10100</v>
      </c>
      <c r="P5" s="4">
        <f t="shared" si="0"/>
        <v>8524.8257999999987</v>
      </c>
      <c r="Q5" s="4">
        <f t="shared" si="0"/>
        <v>17028.381579999997</v>
      </c>
      <c r="R5" s="4">
        <f t="shared" si="0"/>
        <v>15814.234579999995</v>
      </c>
      <c r="S5" s="4">
        <f t="shared" si="0"/>
        <v>550</v>
      </c>
      <c r="T5" s="1"/>
      <c r="U5" s="1"/>
      <c r="V5" s="1"/>
      <c r="W5" s="4">
        <f t="shared" ref="W5:AB5" si="1">SUM(W6:W500)</f>
        <v>8553.3955999999998</v>
      </c>
      <c r="X5" s="4">
        <f t="shared" si="1"/>
        <v>7954.5840000000007</v>
      </c>
      <c r="Y5" s="4">
        <f t="shared" si="1"/>
        <v>8312.9986000000044</v>
      </c>
      <c r="Z5" s="4">
        <f t="shared" si="1"/>
        <v>8868.3464000000004</v>
      </c>
      <c r="AA5" s="4">
        <f t="shared" si="1"/>
        <v>8736.0522000000001</v>
      </c>
      <c r="AB5" s="4">
        <f t="shared" si="1"/>
        <v>8805.8156000000035</v>
      </c>
      <c r="AC5" s="1"/>
      <c r="AD5" s="4">
        <f>SUM(AD6:AD500)</f>
        <v>11982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2496.1190000000001</v>
      </c>
      <c r="D6" s="1">
        <v>228.32900000000001</v>
      </c>
      <c r="E6" s="1">
        <v>1215.2070000000001</v>
      </c>
      <c r="F6" s="1">
        <v>1243.2929999999999</v>
      </c>
      <c r="G6" s="6">
        <v>1</v>
      </c>
      <c r="H6" s="1">
        <v>50</v>
      </c>
      <c r="I6" s="1" t="s">
        <v>34</v>
      </c>
      <c r="J6" s="1">
        <v>1138</v>
      </c>
      <c r="K6" s="1">
        <f t="shared" ref="K6:K37" si="2">E6-J6</f>
        <v>77.207000000000107</v>
      </c>
      <c r="L6" s="1"/>
      <c r="M6" s="1"/>
      <c r="N6" s="1">
        <v>358.09760000000011</v>
      </c>
      <c r="O6" s="1">
        <v>600</v>
      </c>
      <c r="P6" s="1">
        <f>E6/5</f>
        <v>243.04140000000001</v>
      </c>
      <c r="Q6" s="5">
        <f>11*P6-O6-N6-F6</f>
        <v>472.06480000000033</v>
      </c>
      <c r="R6" s="5">
        <f>Q6</f>
        <v>472.06480000000033</v>
      </c>
      <c r="S6" s="5"/>
      <c r="T6" s="1"/>
      <c r="U6" s="1">
        <f>(F6+N6+O6+R6)/P6</f>
        <v>10.999999999999998</v>
      </c>
      <c r="V6" s="1">
        <f>(F6+N6+O6)/P6</f>
        <v>9.0576774162755793</v>
      </c>
      <c r="W6" s="1">
        <v>244.0378</v>
      </c>
      <c r="X6" s="1">
        <v>221.4794</v>
      </c>
      <c r="Y6" s="1">
        <v>251.30199999999999</v>
      </c>
      <c r="Z6" s="1">
        <v>257.07400000000001</v>
      </c>
      <c r="AA6" s="1">
        <v>261.26339999999999</v>
      </c>
      <c r="AB6" s="1">
        <v>241.0932</v>
      </c>
      <c r="AC6" s="1" t="s">
        <v>35</v>
      </c>
      <c r="AD6" s="1">
        <f>ROUND(R6*G6,0)</f>
        <v>472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33</v>
      </c>
      <c r="C7" s="1">
        <v>852.80700000000002</v>
      </c>
      <c r="D7" s="1">
        <v>5.0110000000000001</v>
      </c>
      <c r="E7" s="1">
        <v>395.26400000000001</v>
      </c>
      <c r="F7" s="1">
        <v>405.536</v>
      </c>
      <c r="G7" s="6">
        <v>1</v>
      </c>
      <c r="H7" s="1">
        <v>45</v>
      </c>
      <c r="I7" s="1" t="s">
        <v>34</v>
      </c>
      <c r="J7" s="1">
        <v>356.08</v>
      </c>
      <c r="K7" s="1">
        <f t="shared" si="2"/>
        <v>39.184000000000026</v>
      </c>
      <c r="L7" s="1"/>
      <c r="M7" s="1"/>
      <c r="N7" s="1">
        <v>150</v>
      </c>
      <c r="O7" s="1"/>
      <c r="P7" s="1">
        <f t="shared" ref="P7:P70" si="3">E7/5</f>
        <v>79.052800000000005</v>
      </c>
      <c r="Q7" s="5">
        <f t="shared" ref="Q7:Q13" si="4">11*P7-O7-N7-F7</f>
        <v>314.04480000000007</v>
      </c>
      <c r="R7" s="5">
        <v>150</v>
      </c>
      <c r="S7" s="5">
        <v>150</v>
      </c>
      <c r="T7" s="1" t="s">
        <v>150</v>
      </c>
      <c r="U7" s="1">
        <f t="shared" ref="U7:U13" si="5">(F7+N7+O7+R7)/P7</f>
        <v>8.9248704663212433</v>
      </c>
      <c r="V7" s="1">
        <f t="shared" ref="V7:V70" si="6">(F7+N7+O7)/P7</f>
        <v>7.0274044689119171</v>
      </c>
      <c r="W7" s="1">
        <v>78.947800000000001</v>
      </c>
      <c r="X7" s="1">
        <v>54.472000000000001</v>
      </c>
      <c r="Y7" s="1">
        <v>56.423800000000007</v>
      </c>
      <c r="Z7" s="1">
        <v>88.842399999999998</v>
      </c>
      <c r="AA7" s="1">
        <v>87.829800000000006</v>
      </c>
      <c r="AB7" s="1">
        <v>79.758600000000001</v>
      </c>
      <c r="AC7" s="1"/>
      <c r="AD7" s="1">
        <f t="shared" ref="AD7:AD13" si="7">ROUND(R7*G7,0)</f>
        <v>150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33</v>
      </c>
      <c r="C8" s="1">
        <v>735.43700000000001</v>
      </c>
      <c r="D8" s="1">
        <v>1918.4259999999999</v>
      </c>
      <c r="E8" s="1">
        <v>1043.1959999999999</v>
      </c>
      <c r="F8" s="1">
        <v>1413.4670000000001</v>
      </c>
      <c r="G8" s="6">
        <v>1</v>
      </c>
      <c r="H8" s="1">
        <v>45</v>
      </c>
      <c r="I8" s="1" t="s">
        <v>34</v>
      </c>
      <c r="J8" s="1">
        <v>956</v>
      </c>
      <c r="K8" s="1">
        <f t="shared" si="2"/>
        <v>87.195999999999913</v>
      </c>
      <c r="L8" s="1"/>
      <c r="M8" s="1"/>
      <c r="N8" s="1">
        <v>369.96302000000009</v>
      </c>
      <c r="O8" s="1">
        <v>300</v>
      </c>
      <c r="P8" s="1">
        <f t="shared" si="3"/>
        <v>208.63919999999999</v>
      </c>
      <c r="Q8" s="5">
        <f>11.8*P8-O8-N8-F8</f>
        <v>378.51253999999972</v>
      </c>
      <c r="R8" s="5">
        <f t="shared" ref="R8:R12" si="8">Q8</f>
        <v>378.51253999999972</v>
      </c>
      <c r="S8" s="5"/>
      <c r="T8" s="1"/>
      <c r="U8" s="1">
        <f t="shared" si="5"/>
        <v>11.8</v>
      </c>
      <c r="V8" s="1">
        <f t="shared" si="6"/>
        <v>9.9858033389698591</v>
      </c>
      <c r="W8" s="1">
        <v>206.94139999999999</v>
      </c>
      <c r="X8" s="1">
        <v>191.82579999999999</v>
      </c>
      <c r="Y8" s="1">
        <v>174.2824</v>
      </c>
      <c r="Z8" s="1">
        <v>107.39960000000001</v>
      </c>
      <c r="AA8" s="1">
        <v>109.2996</v>
      </c>
      <c r="AB8" s="1">
        <v>100.57340000000001</v>
      </c>
      <c r="AC8" s="1" t="s">
        <v>38</v>
      </c>
      <c r="AD8" s="1">
        <f t="shared" si="7"/>
        <v>379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33</v>
      </c>
      <c r="C9" s="1">
        <v>287.79700000000003</v>
      </c>
      <c r="D9" s="1">
        <v>168.73400000000001</v>
      </c>
      <c r="E9" s="1">
        <v>150.18799999999999</v>
      </c>
      <c r="F9" s="1">
        <v>280.89299999999997</v>
      </c>
      <c r="G9" s="6">
        <v>1</v>
      </c>
      <c r="H9" s="1">
        <v>40</v>
      </c>
      <c r="I9" s="1" t="s">
        <v>34</v>
      </c>
      <c r="J9" s="1">
        <v>146.85</v>
      </c>
      <c r="K9" s="1">
        <f t="shared" si="2"/>
        <v>3.3379999999999939</v>
      </c>
      <c r="L9" s="1"/>
      <c r="M9" s="1"/>
      <c r="N9" s="1">
        <v>0</v>
      </c>
      <c r="O9" s="1"/>
      <c r="P9" s="1">
        <f t="shared" si="3"/>
        <v>30.037599999999998</v>
      </c>
      <c r="Q9" s="5">
        <f t="shared" si="4"/>
        <v>49.520600000000002</v>
      </c>
      <c r="R9" s="5">
        <f t="shared" si="8"/>
        <v>49.520600000000002</v>
      </c>
      <c r="S9" s="5"/>
      <c r="T9" s="1"/>
      <c r="U9" s="1">
        <f t="shared" si="5"/>
        <v>11</v>
      </c>
      <c r="V9" s="1">
        <f t="shared" si="6"/>
        <v>9.3513796042293649</v>
      </c>
      <c r="W9" s="1">
        <v>30.150400000000001</v>
      </c>
      <c r="X9" s="1">
        <v>38.506799999999998</v>
      </c>
      <c r="Y9" s="1">
        <v>38.607199999999999</v>
      </c>
      <c r="Z9" s="1">
        <v>36.927599999999998</v>
      </c>
      <c r="AA9" s="1">
        <v>38.281799999999997</v>
      </c>
      <c r="AB9" s="1">
        <v>37.929600000000001</v>
      </c>
      <c r="AC9" s="1"/>
      <c r="AD9" s="1">
        <f t="shared" si="7"/>
        <v>50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41</v>
      </c>
      <c r="C10" s="1">
        <v>546</v>
      </c>
      <c r="D10" s="1">
        <v>288</v>
      </c>
      <c r="E10" s="1">
        <v>319</v>
      </c>
      <c r="F10" s="1">
        <v>417</v>
      </c>
      <c r="G10" s="6">
        <v>0.45</v>
      </c>
      <c r="H10" s="1">
        <v>45</v>
      </c>
      <c r="I10" s="1" t="s">
        <v>34</v>
      </c>
      <c r="J10" s="1">
        <v>333</v>
      </c>
      <c r="K10" s="1">
        <f t="shared" si="2"/>
        <v>-14</v>
      </c>
      <c r="L10" s="1"/>
      <c r="M10" s="1"/>
      <c r="N10" s="1">
        <v>170.40000000000009</v>
      </c>
      <c r="O10" s="1"/>
      <c r="P10" s="1">
        <f t="shared" si="3"/>
        <v>63.8</v>
      </c>
      <c r="Q10" s="5">
        <f t="shared" si="4"/>
        <v>114.39999999999986</v>
      </c>
      <c r="R10" s="5">
        <f t="shared" si="8"/>
        <v>114.39999999999986</v>
      </c>
      <c r="S10" s="5"/>
      <c r="T10" s="1"/>
      <c r="U10" s="1">
        <f t="shared" si="5"/>
        <v>11</v>
      </c>
      <c r="V10" s="1">
        <f t="shared" si="6"/>
        <v>9.2068965517241406</v>
      </c>
      <c r="W10" s="1">
        <v>66.8</v>
      </c>
      <c r="X10" s="1">
        <v>66.599999999999994</v>
      </c>
      <c r="Y10" s="1">
        <v>61.6</v>
      </c>
      <c r="Z10" s="1">
        <v>68.599999999999994</v>
      </c>
      <c r="AA10" s="1">
        <v>72.2</v>
      </c>
      <c r="AB10" s="1">
        <v>77</v>
      </c>
      <c r="AC10" s="1"/>
      <c r="AD10" s="1">
        <f t="shared" si="7"/>
        <v>51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41</v>
      </c>
      <c r="C11" s="1">
        <v>990</v>
      </c>
      <c r="D11" s="1">
        <v>966</v>
      </c>
      <c r="E11" s="1">
        <v>619</v>
      </c>
      <c r="F11" s="1">
        <v>964</v>
      </c>
      <c r="G11" s="6">
        <v>0.45</v>
      </c>
      <c r="H11" s="1">
        <v>45</v>
      </c>
      <c r="I11" s="1" t="s">
        <v>34</v>
      </c>
      <c r="J11" s="1">
        <v>621</v>
      </c>
      <c r="K11" s="1">
        <f t="shared" si="2"/>
        <v>-2</v>
      </c>
      <c r="L11" s="1"/>
      <c r="M11" s="1"/>
      <c r="N11" s="1">
        <v>177.59999999999991</v>
      </c>
      <c r="O11" s="1"/>
      <c r="P11" s="1">
        <f t="shared" si="3"/>
        <v>123.8</v>
      </c>
      <c r="Q11" s="5">
        <f t="shared" si="4"/>
        <v>220.20000000000005</v>
      </c>
      <c r="R11" s="5">
        <f t="shared" si="8"/>
        <v>220.20000000000005</v>
      </c>
      <c r="S11" s="5"/>
      <c r="T11" s="1"/>
      <c r="U11" s="1">
        <f t="shared" si="5"/>
        <v>11</v>
      </c>
      <c r="V11" s="1">
        <f t="shared" si="6"/>
        <v>9.2213247172859454</v>
      </c>
      <c r="W11" s="1">
        <v>141.80000000000001</v>
      </c>
      <c r="X11" s="1">
        <v>143.4</v>
      </c>
      <c r="Y11" s="1">
        <v>110.4</v>
      </c>
      <c r="Z11" s="1">
        <v>116.6</v>
      </c>
      <c r="AA11" s="1">
        <v>119.4</v>
      </c>
      <c r="AB11" s="1">
        <v>127.8</v>
      </c>
      <c r="AC11" s="1"/>
      <c r="AD11" s="1">
        <f t="shared" si="7"/>
        <v>99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41</v>
      </c>
      <c r="C12" s="1">
        <v>321</v>
      </c>
      <c r="D12" s="1"/>
      <c r="E12" s="1">
        <v>54</v>
      </c>
      <c r="F12" s="1">
        <v>253</v>
      </c>
      <c r="G12" s="6">
        <v>0.17</v>
      </c>
      <c r="H12" s="1">
        <v>180</v>
      </c>
      <c r="I12" s="1" t="s">
        <v>34</v>
      </c>
      <c r="J12" s="1">
        <v>53</v>
      </c>
      <c r="K12" s="1">
        <f t="shared" si="2"/>
        <v>1</v>
      </c>
      <c r="L12" s="1"/>
      <c r="M12" s="1"/>
      <c r="N12" s="1">
        <v>0</v>
      </c>
      <c r="O12" s="1"/>
      <c r="P12" s="1">
        <f t="shared" si="3"/>
        <v>10.8</v>
      </c>
      <c r="Q12" s="5"/>
      <c r="R12" s="5">
        <f t="shared" si="8"/>
        <v>0</v>
      </c>
      <c r="S12" s="5"/>
      <c r="T12" s="1"/>
      <c r="U12" s="1">
        <f t="shared" si="5"/>
        <v>23.425925925925924</v>
      </c>
      <c r="V12" s="1">
        <f t="shared" si="6"/>
        <v>23.425925925925924</v>
      </c>
      <c r="W12" s="1">
        <v>12</v>
      </c>
      <c r="X12" s="1">
        <v>14.2</v>
      </c>
      <c r="Y12" s="1">
        <v>25</v>
      </c>
      <c r="Z12" s="1">
        <v>32.4</v>
      </c>
      <c r="AA12" s="1">
        <v>27.6</v>
      </c>
      <c r="AB12" s="1">
        <v>20.399999999999999</v>
      </c>
      <c r="AC12" s="23" t="s">
        <v>44</v>
      </c>
      <c r="AD12" s="1">
        <f t="shared" si="7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41</v>
      </c>
      <c r="C13" s="1">
        <v>201</v>
      </c>
      <c r="D13" s="1">
        <v>216</v>
      </c>
      <c r="E13" s="1">
        <v>132</v>
      </c>
      <c r="F13" s="1">
        <v>237</v>
      </c>
      <c r="G13" s="6">
        <v>0.3</v>
      </c>
      <c r="H13" s="1">
        <v>40</v>
      </c>
      <c r="I13" s="1" t="s">
        <v>34</v>
      </c>
      <c r="J13" s="1">
        <v>130</v>
      </c>
      <c r="K13" s="1">
        <f t="shared" si="2"/>
        <v>2</v>
      </c>
      <c r="L13" s="1"/>
      <c r="M13" s="1"/>
      <c r="N13" s="1">
        <v>0</v>
      </c>
      <c r="O13" s="1"/>
      <c r="P13" s="1">
        <f t="shared" si="3"/>
        <v>26.4</v>
      </c>
      <c r="Q13" s="5">
        <f t="shared" si="4"/>
        <v>53.399999999999977</v>
      </c>
      <c r="R13" s="5">
        <v>0</v>
      </c>
      <c r="S13" s="5">
        <v>0</v>
      </c>
      <c r="T13" s="1" t="s">
        <v>151</v>
      </c>
      <c r="U13" s="1">
        <f t="shared" si="5"/>
        <v>8.9772727272727284</v>
      </c>
      <c r="V13" s="1">
        <f t="shared" si="6"/>
        <v>8.9772727272727284</v>
      </c>
      <c r="W13" s="1">
        <v>19.600000000000001</v>
      </c>
      <c r="X13" s="1">
        <v>33.200000000000003</v>
      </c>
      <c r="Y13" s="1">
        <v>35.4</v>
      </c>
      <c r="Z13" s="1">
        <v>28.8</v>
      </c>
      <c r="AA13" s="1">
        <v>28.2</v>
      </c>
      <c r="AB13" s="1">
        <v>23.6</v>
      </c>
      <c r="AC13" s="1" t="s">
        <v>155</v>
      </c>
      <c r="AD13" s="1">
        <f t="shared" si="7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0" t="s">
        <v>46</v>
      </c>
      <c r="B14" s="10" t="s">
        <v>41</v>
      </c>
      <c r="C14" s="10"/>
      <c r="D14" s="10"/>
      <c r="E14" s="10"/>
      <c r="F14" s="10"/>
      <c r="G14" s="11">
        <v>0</v>
      </c>
      <c r="H14" s="10">
        <v>50</v>
      </c>
      <c r="I14" s="10" t="s">
        <v>140</v>
      </c>
      <c r="J14" s="10">
        <v>30</v>
      </c>
      <c r="K14" s="10">
        <f t="shared" si="2"/>
        <v>-30</v>
      </c>
      <c r="L14" s="10"/>
      <c r="M14" s="10"/>
      <c r="N14" s="10">
        <v>50</v>
      </c>
      <c r="O14" s="10"/>
      <c r="P14" s="10">
        <f t="shared" si="3"/>
        <v>0</v>
      </c>
      <c r="Q14" s="12"/>
      <c r="R14" s="12"/>
      <c r="S14" s="12"/>
      <c r="T14" s="10"/>
      <c r="U14" s="10" t="e">
        <f t="shared" ref="U14:U32" si="9">(F14+N14+O14+Q14)/P14</f>
        <v>#DIV/0!</v>
      </c>
      <c r="V14" s="10" t="e">
        <f t="shared" si="6"/>
        <v>#DIV/0!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 t="s">
        <v>142</v>
      </c>
      <c r="AD14" s="10">
        <f t="shared" ref="AD14:AD32" si="10">ROUND(Q14*G14,0)</f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48</v>
      </c>
      <c r="B15" s="1" t="s">
        <v>41</v>
      </c>
      <c r="C15" s="1">
        <v>623</v>
      </c>
      <c r="D15" s="1"/>
      <c r="E15" s="1">
        <v>212</v>
      </c>
      <c r="F15" s="1">
        <v>364</v>
      </c>
      <c r="G15" s="6">
        <v>0.17</v>
      </c>
      <c r="H15" s="1">
        <v>180</v>
      </c>
      <c r="I15" s="1" t="s">
        <v>34</v>
      </c>
      <c r="J15" s="1">
        <v>191</v>
      </c>
      <c r="K15" s="1">
        <f t="shared" si="2"/>
        <v>21</v>
      </c>
      <c r="L15" s="1"/>
      <c r="M15" s="1"/>
      <c r="N15" s="1">
        <v>11</v>
      </c>
      <c r="O15" s="1"/>
      <c r="P15" s="1">
        <f t="shared" si="3"/>
        <v>42.4</v>
      </c>
      <c r="Q15" s="5">
        <f t="shared" ref="Q15:Q17" si="11">11*P15-O15-N15-F15</f>
        <v>91.399999999999977</v>
      </c>
      <c r="R15" s="5">
        <f t="shared" ref="R15:R20" si="12">Q15</f>
        <v>91.399999999999977</v>
      </c>
      <c r="S15" s="5"/>
      <c r="T15" s="1"/>
      <c r="U15" s="1">
        <f t="shared" ref="U15:U20" si="13">(F15+N15+O15+R15)/P15</f>
        <v>11</v>
      </c>
      <c r="V15" s="1">
        <f t="shared" si="6"/>
        <v>8.8443396226415096</v>
      </c>
      <c r="W15" s="1">
        <v>42.2</v>
      </c>
      <c r="X15" s="1">
        <v>36</v>
      </c>
      <c r="Y15" s="1">
        <v>54</v>
      </c>
      <c r="Z15" s="1">
        <v>65.599999999999994</v>
      </c>
      <c r="AA15" s="1">
        <v>55</v>
      </c>
      <c r="AB15" s="1">
        <v>52.8</v>
      </c>
      <c r="AC15" s="1"/>
      <c r="AD15" s="1">
        <f t="shared" ref="AD15:AD19" si="14">ROUND(R15*G15,0)</f>
        <v>16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49</v>
      </c>
      <c r="B16" s="1" t="s">
        <v>41</v>
      </c>
      <c r="C16" s="1">
        <v>131</v>
      </c>
      <c r="D16" s="1">
        <v>60</v>
      </c>
      <c r="E16" s="1">
        <v>80</v>
      </c>
      <c r="F16" s="1">
        <v>96</v>
      </c>
      <c r="G16" s="6">
        <v>0.35</v>
      </c>
      <c r="H16" s="1">
        <v>50</v>
      </c>
      <c r="I16" s="1" t="s">
        <v>34</v>
      </c>
      <c r="J16" s="1">
        <v>81</v>
      </c>
      <c r="K16" s="1">
        <f t="shared" si="2"/>
        <v>-1</v>
      </c>
      <c r="L16" s="1"/>
      <c r="M16" s="1"/>
      <c r="N16" s="1">
        <v>46</v>
      </c>
      <c r="O16" s="1"/>
      <c r="P16" s="1">
        <f t="shared" si="3"/>
        <v>16</v>
      </c>
      <c r="Q16" s="5">
        <f t="shared" si="11"/>
        <v>34</v>
      </c>
      <c r="R16" s="5">
        <f t="shared" si="12"/>
        <v>34</v>
      </c>
      <c r="S16" s="5"/>
      <c r="T16" s="1"/>
      <c r="U16" s="1">
        <f t="shared" si="13"/>
        <v>11</v>
      </c>
      <c r="V16" s="1">
        <f t="shared" si="6"/>
        <v>8.875</v>
      </c>
      <c r="W16" s="1">
        <v>15.6</v>
      </c>
      <c r="X16" s="1">
        <v>15.6</v>
      </c>
      <c r="Y16" s="1">
        <v>17.8</v>
      </c>
      <c r="Z16" s="1">
        <v>17.2</v>
      </c>
      <c r="AA16" s="1">
        <v>16.399999999999999</v>
      </c>
      <c r="AB16" s="1">
        <v>21.2</v>
      </c>
      <c r="AC16" s="1"/>
      <c r="AD16" s="1">
        <f t="shared" si="14"/>
        <v>12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50</v>
      </c>
      <c r="B17" s="1" t="s">
        <v>41</v>
      </c>
      <c r="C17" s="1">
        <v>179</v>
      </c>
      <c r="D17" s="1">
        <v>36</v>
      </c>
      <c r="E17" s="1">
        <v>110</v>
      </c>
      <c r="F17" s="1">
        <v>90</v>
      </c>
      <c r="G17" s="6">
        <v>0.35</v>
      </c>
      <c r="H17" s="1">
        <v>50</v>
      </c>
      <c r="I17" s="1" t="s">
        <v>34</v>
      </c>
      <c r="J17" s="1">
        <v>110</v>
      </c>
      <c r="K17" s="1">
        <f t="shared" si="2"/>
        <v>0</v>
      </c>
      <c r="L17" s="1"/>
      <c r="M17" s="1"/>
      <c r="N17" s="1">
        <v>115</v>
      </c>
      <c r="O17" s="1"/>
      <c r="P17" s="1">
        <f t="shared" si="3"/>
        <v>22</v>
      </c>
      <c r="Q17" s="5">
        <f t="shared" si="11"/>
        <v>37</v>
      </c>
      <c r="R17" s="5">
        <f t="shared" si="12"/>
        <v>37</v>
      </c>
      <c r="S17" s="5"/>
      <c r="T17" s="1"/>
      <c r="U17" s="1">
        <f t="shared" si="13"/>
        <v>11</v>
      </c>
      <c r="V17" s="1">
        <f t="shared" si="6"/>
        <v>9.3181818181818183</v>
      </c>
      <c r="W17" s="1">
        <v>22</v>
      </c>
      <c r="X17" s="1">
        <v>18.399999999999999</v>
      </c>
      <c r="Y17" s="1">
        <v>21.4</v>
      </c>
      <c r="Z17" s="1">
        <v>23.2</v>
      </c>
      <c r="AA17" s="1">
        <v>22</v>
      </c>
      <c r="AB17" s="1">
        <v>25</v>
      </c>
      <c r="AC17" s="1"/>
      <c r="AD17" s="1">
        <f t="shared" si="14"/>
        <v>13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51</v>
      </c>
      <c r="B18" s="1" t="s">
        <v>33</v>
      </c>
      <c r="C18" s="1">
        <v>577.226</v>
      </c>
      <c r="D18" s="1">
        <v>668.6</v>
      </c>
      <c r="E18" s="1">
        <v>632.27099999999996</v>
      </c>
      <c r="F18" s="1">
        <v>502.67700000000002</v>
      </c>
      <c r="G18" s="6">
        <v>1</v>
      </c>
      <c r="H18" s="1">
        <v>55</v>
      </c>
      <c r="I18" s="1" t="s">
        <v>34</v>
      </c>
      <c r="J18" s="1">
        <v>608.83000000000004</v>
      </c>
      <c r="K18" s="1">
        <f t="shared" si="2"/>
        <v>23.440999999999917</v>
      </c>
      <c r="L18" s="1"/>
      <c r="M18" s="1"/>
      <c r="N18" s="1">
        <v>505.08980000000008</v>
      </c>
      <c r="O18" s="1"/>
      <c r="P18" s="1">
        <f t="shared" si="3"/>
        <v>126.45419999999999</v>
      </c>
      <c r="Q18" s="5">
        <f>9*P18-O18-N18-F18</f>
        <v>130.32099999999969</v>
      </c>
      <c r="R18" s="5">
        <f t="shared" si="12"/>
        <v>130.32099999999969</v>
      </c>
      <c r="S18" s="5"/>
      <c r="T18" s="1"/>
      <c r="U18" s="1">
        <f t="shared" si="13"/>
        <v>9</v>
      </c>
      <c r="V18" s="1">
        <f t="shared" si="6"/>
        <v>7.9694213399001397</v>
      </c>
      <c r="W18" s="1">
        <v>124.381</v>
      </c>
      <c r="X18" s="1">
        <v>160.76660000000001</v>
      </c>
      <c r="Y18" s="1">
        <v>182.44839999999999</v>
      </c>
      <c r="Z18" s="1">
        <v>216.7388</v>
      </c>
      <c r="AA18" s="1">
        <v>211.8886</v>
      </c>
      <c r="AB18" s="1">
        <v>210.47219999999999</v>
      </c>
      <c r="AC18" s="1" t="s">
        <v>52</v>
      </c>
      <c r="AD18" s="1">
        <f t="shared" si="14"/>
        <v>130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53</v>
      </c>
      <c r="B19" s="1" t="s">
        <v>33</v>
      </c>
      <c r="C19" s="1">
        <v>4518.402</v>
      </c>
      <c r="D19" s="1">
        <v>2106.89</v>
      </c>
      <c r="E19" s="1">
        <v>2743.8760000000002</v>
      </c>
      <c r="F19" s="1">
        <v>3410.5549999999998</v>
      </c>
      <c r="G19" s="6">
        <v>1</v>
      </c>
      <c r="H19" s="1">
        <v>50</v>
      </c>
      <c r="I19" s="1" t="s">
        <v>34</v>
      </c>
      <c r="J19" s="1">
        <v>2730.3</v>
      </c>
      <c r="K19" s="1">
        <f t="shared" si="2"/>
        <v>13.576000000000022</v>
      </c>
      <c r="L19" s="1"/>
      <c r="M19" s="1"/>
      <c r="N19" s="1">
        <v>839.28640000000041</v>
      </c>
      <c r="O19" s="1">
        <v>1200</v>
      </c>
      <c r="P19" s="1">
        <f t="shared" si="3"/>
        <v>548.77520000000004</v>
      </c>
      <c r="Q19" s="5">
        <f t="shared" ref="Q19:Q20" si="15">11.8*P19-O19-N19-F19</f>
        <v>1025.7059599999998</v>
      </c>
      <c r="R19" s="5">
        <f t="shared" si="12"/>
        <v>1025.7059599999998</v>
      </c>
      <c r="S19" s="5"/>
      <c r="T19" s="1"/>
      <c r="U19" s="1">
        <f t="shared" si="13"/>
        <v>11.8</v>
      </c>
      <c r="V19" s="1">
        <f t="shared" si="6"/>
        <v>9.9309177965768125</v>
      </c>
      <c r="W19" s="1">
        <v>546.7414</v>
      </c>
      <c r="X19" s="1">
        <v>474.15679999999998</v>
      </c>
      <c r="Y19" s="1">
        <v>488.71080000000001</v>
      </c>
      <c r="Z19" s="1">
        <v>457.75319999999999</v>
      </c>
      <c r="AA19" s="1">
        <v>452.70200000000011</v>
      </c>
      <c r="AB19" s="1">
        <v>472.005</v>
      </c>
      <c r="AC19" s="1" t="s">
        <v>38</v>
      </c>
      <c r="AD19" s="1">
        <f t="shared" si="14"/>
        <v>1026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54</v>
      </c>
      <c r="B20" s="1" t="s">
        <v>33</v>
      </c>
      <c r="C20" s="1">
        <v>96.816999999999993</v>
      </c>
      <c r="D20" s="1">
        <v>615.65599999999995</v>
      </c>
      <c r="E20" s="1">
        <v>379.05099999999999</v>
      </c>
      <c r="F20" s="1">
        <v>237.23699999999999</v>
      </c>
      <c r="G20" s="6">
        <v>1</v>
      </c>
      <c r="H20" s="1">
        <v>60</v>
      </c>
      <c r="I20" s="1" t="s">
        <v>34</v>
      </c>
      <c r="J20" s="1">
        <v>441.34</v>
      </c>
      <c r="K20" s="1">
        <f t="shared" si="2"/>
        <v>-62.288999999999987</v>
      </c>
      <c r="L20" s="1"/>
      <c r="M20" s="1"/>
      <c r="N20" s="1">
        <v>401.80246</v>
      </c>
      <c r="O20" s="1"/>
      <c r="P20" s="1">
        <f t="shared" si="3"/>
        <v>75.810199999999995</v>
      </c>
      <c r="Q20" s="5">
        <f t="shared" si="15"/>
        <v>255.52089999999995</v>
      </c>
      <c r="R20" s="5">
        <f t="shared" si="12"/>
        <v>255.52089999999995</v>
      </c>
      <c r="S20" s="5"/>
      <c r="T20" s="1"/>
      <c r="U20" s="1">
        <f t="shared" si="13"/>
        <v>11.8</v>
      </c>
      <c r="V20" s="1">
        <f t="shared" si="6"/>
        <v>8.4294654281349999</v>
      </c>
      <c r="W20" s="1">
        <v>69.6494</v>
      </c>
      <c r="X20" s="1">
        <v>39.749600000000001</v>
      </c>
      <c r="Y20" s="1">
        <v>20.860600000000002</v>
      </c>
      <c r="Z20" s="1">
        <v>0</v>
      </c>
      <c r="AA20" s="1">
        <v>0</v>
      </c>
      <c r="AB20" s="1">
        <v>0</v>
      </c>
      <c r="AC20" s="1" t="s">
        <v>55</v>
      </c>
      <c r="AD20" s="1">
        <f>ROUND(R20*G20,0)</f>
        <v>256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56</v>
      </c>
      <c r="B21" s="10" t="s">
        <v>33</v>
      </c>
      <c r="C21" s="10"/>
      <c r="D21" s="10">
        <v>1.788</v>
      </c>
      <c r="E21" s="10">
        <v>1.788</v>
      </c>
      <c r="F21" s="10"/>
      <c r="G21" s="11">
        <v>0</v>
      </c>
      <c r="H21" s="10" t="e">
        <v>#N/A</v>
      </c>
      <c r="I21" s="10" t="s">
        <v>140</v>
      </c>
      <c r="J21" s="10">
        <v>2.6</v>
      </c>
      <c r="K21" s="10">
        <f t="shared" si="2"/>
        <v>-0.81200000000000006</v>
      </c>
      <c r="L21" s="10"/>
      <c r="M21" s="10"/>
      <c r="N21" s="10"/>
      <c r="O21" s="10"/>
      <c r="P21" s="10">
        <f t="shared" si="3"/>
        <v>0.35760000000000003</v>
      </c>
      <c r="Q21" s="12"/>
      <c r="R21" s="12"/>
      <c r="S21" s="12"/>
      <c r="T21" s="10"/>
      <c r="U21" s="10">
        <f t="shared" si="9"/>
        <v>0</v>
      </c>
      <c r="V21" s="10">
        <f t="shared" si="6"/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/>
      <c r="AD21" s="10">
        <f t="shared" si="10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57</v>
      </c>
      <c r="B22" s="1" t="s">
        <v>33</v>
      </c>
      <c r="C22" s="1">
        <v>626.44600000000003</v>
      </c>
      <c r="D22" s="1"/>
      <c r="E22" s="1">
        <v>223.54599999999999</v>
      </c>
      <c r="F22" s="1">
        <v>339.46199999999999</v>
      </c>
      <c r="G22" s="6">
        <v>1</v>
      </c>
      <c r="H22" s="1">
        <v>60</v>
      </c>
      <c r="I22" s="1" t="s">
        <v>34</v>
      </c>
      <c r="J22" s="1">
        <v>213.31</v>
      </c>
      <c r="K22" s="1">
        <f t="shared" si="2"/>
        <v>10.23599999999999</v>
      </c>
      <c r="L22" s="1"/>
      <c r="M22" s="1"/>
      <c r="N22" s="1">
        <v>62.249000000000017</v>
      </c>
      <c r="O22" s="1"/>
      <c r="P22" s="1">
        <f t="shared" si="3"/>
        <v>44.709199999999996</v>
      </c>
      <c r="Q22" s="5">
        <f t="shared" ref="Q22:Q29" si="16">11*P22-O22-N22-F22</f>
        <v>90.090199999999925</v>
      </c>
      <c r="R22" s="5">
        <f t="shared" ref="R22:R31" si="17">Q22</f>
        <v>90.090199999999925</v>
      </c>
      <c r="S22" s="5"/>
      <c r="T22" s="1"/>
      <c r="U22" s="1">
        <f t="shared" ref="U22:U31" si="18">(F22+N22+O22+R22)/P22</f>
        <v>11</v>
      </c>
      <c r="V22" s="1">
        <f t="shared" si="6"/>
        <v>8.9849740098234818</v>
      </c>
      <c r="W22" s="1">
        <v>45.912999999999997</v>
      </c>
      <c r="X22" s="1">
        <v>41.982600000000012</v>
      </c>
      <c r="Y22" s="1">
        <v>50.042999999999999</v>
      </c>
      <c r="Z22" s="1">
        <v>63.194000000000003</v>
      </c>
      <c r="AA22" s="1">
        <v>56.264400000000002</v>
      </c>
      <c r="AB22" s="1">
        <v>56.313800000000001</v>
      </c>
      <c r="AC22" s="1"/>
      <c r="AD22" s="1">
        <f t="shared" ref="AD22:AD31" si="19">ROUND(R22*G22,0)</f>
        <v>90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58</v>
      </c>
      <c r="B23" s="1" t="s">
        <v>33</v>
      </c>
      <c r="C23" s="1">
        <v>894.04899999999998</v>
      </c>
      <c r="D23" s="1">
        <v>840.89700000000005</v>
      </c>
      <c r="E23" s="1">
        <v>932.41300000000001</v>
      </c>
      <c r="F23" s="1">
        <v>663.59299999999996</v>
      </c>
      <c r="G23" s="6">
        <v>1</v>
      </c>
      <c r="H23" s="1">
        <v>60</v>
      </c>
      <c r="I23" s="1" t="s">
        <v>34</v>
      </c>
      <c r="J23" s="1">
        <v>895.54</v>
      </c>
      <c r="K23" s="1">
        <f t="shared" si="2"/>
        <v>36.873000000000047</v>
      </c>
      <c r="L23" s="1"/>
      <c r="M23" s="1"/>
      <c r="N23" s="1">
        <v>817.73900000000049</v>
      </c>
      <c r="O23" s="1"/>
      <c r="P23" s="1">
        <f t="shared" si="3"/>
        <v>186.48259999999999</v>
      </c>
      <c r="Q23" s="5">
        <f>9*P23-O23-N23-F23</f>
        <v>197.01139999999953</v>
      </c>
      <c r="R23" s="5">
        <f t="shared" si="17"/>
        <v>197.01139999999953</v>
      </c>
      <c r="S23" s="5"/>
      <c r="T23" s="1"/>
      <c r="U23" s="1">
        <f t="shared" si="18"/>
        <v>8.9999999999999982</v>
      </c>
      <c r="V23" s="1">
        <f t="shared" si="6"/>
        <v>7.9435400407330254</v>
      </c>
      <c r="W23" s="1">
        <v>182.24600000000001</v>
      </c>
      <c r="X23" s="1">
        <v>227.33500000000001</v>
      </c>
      <c r="Y23" s="1">
        <v>253.40559999999999</v>
      </c>
      <c r="Z23" s="1">
        <v>312.255</v>
      </c>
      <c r="AA23" s="1">
        <v>308.55520000000001</v>
      </c>
      <c r="AB23" s="1">
        <v>273.6694</v>
      </c>
      <c r="AC23" s="1" t="s">
        <v>52</v>
      </c>
      <c r="AD23" s="1">
        <f t="shared" si="19"/>
        <v>197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59</v>
      </c>
      <c r="B24" s="1" t="s">
        <v>33</v>
      </c>
      <c r="C24" s="1">
        <v>1559.4639999999999</v>
      </c>
      <c r="D24" s="1"/>
      <c r="E24" s="1">
        <v>744.34299999999996</v>
      </c>
      <c r="F24" s="1">
        <v>685.17700000000002</v>
      </c>
      <c r="G24" s="6">
        <v>1</v>
      </c>
      <c r="H24" s="1">
        <v>60</v>
      </c>
      <c r="I24" s="1" t="s">
        <v>34</v>
      </c>
      <c r="J24" s="1">
        <v>717.11</v>
      </c>
      <c r="K24" s="1">
        <f t="shared" si="2"/>
        <v>27.232999999999947</v>
      </c>
      <c r="L24" s="1"/>
      <c r="M24" s="1"/>
      <c r="N24" s="1">
        <v>793.49749999999995</v>
      </c>
      <c r="O24" s="1"/>
      <c r="P24" s="1">
        <f t="shared" si="3"/>
        <v>148.86859999999999</v>
      </c>
      <c r="Q24" s="5">
        <f>11.8*P24-O24-N24-F24</f>
        <v>277.97498000000007</v>
      </c>
      <c r="R24" s="5">
        <f t="shared" si="17"/>
        <v>277.97498000000007</v>
      </c>
      <c r="S24" s="5"/>
      <c r="T24" s="1"/>
      <c r="U24" s="1">
        <f t="shared" si="18"/>
        <v>11.8</v>
      </c>
      <c r="V24" s="1">
        <f t="shared" si="6"/>
        <v>9.9327494179430733</v>
      </c>
      <c r="W24" s="1">
        <v>147.98500000000001</v>
      </c>
      <c r="X24" s="1">
        <v>110.526</v>
      </c>
      <c r="Y24" s="1">
        <v>111.0638</v>
      </c>
      <c r="Z24" s="1">
        <v>114.0014</v>
      </c>
      <c r="AA24" s="1">
        <v>109.0776</v>
      </c>
      <c r="AB24" s="1">
        <v>107.9084</v>
      </c>
      <c r="AC24" s="1" t="s">
        <v>38</v>
      </c>
      <c r="AD24" s="1">
        <f t="shared" si="19"/>
        <v>278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60</v>
      </c>
      <c r="B25" s="1" t="s">
        <v>33</v>
      </c>
      <c r="C25" s="1">
        <v>326.25700000000001</v>
      </c>
      <c r="D25" s="1">
        <v>411.32600000000002</v>
      </c>
      <c r="E25" s="1">
        <v>410.96699999999998</v>
      </c>
      <c r="F25" s="1">
        <v>246.70099999999999</v>
      </c>
      <c r="G25" s="6">
        <v>1</v>
      </c>
      <c r="H25" s="1">
        <v>60</v>
      </c>
      <c r="I25" s="1" t="s">
        <v>34</v>
      </c>
      <c r="J25" s="1">
        <v>395.08</v>
      </c>
      <c r="K25" s="1">
        <f t="shared" si="2"/>
        <v>15.887</v>
      </c>
      <c r="L25" s="1"/>
      <c r="M25" s="1"/>
      <c r="N25" s="1">
        <v>416.46699999999998</v>
      </c>
      <c r="O25" s="1"/>
      <c r="P25" s="1">
        <f t="shared" si="3"/>
        <v>82.193399999999997</v>
      </c>
      <c r="Q25" s="5">
        <f t="shared" ref="Q25:Q26" si="20">9*P25-O25-N25-F25</f>
        <v>76.572599999999994</v>
      </c>
      <c r="R25" s="5">
        <f t="shared" si="17"/>
        <v>76.572599999999994</v>
      </c>
      <c r="S25" s="5"/>
      <c r="T25" s="1"/>
      <c r="U25" s="1">
        <f t="shared" si="18"/>
        <v>9</v>
      </c>
      <c r="V25" s="1">
        <f t="shared" si="6"/>
        <v>8.0683850528144596</v>
      </c>
      <c r="W25" s="1">
        <v>81.827200000000005</v>
      </c>
      <c r="X25" s="1">
        <v>91.923400000000001</v>
      </c>
      <c r="Y25" s="1">
        <v>96.138000000000005</v>
      </c>
      <c r="Z25" s="1">
        <v>113.8676</v>
      </c>
      <c r="AA25" s="1">
        <v>115.2794</v>
      </c>
      <c r="AB25" s="1">
        <v>116.0382</v>
      </c>
      <c r="AC25" s="1" t="s">
        <v>52</v>
      </c>
      <c r="AD25" s="1">
        <f t="shared" si="19"/>
        <v>77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61</v>
      </c>
      <c r="B26" s="1" t="s">
        <v>33</v>
      </c>
      <c r="C26" s="1">
        <v>456.94400000000002</v>
      </c>
      <c r="D26" s="1">
        <v>453.34899999999999</v>
      </c>
      <c r="E26" s="1">
        <v>515.22199999999998</v>
      </c>
      <c r="F26" s="1">
        <v>320.14499999999998</v>
      </c>
      <c r="G26" s="6">
        <v>1</v>
      </c>
      <c r="H26" s="1">
        <v>60</v>
      </c>
      <c r="I26" s="1" t="s">
        <v>34</v>
      </c>
      <c r="J26" s="1">
        <v>493.77</v>
      </c>
      <c r="K26" s="1">
        <f t="shared" si="2"/>
        <v>21.451999999999998</v>
      </c>
      <c r="L26" s="1"/>
      <c r="M26" s="1"/>
      <c r="N26" s="1">
        <v>433.21260000000012</v>
      </c>
      <c r="O26" s="1"/>
      <c r="P26" s="1">
        <f t="shared" si="3"/>
        <v>103.0444</v>
      </c>
      <c r="Q26" s="5">
        <f t="shared" si="20"/>
        <v>174.04199999999986</v>
      </c>
      <c r="R26" s="5">
        <f t="shared" si="17"/>
        <v>174.04199999999986</v>
      </c>
      <c r="S26" s="5"/>
      <c r="T26" s="1"/>
      <c r="U26" s="1">
        <f t="shared" si="18"/>
        <v>9</v>
      </c>
      <c r="V26" s="1">
        <f t="shared" si="6"/>
        <v>7.3109999184817429</v>
      </c>
      <c r="W26" s="1">
        <v>95.325999999999993</v>
      </c>
      <c r="X26" s="1">
        <v>117.96120000000001</v>
      </c>
      <c r="Y26" s="1">
        <v>134.85759999999999</v>
      </c>
      <c r="Z26" s="1">
        <v>164.5686</v>
      </c>
      <c r="AA26" s="1">
        <v>161.16220000000001</v>
      </c>
      <c r="AB26" s="1">
        <v>170.64439999999999</v>
      </c>
      <c r="AC26" s="1" t="s">
        <v>52</v>
      </c>
      <c r="AD26" s="1">
        <f t="shared" si="19"/>
        <v>174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62</v>
      </c>
      <c r="B27" s="1" t="s">
        <v>33</v>
      </c>
      <c r="C27" s="1">
        <v>31.007999999999999</v>
      </c>
      <c r="D27" s="1"/>
      <c r="E27" s="1">
        <v>19.626999999999999</v>
      </c>
      <c r="F27" s="1">
        <v>5.1139999999999999</v>
      </c>
      <c r="G27" s="6">
        <v>1</v>
      </c>
      <c r="H27" s="1">
        <v>35</v>
      </c>
      <c r="I27" s="1" t="s">
        <v>34</v>
      </c>
      <c r="J27" s="1">
        <v>22.7</v>
      </c>
      <c r="K27" s="1">
        <f t="shared" si="2"/>
        <v>-3.0730000000000004</v>
      </c>
      <c r="L27" s="1"/>
      <c r="M27" s="1"/>
      <c r="N27" s="1">
        <v>0</v>
      </c>
      <c r="O27" s="1"/>
      <c r="P27" s="1">
        <f t="shared" si="3"/>
        <v>3.9253999999999998</v>
      </c>
      <c r="Q27" s="5">
        <f>8*P27-O27-N27-F27</f>
        <v>26.289199999999997</v>
      </c>
      <c r="R27" s="5">
        <v>0</v>
      </c>
      <c r="S27" s="5">
        <v>0</v>
      </c>
      <c r="T27" s="1" t="s">
        <v>152</v>
      </c>
      <c r="U27" s="1">
        <f t="shared" si="18"/>
        <v>1.3027971671676772</v>
      </c>
      <c r="V27" s="1">
        <f t="shared" si="6"/>
        <v>1.3027971671676772</v>
      </c>
      <c r="W27" s="1">
        <v>4.7585999999999986</v>
      </c>
      <c r="X27" s="1">
        <v>7.2522000000000002</v>
      </c>
      <c r="Y27" s="1">
        <v>5.9990000000000014</v>
      </c>
      <c r="Z27" s="1">
        <v>2.7892000000000001</v>
      </c>
      <c r="AA27" s="1">
        <v>3.7694000000000001</v>
      </c>
      <c r="AB27" s="1">
        <v>6.5427999999999997</v>
      </c>
      <c r="AC27" s="1" t="s">
        <v>155</v>
      </c>
      <c r="AD27" s="1">
        <f t="shared" si="19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64</v>
      </c>
      <c r="B28" s="1" t="s">
        <v>33</v>
      </c>
      <c r="C28" s="1">
        <v>364.22300000000001</v>
      </c>
      <c r="D28" s="1">
        <v>223.40600000000001</v>
      </c>
      <c r="E28" s="1">
        <v>260.83</v>
      </c>
      <c r="F28" s="1">
        <v>270.49200000000002</v>
      </c>
      <c r="G28" s="6">
        <v>1</v>
      </c>
      <c r="H28" s="1">
        <v>30</v>
      </c>
      <c r="I28" s="1" t="s">
        <v>34</v>
      </c>
      <c r="J28" s="1">
        <v>256.60000000000002</v>
      </c>
      <c r="K28" s="1">
        <f t="shared" si="2"/>
        <v>4.2299999999999613</v>
      </c>
      <c r="L28" s="1"/>
      <c r="M28" s="1"/>
      <c r="N28" s="1">
        <v>229.69399999999999</v>
      </c>
      <c r="O28" s="1"/>
      <c r="P28" s="1">
        <f t="shared" si="3"/>
        <v>52.165999999999997</v>
      </c>
      <c r="Q28" s="5">
        <f t="shared" si="16"/>
        <v>73.640000000000043</v>
      </c>
      <c r="R28" s="5">
        <f t="shared" si="17"/>
        <v>73.640000000000043</v>
      </c>
      <c r="S28" s="5"/>
      <c r="T28" s="1"/>
      <c r="U28" s="1">
        <f t="shared" si="18"/>
        <v>11.000000000000002</v>
      </c>
      <c r="V28" s="1">
        <f t="shared" si="6"/>
        <v>9.5883525668059661</v>
      </c>
      <c r="W28" s="1">
        <v>54.488199999999992</v>
      </c>
      <c r="X28" s="1">
        <v>61.2866</v>
      </c>
      <c r="Y28" s="1">
        <v>58.261600000000001</v>
      </c>
      <c r="Z28" s="1">
        <v>52.666200000000003</v>
      </c>
      <c r="AA28" s="1">
        <v>55.557000000000002</v>
      </c>
      <c r="AB28" s="1">
        <v>65.432400000000001</v>
      </c>
      <c r="AC28" s="1" t="s">
        <v>65</v>
      </c>
      <c r="AD28" s="1">
        <f t="shared" si="19"/>
        <v>74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66</v>
      </c>
      <c r="B29" s="1" t="s">
        <v>33</v>
      </c>
      <c r="C29" s="1">
        <v>589.072</v>
      </c>
      <c r="D29" s="1"/>
      <c r="E29" s="1">
        <v>261.02100000000002</v>
      </c>
      <c r="F29" s="1">
        <v>63.411000000000001</v>
      </c>
      <c r="G29" s="6">
        <v>1</v>
      </c>
      <c r="H29" s="1">
        <v>30</v>
      </c>
      <c r="I29" s="1" t="s">
        <v>34</v>
      </c>
      <c r="J29" s="1">
        <v>263.39999999999998</v>
      </c>
      <c r="K29" s="1">
        <f t="shared" si="2"/>
        <v>-2.3789999999999623</v>
      </c>
      <c r="L29" s="1"/>
      <c r="M29" s="1"/>
      <c r="N29" s="1">
        <v>100</v>
      </c>
      <c r="O29" s="1"/>
      <c r="P29" s="1">
        <f t="shared" si="3"/>
        <v>52.2042</v>
      </c>
      <c r="Q29" s="5">
        <f t="shared" si="16"/>
        <v>410.83520000000004</v>
      </c>
      <c r="R29" s="5">
        <v>100</v>
      </c>
      <c r="S29" s="5">
        <v>100</v>
      </c>
      <c r="T29" s="1" t="s">
        <v>153</v>
      </c>
      <c r="U29" s="1">
        <f t="shared" si="18"/>
        <v>5.0457817570233816</v>
      </c>
      <c r="V29" s="1">
        <f t="shared" si="6"/>
        <v>3.1302270698526171</v>
      </c>
      <c r="W29" s="1">
        <v>49.632199999999997</v>
      </c>
      <c r="X29" s="1">
        <v>39.858199999999997</v>
      </c>
      <c r="Y29" s="1">
        <v>44.843000000000004</v>
      </c>
      <c r="Z29" s="1">
        <v>62.729399999999998</v>
      </c>
      <c r="AA29" s="1">
        <v>59.392200000000003</v>
      </c>
      <c r="AB29" s="1">
        <v>58.364400000000003</v>
      </c>
      <c r="AC29" s="1"/>
      <c r="AD29" s="1">
        <f t="shared" si="19"/>
        <v>100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67</v>
      </c>
      <c r="B30" s="1" t="s">
        <v>33</v>
      </c>
      <c r="C30" s="1">
        <v>541.18100000000004</v>
      </c>
      <c r="D30" s="1">
        <v>1596.557</v>
      </c>
      <c r="E30" s="1">
        <v>944.63099999999997</v>
      </c>
      <c r="F30" s="1">
        <v>1001.975</v>
      </c>
      <c r="G30" s="6">
        <v>1</v>
      </c>
      <c r="H30" s="1">
        <v>30</v>
      </c>
      <c r="I30" s="1" t="s">
        <v>34</v>
      </c>
      <c r="J30" s="1">
        <v>935.2</v>
      </c>
      <c r="K30" s="1">
        <f t="shared" si="2"/>
        <v>9.4309999999999263</v>
      </c>
      <c r="L30" s="1"/>
      <c r="M30" s="1"/>
      <c r="N30" s="1">
        <v>391.27812000000063</v>
      </c>
      <c r="O30" s="1">
        <v>500</v>
      </c>
      <c r="P30" s="1">
        <f t="shared" si="3"/>
        <v>188.92619999999999</v>
      </c>
      <c r="Q30" s="5">
        <f>11.8*P30-O30-N30-F30</f>
        <v>336.07603999999958</v>
      </c>
      <c r="R30" s="5">
        <f t="shared" si="17"/>
        <v>336.07603999999958</v>
      </c>
      <c r="S30" s="5"/>
      <c r="T30" s="1"/>
      <c r="U30" s="1">
        <f t="shared" si="18"/>
        <v>11.8</v>
      </c>
      <c r="V30" s="1">
        <f t="shared" si="6"/>
        <v>10.021125285958226</v>
      </c>
      <c r="W30" s="1">
        <v>190.078</v>
      </c>
      <c r="X30" s="1">
        <v>149.65020000000001</v>
      </c>
      <c r="Y30" s="1">
        <v>132.06899999999999</v>
      </c>
      <c r="Z30" s="1">
        <v>84.35560000000001</v>
      </c>
      <c r="AA30" s="1">
        <v>83.205799999999996</v>
      </c>
      <c r="AB30" s="1">
        <v>86.019800000000004</v>
      </c>
      <c r="AC30" s="1" t="s">
        <v>38</v>
      </c>
      <c r="AD30" s="1">
        <f t="shared" si="19"/>
        <v>336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68</v>
      </c>
      <c r="B31" s="1" t="s">
        <v>33</v>
      </c>
      <c r="C31" s="1">
        <v>154.179</v>
      </c>
      <c r="D31" s="1">
        <v>13.568</v>
      </c>
      <c r="E31" s="1">
        <v>92.091999999999999</v>
      </c>
      <c r="F31" s="1">
        <v>48.570999999999998</v>
      </c>
      <c r="G31" s="6">
        <v>1</v>
      </c>
      <c r="H31" s="1">
        <v>45</v>
      </c>
      <c r="I31" s="1" t="s">
        <v>34</v>
      </c>
      <c r="J31" s="1">
        <v>91.2</v>
      </c>
      <c r="K31" s="1">
        <f t="shared" si="2"/>
        <v>0.89199999999999591</v>
      </c>
      <c r="L31" s="1"/>
      <c r="M31" s="1"/>
      <c r="N31" s="1">
        <v>157.291</v>
      </c>
      <c r="O31" s="1"/>
      <c r="P31" s="1">
        <f t="shared" si="3"/>
        <v>18.418399999999998</v>
      </c>
      <c r="Q31" s="5"/>
      <c r="R31" s="5">
        <f t="shared" si="17"/>
        <v>0</v>
      </c>
      <c r="S31" s="5"/>
      <c r="T31" s="1"/>
      <c r="U31" s="1">
        <f t="shared" si="18"/>
        <v>11.176975198714329</v>
      </c>
      <c r="V31" s="1">
        <f t="shared" si="6"/>
        <v>11.176975198714329</v>
      </c>
      <c r="W31" s="1">
        <v>21.6692</v>
      </c>
      <c r="X31" s="1">
        <v>15.750999999999999</v>
      </c>
      <c r="Y31" s="1">
        <v>13.6518</v>
      </c>
      <c r="Z31" s="1">
        <v>16.8918</v>
      </c>
      <c r="AA31" s="1">
        <v>17.572600000000001</v>
      </c>
      <c r="AB31" s="1">
        <v>22.065000000000001</v>
      </c>
      <c r="AC31" s="1" t="s">
        <v>65</v>
      </c>
      <c r="AD31" s="1">
        <f t="shared" si="19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0" t="s">
        <v>69</v>
      </c>
      <c r="B32" s="10" t="s">
        <v>33</v>
      </c>
      <c r="C32" s="10">
        <v>139.81100000000001</v>
      </c>
      <c r="D32" s="10"/>
      <c r="E32" s="10">
        <v>65.134</v>
      </c>
      <c r="F32" s="10">
        <v>73.471000000000004</v>
      </c>
      <c r="G32" s="11">
        <v>0</v>
      </c>
      <c r="H32" s="10">
        <v>40</v>
      </c>
      <c r="I32" s="10" t="s">
        <v>140</v>
      </c>
      <c r="J32" s="10">
        <v>65.599999999999994</v>
      </c>
      <c r="K32" s="10">
        <f t="shared" si="2"/>
        <v>-0.46599999999999397</v>
      </c>
      <c r="L32" s="10"/>
      <c r="M32" s="10"/>
      <c r="N32" s="10">
        <v>0</v>
      </c>
      <c r="O32" s="10"/>
      <c r="P32" s="10">
        <f t="shared" si="3"/>
        <v>13.0268</v>
      </c>
      <c r="Q32" s="12"/>
      <c r="R32" s="12"/>
      <c r="S32" s="12"/>
      <c r="T32" s="10"/>
      <c r="U32" s="10">
        <f t="shared" si="9"/>
        <v>5.6399883317468609</v>
      </c>
      <c r="V32" s="10">
        <f t="shared" si="6"/>
        <v>5.6399883317468609</v>
      </c>
      <c r="W32" s="10">
        <v>8.8452000000000002</v>
      </c>
      <c r="X32" s="10">
        <v>5.6334</v>
      </c>
      <c r="Y32" s="10">
        <v>8.8949999999999996</v>
      </c>
      <c r="Z32" s="10">
        <v>13.551600000000001</v>
      </c>
      <c r="AA32" s="10">
        <v>11.3308</v>
      </c>
      <c r="AB32" s="10">
        <v>6.795399999999999</v>
      </c>
      <c r="AC32" s="10" t="s">
        <v>142</v>
      </c>
      <c r="AD32" s="10">
        <f t="shared" si="10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70</v>
      </c>
      <c r="B33" s="1" t="s">
        <v>33</v>
      </c>
      <c r="C33" s="1">
        <v>700.827</v>
      </c>
      <c r="D33" s="1">
        <v>716.11400000000003</v>
      </c>
      <c r="E33" s="1">
        <v>977.39599999999996</v>
      </c>
      <c r="F33" s="1">
        <v>318.25799999999998</v>
      </c>
      <c r="G33" s="6">
        <v>1</v>
      </c>
      <c r="H33" s="1">
        <v>40</v>
      </c>
      <c r="I33" s="1" t="s">
        <v>34</v>
      </c>
      <c r="J33" s="1">
        <v>960.6</v>
      </c>
      <c r="K33" s="1">
        <f t="shared" si="2"/>
        <v>16.795999999999935</v>
      </c>
      <c r="L33" s="1"/>
      <c r="M33" s="1"/>
      <c r="N33" s="1">
        <v>575.13659999999982</v>
      </c>
      <c r="O33" s="1">
        <v>600</v>
      </c>
      <c r="P33" s="1">
        <f t="shared" si="3"/>
        <v>195.47919999999999</v>
      </c>
      <c r="Q33" s="5">
        <f>9*P33-O33-N33-F33</f>
        <v>265.91820000000013</v>
      </c>
      <c r="R33" s="5">
        <f t="shared" ref="R33:R83" si="21">Q33</f>
        <v>265.91820000000013</v>
      </c>
      <c r="S33" s="5"/>
      <c r="T33" s="1"/>
      <c r="U33" s="1">
        <f t="shared" ref="U33:U83" si="22">(F33+N33+O33+R33)/P33</f>
        <v>9</v>
      </c>
      <c r="V33" s="1">
        <f t="shared" si="6"/>
        <v>7.6396598717408297</v>
      </c>
      <c r="W33" s="1">
        <v>184.89340000000001</v>
      </c>
      <c r="X33" s="1">
        <v>410.07879999999989</v>
      </c>
      <c r="Y33" s="1">
        <v>455.0308</v>
      </c>
      <c r="Z33" s="1">
        <v>424.74979999999988</v>
      </c>
      <c r="AA33" s="1">
        <v>422.93999999999988</v>
      </c>
      <c r="AB33" s="1">
        <v>439.22899999999998</v>
      </c>
      <c r="AC33" s="1" t="s">
        <v>71</v>
      </c>
      <c r="AD33" s="1">
        <f t="shared" ref="AD33:AD83" si="23">ROUND(R33*G33,0)</f>
        <v>266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72</v>
      </c>
      <c r="B34" s="1" t="s">
        <v>33</v>
      </c>
      <c r="C34" s="1">
        <v>138.249</v>
      </c>
      <c r="D34" s="1">
        <v>16.928999999999998</v>
      </c>
      <c r="E34" s="1">
        <v>55.552999999999997</v>
      </c>
      <c r="F34" s="1">
        <v>89.14</v>
      </c>
      <c r="G34" s="6">
        <v>1</v>
      </c>
      <c r="H34" s="1">
        <v>40</v>
      </c>
      <c r="I34" s="1" t="s">
        <v>34</v>
      </c>
      <c r="J34" s="1">
        <v>54</v>
      </c>
      <c r="K34" s="1">
        <f t="shared" si="2"/>
        <v>1.5529999999999973</v>
      </c>
      <c r="L34" s="1"/>
      <c r="M34" s="1"/>
      <c r="N34" s="1">
        <v>0</v>
      </c>
      <c r="O34" s="1"/>
      <c r="P34" s="1">
        <f t="shared" si="3"/>
        <v>11.1106</v>
      </c>
      <c r="Q34" s="5">
        <f>10*P34-O34-N34-F34</f>
        <v>21.965999999999994</v>
      </c>
      <c r="R34" s="5">
        <v>0</v>
      </c>
      <c r="S34" s="5">
        <v>0</v>
      </c>
      <c r="T34" s="1" t="s">
        <v>153</v>
      </c>
      <c r="U34" s="1">
        <f t="shared" si="22"/>
        <v>8.0229690565766028</v>
      </c>
      <c r="V34" s="1">
        <f t="shared" si="6"/>
        <v>8.0229690565766028</v>
      </c>
      <c r="W34" s="1">
        <v>11.2948</v>
      </c>
      <c r="X34" s="1">
        <v>12.4862</v>
      </c>
      <c r="Y34" s="1">
        <v>12.4986</v>
      </c>
      <c r="Z34" s="1">
        <v>15.823</v>
      </c>
      <c r="AA34" s="1">
        <v>15.3302</v>
      </c>
      <c r="AB34" s="1">
        <v>8.9464000000000006</v>
      </c>
      <c r="AC34" s="1" t="s">
        <v>155</v>
      </c>
      <c r="AD34" s="1">
        <f t="shared" si="23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73</v>
      </c>
      <c r="B35" s="1" t="s">
        <v>33</v>
      </c>
      <c r="C35" s="1">
        <v>332.108</v>
      </c>
      <c r="D35" s="1"/>
      <c r="E35" s="1">
        <v>168.52799999999999</v>
      </c>
      <c r="F35" s="1">
        <v>136.60900000000001</v>
      </c>
      <c r="G35" s="6">
        <v>1</v>
      </c>
      <c r="H35" s="1">
        <v>30</v>
      </c>
      <c r="I35" s="1" t="s">
        <v>34</v>
      </c>
      <c r="J35" s="1">
        <v>166</v>
      </c>
      <c r="K35" s="1">
        <f t="shared" si="2"/>
        <v>2.5279999999999916</v>
      </c>
      <c r="L35" s="1"/>
      <c r="M35" s="1"/>
      <c r="N35" s="1">
        <v>170.39300000000009</v>
      </c>
      <c r="O35" s="1"/>
      <c r="P35" s="1">
        <f t="shared" si="3"/>
        <v>33.705599999999997</v>
      </c>
      <c r="Q35" s="5">
        <f t="shared" ref="Q35:Q82" si="24">11*P35-O35-N35-F35</f>
        <v>63.759599999999892</v>
      </c>
      <c r="R35" s="5">
        <f t="shared" si="21"/>
        <v>63.759599999999892</v>
      </c>
      <c r="S35" s="5"/>
      <c r="T35" s="1"/>
      <c r="U35" s="1">
        <f t="shared" si="22"/>
        <v>10.999999999999998</v>
      </c>
      <c r="V35" s="1">
        <f t="shared" si="6"/>
        <v>9.1083380803190011</v>
      </c>
      <c r="W35" s="1">
        <v>33.483400000000003</v>
      </c>
      <c r="X35" s="1">
        <v>24.703199999999999</v>
      </c>
      <c r="Y35" s="1">
        <v>23.57</v>
      </c>
      <c r="Z35" s="1">
        <v>38.073999999999998</v>
      </c>
      <c r="AA35" s="1">
        <v>39.180799999999998</v>
      </c>
      <c r="AB35" s="1">
        <v>41.707999999999998</v>
      </c>
      <c r="AC35" s="1"/>
      <c r="AD35" s="1">
        <f t="shared" si="23"/>
        <v>64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74</v>
      </c>
      <c r="B36" s="1" t="s">
        <v>33</v>
      </c>
      <c r="C36" s="1">
        <v>106.752</v>
      </c>
      <c r="D36" s="1">
        <v>30.533000000000001</v>
      </c>
      <c r="E36" s="1">
        <v>48.689</v>
      </c>
      <c r="F36" s="1">
        <v>87.881</v>
      </c>
      <c r="G36" s="6">
        <v>1</v>
      </c>
      <c r="H36" s="1">
        <v>50</v>
      </c>
      <c r="I36" s="1" t="s">
        <v>34</v>
      </c>
      <c r="J36" s="1">
        <v>44.9</v>
      </c>
      <c r="K36" s="1">
        <f t="shared" si="2"/>
        <v>3.7890000000000015</v>
      </c>
      <c r="L36" s="1"/>
      <c r="M36" s="1"/>
      <c r="N36" s="1">
        <v>0</v>
      </c>
      <c r="O36" s="1"/>
      <c r="P36" s="1">
        <f t="shared" si="3"/>
        <v>9.7378</v>
      </c>
      <c r="Q36" s="5">
        <f>10*P36-O36-N36-F36</f>
        <v>9.4969999999999999</v>
      </c>
      <c r="R36" s="5">
        <v>0</v>
      </c>
      <c r="S36" s="5">
        <v>0</v>
      </c>
      <c r="T36" s="1" t="s">
        <v>153</v>
      </c>
      <c r="U36" s="1">
        <f t="shared" si="22"/>
        <v>9.0247283780730765</v>
      </c>
      <c r="V36" s="1">
        <f t="shared" si="6"/>
        <v>9.0247283780730765</v>
      </c>
      <c r="W36" s="1">
        <v>9.8808000000000007</v>
      </c>
      <c r="X36" s="1">
        <v>9.2786000000000008</v>
      </c>
      <c r="Y36" s="1">
        <v>13.260999999999999</v>
      </c>
      <c r="Z36" s="1">
        <v>11.462400000000001</v>
      </c>
      <c r="AA36" s="1">
        <v>16.864000000000001</v>
      </c>
      <c r="AB36" s="1">
        <v>20.946400000000001</v>
      </c>
      <c r="AC36" s="1" t="s">
        <v>155</v>
      </c>
      <c r="AD36" s="1">
        <f t="shared" si="23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75</v>
      </c>
      <c r="B37" s="1" t="s">
        <v>33</v>
      </c>
      <c r="C37" s="1">
        <v>144.31399999999999</v>
      </c>
      <c r="D37" s="1"/>
      <c r="E37" s="1">
        <v>38.844000000000001</v>
      </c>
      <c r="F37" s="1">
        <v>103.30800000000001</v>
      </c>
      <c r="G37" s="6">
        <v>1</v>
      </c>
      <c r="H37" s="1">
        <v>50</v>
      </c>
      <c r="I37" s="1" t="s">
        <v>34</v>
      </c>
      <c r="J37" s="1">
        <v>40.15</v>
      </c>
      <c r="K37" s="1">
        <f t="shared" si="2"/>
        <v>-1.3059999999999974</v>
      </c>
      <c r="L37" s="1"/>
      <c r="M37" s="1"/>
      <c r="N37" s="1">
        <v>0</v>
      </c>
      <c r="O37" s="1"/>
      <c r="P37" s="1">
        <f t="shared" si="3"/>
        <v>7.7688000000000006</v>
      </c>
      <c r="Q37" s="5"/>
      <c r="R37" s="5">
        <f t="shared" si="21"/>
        <v>0</v>
      </c>
      <c r="S37" s="5"/>
      <c r="T37" s="1"/>
      <c r="U37" s="1">
        <f t="shared" si="22"/>
        <v>13.297806611059624</v>
      </c>
      <c r="V37" s="1">
        <f t="shared" si="6"/>
        <v>13.297806611059624</v>
      </c>
      <c r="W37" s="1">
        <v>7.194</v>
      </c>
      <c r="X37" s="1">
        <v>8.5329999999999995</v>
      </c>
      <c r="Y37" s="1">
        <v>8.8281999999999989</v>
      </c>
      <c r="Z37" s="1">
        <v>15.8788</v>
      </c>
      <c r="AA37" s="1">
        <v>16.1616</v>
      </c>
      <c r="AB37" s="1">
        <v>10.039400000000001</v>
      </c>
      <c r="AC37" s="16" t="s">
        <v>44</v>
      </c>
      <c r="AD37" s="1">
        <f t="shared" si="23"/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76</v>
      </c>
      <c r="B38" s="1" t="s">
        <v>33</v>
      </c>
      <c r="C38" s="1">
        <v>107.419</v>
      </c>
      <c r="D38" s="1"/>
      <c r="E38" s="1">
        <v>34.033999999999999</v>
      </c>
      <c r="F38" s="1">
        <v>67.634</v>
      </c>
      <c r="G38" s="6">
        <v>1</v>
      </c>
      <c r="H38" s="1">
        <v>50</v>
      </c>
      <c r="I38" s="1" t="s">
        <v>34</v>
      </c>
      <c r="J38" s="1">
        <v>35.4</v>
      </c>
      <c r="K38" s="1">
        <f t="shared" ref="K38:K69" si="25">E38-J38</f>
        <v>-1.3659999999999997</v>
      </c>
      <c r="L38" s="1"/>
      <c r="M38" s="1"/>
      <c r="N38" s="1">
        <v>0</v>
      </c>
      <c r="O38" s="1"/>
      <c r="P38" s="1">
        <f t="shared" si="3"/>
        <v>6.8068</v>
      </c>
      <c r="Q38" s="5">
        <v>10</v>
      </c>
      <c r="R38" s="5">
        <v>0</v>
      </c>
      <c r="S38" s="5">
        <v>0</v>
      </c>
      <c r="T38" s="1" t="s">
        <v>153</v>
      </c>
      <c r="U38" s="1">
        <f t="shared" si="22"/>
        <v>9.9362402303578783</v>
      </c>
      <c r="V38" s="1">
        <f t="shared" si="6"/>
        <v>9.9362402303578783</v>
      </c>
      <c r="W38" s="1">
        <v>7.2347999999999999</v>
      </c>
      <c r="X38" s="1">
        <v>6.0570000000000004</v>
      </c>
      <c r="Y38" s="1">
        <v>8.8330000000000002</v>
      </c>
      <c r="Z38" s="1">
        <v>9.1303999999999998</v>
      </c>
      <c r="AA38" s="1">
        <v>6.218</v>
      </c>
      <c r="AB38" s="1">
        <v>16.226199999999999</v>
      </c>
      <c r="AC38" s="1" t="s">
        <v>155</v>
      </c>
      <c r="AD38" s="1">
        <f t="shared" si="23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77</v>
      </c>
      <c r="B39" s="1" t="s">
        <v>41</v>
      </c>
      <c r="C39" s="1">
        <v>3354</v>
      </c>
      <c r="D39" s="1">
        <v>972</v>
      </c>
      <c r="E39" s="1">
        <v>1799</v>
      </c>
      <c r="F39" s="1">
        <v>1906</v>
      </c>
      <c r="G39" s="6">
        <v>0.4</v>
      </c>
      <c r="H39" s="1">
        <v>45</v>
      </c>
      <c r="I39" s="1" t="s">
        <v>34</v>
      </c>
      <c r="J39" s="1">
        <v>1795</v>
      </c>
      <c r="K39" s="1">
        <f t="shared" si="25"/>
        <v>4</v>
      </c>
      <c r="L39" s="1"/>
      <c r="M39" s="1"/>
      <c r="N39" s="1">
        <v>559.19999999999982</v>
      </c>
      <c r="O39" s="1">
        <v>600</v>
      </c>
      <c r="P39" s="1">
        <f t="shared" si="3"/>
        <v>359.8</v>
      </c>
      <c r="Q39" s="5">
        <f t="shared" si="24"/>
        <v>892.60000000000036</v>
      </c>
      <c r="R39" s="5">
        <f t="shared" si="21"/>
        <v>892.60000000000036</v>
      </c>
      <c r="S39" s="5"/>
      <c r="T39" s="1"/>
      <c r="U39" s="1">
        <f t="shared" si="22"/>
        <v>11</v>
      </c>
      <c r="V39" s="1">
        <f t="shared" si="6"/>
        <v>8.5191773207337409</v>
      </c>
      <c r="W39" s="1">
        <v>365.2</v>
      </c>
      <c r="X39" s="1">
        <v>336.8</v>
      </c>
      <c r="Y39" s="1">
        <v>324.39999999999998</v>
      </c>
      <c r="Z39" s="1">
        <v>388.2</v>
      </c>
      <c r="AA39" s="1">
        <v>368.8</v>
      </c>
      <c r="AB39" s="1">
        <v>388.8</v>
      </c>
      <c r="AC39" s="1" t="s">
        <v>78</v>
      </c>
      <c r="AD39" s="1">
        <f t="shared" si="23"/>
        <v>357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79</v>
      </c>
      <c r="B40" s="1" t="s">
        <v>41</v>
      </c>
      <c r="C40" s="1">
        <v>852</v>
      </c>
      <c r="D40" s="1">
        <v>190</v>
      </c>
      <c r="E40" s="1">
        <v>405</v>
      </c>
      <c r="F40" s="1">
        <v>497</v>
      </c>
      <c r="G40" s="6">
        <v>0.45</v>
      </c>
      <c r="H40" s="1">
        <v>50</v>
      </c>
      <c r="I40" s="1" t="s">
        <v>34</v>
      </c>
      <c r="J40" s="1">
        <v>385</v>
      </c>
      <c r="K40" s="1">
        <f t="shared" si="25"/>
        <v>20</v>
      </c>
      <c r="L40" s="1"/>
      <c r="M40" s="1"/>
      <c r="N40" s="1">
        <v>326</v>
      </c>
      <c r="O40" s="1"/>
      <c r="P40" s="1">
        <f t="shared" si="3"/>
        <v>81</v>
      </c>
      <c r="Q40" s="5">
        <f t="shared" si="24"/>
        <v>68</v>
      </c>
      <c r="R40" s="5">
        <f t="shared" si="21"/>
        <v>68</v>
      </c>
      <c r="S40" s="5"/>
      <c r="T40" s="1"/>
      <c r="U40" s="1">
        <f t="shared" si="22"/>
        <v>11</v>
      </c>
      <c r="V40" s="1">
        <f t="shared" si="6"/>
        <v>10.160493827160494</v>
      </c>
      <c r="W40" s="1">
        <v>91.2</v>
      </c>
      <c r="X40" s="1">
        <v>80.400000000000006</v>
      </c>
      <c r="Y40" s="1">
        <v>103.8</v>
      </c>
      <c r="Z40" s="1">
        <v>97.4</v>
      </c>
      <c r="AA40" s="1">
        <v>100.2</v>
      </c>
      <c r="AB40" s="1">
        <v>101.6</v>
      </c>
      <c r="AC40" s="1"/>
      <c r="AD40" s="1">
        <f t="shared" si="23"/>
        <v>31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80</v>
      </c>
      <c r="B41" s="1" t="s">
        <v>41</v>
      </c>
      <c r="C41" s="1">
        <v>2630</v>
      </c>
      <c r="D41" s="1">
        <v>744</v>
      </c>
      <c r="E41" s="1">
        <v>1534</v>
      </c>
      <c r="F41" s="1">
        <v>1445</v>
      </c>
      <c r="G41" s="6">
        <v>0.4</v>
      </c>
      <c r="H41" s="1">
        <v>45</v>
      </c>
      <c r="I41" s="1" t="s">
        <v>34</v>
      </c>
      <c r="J41" s="1">
        <v>1534</v>
      </c>
      <c r="K41" s="1">
        <f t="shared" si="25"/>
        <v>0</v>
      </c>
      <c r="L41" s="1"/>
      <c r="M41" s="1"/>
      <c r="N41" s="1">
        <v>467.39999999999958</v>
      </c>
      <c r="O41" s="1">
        <v>600</v>
      </c>
      <c r="P41" s="1">
        <f t="shared" si="3"/>
        <v>306.8</v>
      </c>
      <c r="Q41" s="5">
        <f t="shared" si="24"/>
        <v>862.40000000000055</v>
      </c>
      <c r="R41" s="5">
        <f t="shared" si="21"/>
        <v>862.40000000000055</v>
      </c>
      <c r="S41" s="5"/>
      <c r="T41" s="1"/>
      <c r="U41" s="1">
        <f t="shared" si="22"/>
        <v>11</v>
      </c>
      <c r="V41" s="1">
        <f t="shared" si="6"/>
        <v>8.1890482398956959</v>
      </c>
      <c r="W41" s="1">
        <v>292.2</v>
      </c>
      <c r="X41" s="1">
        <v>275.60000000000002</v>
      </c>
      <c r="Y41" s="1">
        <v>326.2</v>
      </c>
      <c r="Z41" s="1">
        <v>322</v>
      </c>
      <c r="AA41" s="1">
        <v>313.8</v>
      </c>
      <c r="AB41" s="1">
        <v>321.8</v>
      </c>
      <c r="AC41" s="1" t="s">
        <v>78</v>
      </c>
      <c r="AD41" s="1">
        <f t="shared" si="23"/>
        <v>345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81</v>
      </c>
      <c r="B42" s="1" t="s">
        <v>33</v>
      </c>
      <c r="C42" s="1">
        <v>1740.3869999999999</v>
      </c>
      <c r="D42" s="1">
        <v>135.78100000000001</v>
      </c>
      <c r="E42" s="1">
        <v>851.65</v>
      </c>
      <c r="F42" s="1">
        <v>952.12599999999998</v>
      </c>
      <c r="G42" s="6">
        <v>1</v>
      </c>
      <c r="H42" s="1">
        <v>45</v>
      </c>
      <c r="I42" s="1" t="s">
        <v>34</v>
      </c>
      <c r="J42" s="1">
        <v>784.4</v>
      </c>
      <c r="K42" s="1">
        <f t="shared" si="25"/>
        <v>67.25</v>
      </c>
      <c r="L42" s="1"/>
      <c r="M42" s="1"/>
      <c r="N42" s="1">
        <v>379.70360000000028</v>
      </c>
      <c r="O42" s="1">
        <v>300</v>
      </c>
      <c r="P42" s="1">
        <f t="shared" si="3"/>
        <v>170.32999999999998</v>
      </c>
      <c r="Q42" s="5">
        <f t="shared" si="24"/>
        <v>241.80039999999963</v>
      </c>
      <c r="R42" s="5">
        <f t="shared" si="21"/>
        <v>241.80039999999963</v>
      </c>
      <c r="S42" s="5"/>
      <c r="T42" s="1"/>
      <c r="U42" s="1">
        <f t="shared" si="22"/>
        <v>11</v>
      </c>
      <c r="V42" s="1">
        <f t="shared" si="6"/>
        <v>9.5804003992250362</v>
      </c>
      <c r="W42" s="1">
        <v>169.48500000000001</v>
      </c>
      <c r="X42" s="1">
        <v>164.04040000000001</v>
      </c>
      <c r="Y42" s="1">
        <v>175.61019999999999</v>
      </c>
      <c r="Z42" s="1">
        <v>206.131</v>
      </c>
      <c r="AA42" s="1">
        <v>203.05160000000001</v>
      </c>
      <c r="AB42" s="1">
        <v>188.1678</v>
      </c>
      <c r="AC42" s="1"/>
      <c r="AD42" s="1">
        <f t="shared" si="23"/>
        <v>242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82</v>
      </c>
      <c r="B43" s="1" t="s">
        <v>41</v>
      </c>
      <c r="C43" s="1">
        <v>626</v>
      </c>
      <c r="D43" s="1">
        <v>1104</v>
      </c>
      <c r="E43" s="1">
        <v>545</v>
      </c>
      <c r="F43" s="1">
        <v>846</v>
      </c>
      <c r="G43" s="6">
        <v>0.45</v>
      </c>
      <c r="H43" s="1">
        <v>45</v>
      </c>
      <c r="I43" s="1" t="s">
        <v>34</v>
      </c>
      <c r="J43" s="1">
        <v>556</v>
      </c>
      <c r="K43" s="1">
        <f t="shared" si="25"/>
        <v>-11</v>
      </c>
      <c r="L43" s="1"/>
      <c r="M43" s="1"/>
      <c r="N43" s="1">
        <v>261</v>
      </c>
      <c r="O43" s="1"/>
      <c r="P43" s="1">
        <f t="shared" si="3"/>
        <v>109</v>
      </c>
      <c r="Q43" s="5">
        <f t="shared" si="24"/>
        <v>92</v>
      </c>
      <c r="R43" s="5">
        <f t="shared" si="21"/>
        <v>92</v>
      </c>
      <c r="S43" s="5"/>
      <c r="T43" s="1"/>
      <c r="U43" s="1">
        <f t="shared" si="22"/>
        <v>11</v>
      </c>
      <c r="V43" s="1">
        <f t="shared" si="6"/>
        <v>10.155963302752294</v>
      </c>
      <c r="W43" s="1">
        <v>132.4</v>
      </c>
      <c r="X43" s="1">
        <v>126</v>
      </c>
      <c r="Y43" s="1">
        <v>88.8</v>
      </c>
      <c r="Z43" s="1">
        <v>80.400000000000006</v>
      </c>
      <c r="AA43" s="1">
        <v>92.4</v>
      </c>
      <c r="AB43" s="1">
        <v>103.6</v>
      </c>
      <c r="AC43" s="1"/>
      <c r="AD43" s="1">
        <f t="shared" si="23"/>
        <v>41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83</v>
      </c>
      <c r="B44" s="1" t="s">
        <v>41</v>
      </c>
      <c r="C44" s="1">
        <v>835</v>
      </c>
      <c r="D44" s="1">
        <v>456</v>
      </c>
      <c r="E44" s="1">
        <v>539</v>
      </c>
      <c r="F44" s="1">
        <v>590</v>
      </c>
      <c r="G44" s="6">
        <v>0.35</v>
      </c>
      <c r="H44" s="1">
        <v>40</v>
      </c>
      <c r="I44" s="1" t="s">
        <v>34</v>
      </c>
      <c r="J44" s="1">
        <v>540</v>
      </c>
      <c r="K44" s="1">
        <f t="shared" si="25"/>
        <v>-1</v>
      </c>
      <c r="L44" s="1"/>
      <c r="M44" s="1"/>
      <c r="N44" s="1">
        <v>355.40000000000009</v>
      </c>
      <c r="O44" s="1"/>
      <c r="P44" s="1">
        <f t="shared" si="3"/>
        <v>107.8</v>
      </c>
      <c r="Q44" s="5">
        <f t="shared" si="24"/>
        <v>240.39999999999986</v>
      </c>
      <c r="R44" s="5">
        <f t="shared" si="21"/>
        <v>240.39999999999986</v>
      </c>
      <c r="S44" s="5"/>
      <c r="T44" s="1"/>
      <c r="U44" s="1">
        <f t="shared" si="22"/>
        <v>11</v>
      </c>
      <c r="V44" s="1">
        <f t="shared" si="6"/>
        <v>8.7699443413729146</v>
      </c>
      <c r="W44" s="1">
        <v>109.2</v>
      </c>
      <c r="X44" s="1">
        <v>102.6</v>
      </c>
      <c r="Y44" s="1">
        <v>108.4</v>
      </c>
      <c r="Z44" s="1">
        <v>106.2</v>
      </c>
      <c r="AA44" s="1">
        <v>106.6</v>
      </c>
      <c r="AB44" s="1">
        <v>133.80000000000001</v>
      </c>
      <c r="AC44" s="1" t="s">
        <v>35</v>
      </c>
      <c r="AD44" s="1">
        <f t="shared" si="23"/>
        <v>84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84</v>
      </c>
      <c r="B45" s="1" t="s">
        <v>33</v>
      </c>
      <c r="C45" s="1">
        <v>364.73099999999999</v>
      </c>
      <c r="D45" s="1">
        <v>210.59700000000001</v>
      </c>
      <c r="E45" s="1">
        <v>259.56299999999999</v>
      </c>
      <c r="F45" s="1">
        <v>291.35399999999998</v>
      </c>
      <c r="G45" s="6">
        <v>1</v>
      </c>
      <c r="H45" s="1">
        <v>40</v>
      </c>
      <c r="I45" s="1" t="s">
        <v>34</v>
      </c>
      <c r="J45" s="1">
        <v>256.10000000000002</v>
      </c>
      <c r="K45" s="1">
        <f t="shared" si="25"/>
        <v>3.4629999999999654</v>
      </c>
      <c r="L45" s="1"/>
      <c r="M45" s="1"/>
      <c r="N45" s="1">
        <v>202.73599999999999</v>
      </c>
      <c r="O45" s="1"/>
      <c r="P45" s="1">
        <f t="shared" si="3"/>
        <v>51.912599999999998</v>
      </c>
      <c r="Q45" s="5">
        <f t="shared" si="24"/>
        <v>76.948599999999999</v>
      </c>
      <c r="R45" s="5">
        <f t="shared" si="21"/>
        <v>76.948599999999999</v>
      </c>
      <c r="S45" s="5"/>
      <c r="T45" s="1"/>
      <c r="U45" s="1">
        <f t="shared" si="22"/>
        <v>11</v>
      </c>
      <c r="V45" s="1">
        <f t="shared" si="6"/>
        <v>9.5177278733871926</v>
      </c>
      <c r="W45" s="1">
        <v>51.848400000000012</v>
      </c>
      <c r="X45" s="1">
        <v>47.519199999999998</v>
      </c>
      <c r="Y45" s="1">
        <v>57.244600000000013</v>
      </c>
      <c r="Z45" s="1">
        <v>51.334000000000003</v>
      </c>
      <c r="AA45" s="1">
        <v>41.580399999999997</v>
      </c>
      <c r="AB45" s="1">
        <v>64.428799999999995</v>
      </c>
      <c r="AC45" s="1"/>
      <c r="AD45" s="1">
        <f t="shared" si="23"/>
        <v>77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85</v>
      </c>
      <c r="B46" s="1" t="s">
        <v>41</v>
      </c>
      <c r="C46" s="1">
        <v>1434</v>
      </c>
      <c r="D46" s="1"/>
      <c r="E46" s="1">
        <v>590</v>
      </c>
      <c r="F46" s="1">
        <v>711</v>
      </c>
      <c r="G46" s="6">
        <v>0.4</v>
      </c>
      <c r="H46" s="1">
        <v>40</v>
      </c>
      <c r="I46" s="1" t="s">
        <v>34</v>
      </c>
      <c r="J46" s="1">
        <v>587</v>
      </c>
      <c r="K46" s="1">
        <f t="shared" si="25"/>
        <v>3</v>
      </c>
      <c r="L46" s="1"/>
      <c r="M46" s="1"/>
      <c r="N46" s="1">
        <v>279</v>
      </c>
      <c r="O46" s="1"/>
      <c r="P46" s="1">
        <f t="shared" si="3"/>
        <v>118</v>
      </c>
      <c r="Q46" s="5">
        <f t="shared" si="24"/>
        <v>308</v>
      </c>
      <c r="R46" s="5">
        <f t="shared" si="21"/>
        <v>308</v>
      </c>
      <c r="S46" s="5"/>
      <c r="T46" s="1"/>
      <c r="U46" s="1">
        <f t="shared" si="22"/>
        <v>11</v>
      </c>
      <c r="V46" s="1">
        <f t="shared" si="6"/>
        <v>8.3898305084745761</v>
      </c>
      <c r="W46" s="1">
        <v>114.2</v>
      </c>
      <c r="X46" s="1">
        <v>93.2</v>
      </c>
      <c r="Y46" s="1">
        <v>112</v>
      </c>
      <c r="Z46" s="1">
        <v>156.6</v>
      </c>
      <c r="AA46" s="1">
        <v>147.4</v>
      </c>
      <c r="AB46" s="1">
        <v>107</v>
      </c>
      <c r="AC46" s="1"/>
      <c r="AD46" s="1">
        <f t="shared" si="23"/>
        <v>123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86</v>
      </c>
      <c r="B47" s="1" t="s">
        <v>41</v>
      </c>
      <c r="C47" s="1">
        <v>1202</v>
      </c>
      <c r="D47" s="1">
        <v>486</v>
      </c>
      <c r="E47" s="1">
        <v>712</v>
      </c>
      <c r="F47" s="1">
        <v>693</v>
      </c>
      <c r="G47" s="6">
        <v>0.4</v>
      </c>
      <c r="H47" s="1">
        <v>45</v>
      </c>
      <c r="I47" s="1" t="s">
        <v>34</v>
      </c>
      <c r="J47" s="1">
        <v>706</v>
      </c>
      <c r="K47" s="1">
        <f t="shared" si="25"/>
        <v>6</v>
      </c>
      <c r="L47" s="1"/>
      <c r="M47" s="1"/>
      <c r="N47" s="1">
        <v>598.59999999999991</v>
      </c>
      <c r="O47" s="1"/>
      <c r="P47" s="1">
        <f t="shared" si="3"/>
        <v>142.4</v>
      </c>
      <c r="Q47" s="5">
        <f t="shared" si="24"/>
        <v>274.80000000000018</v>
      </c>
      <c r="R47" s="5">
        <f t="shared" si="21"/>
        <v>274.80000000000018</v>
      </c>
      <c r="S47" s="5"/>
      <c r="T47" s="1"/>
      <c r="U47" s="1">
        <f t="shared" si="22"/>
        <v>11</v>
      </c>
      <c r="V47" s="1">
        <f t="shared" si="6"/>
        <v>9.0702247191011232</v>
      </c>
      <c r="W47" s="1">
        <v>152.19999999999999</v>
      </c>
      <c r="X47" s="1">
        <v>127.4</v>
      </c>
      <c r="Y47" s="1">
        <v>112.6</v>
      </c>
      <c r="Z47" s="1">
        <v>137</v>
      </c>
      <c r="AA47" s="1">
        <v>130.19999999999999</v>
      </c>
      <c r="AB47" s="1">
        <v>110.6</v>
      </c>
      <c r="AC47" s="1" t="s">
        <v>78</v>
      </c>
      <c r="AD47" s="1">
        <f t="shared" si="23"/>
        <v>110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87</v>
      </c>
      <c r="B48" s="1" t="s">
        <v>33</v>
      </c>
      <c r="C48" s="1">
        <v>259.25299999999999</v>
      </c>
      <c r="D48" s="1">
        <v>406.74200000000002</v>
      </c>
      <c r="E48" s="1">
        <v>282.80599999999998</v>
      </c>
      <c r="F48" s="1">
        <v>344.36399999999998</v>
      </c>
      <c r="G48" s="6">
        <v>1</v>
      </c>
      <c r="H48" s="1">
        <v>40</v>
      </c>
      <c r="I48" s="1" t="s">
        <v>34</v>
      </c>
      <c r="J48" s="1">
        <v>280.25</v>
      </c>
      <c r="K48" s="1">
        <f t="shared" si="25"/>
        <v>2.5559999999999832</v>
      </c>
      <c r="L48" s="1"/>
      <c r="M48" s="1"/>
      <c r="N48" s="1">
        <v>181.59400000000011</v>
      </c>
      <c r="O48" s="1"/>
      <c r="P48" s="1">
        <f t="shared" si="3"/>
        <v>56.561199999999999</v>
      </c>
      <c r="Q48" s="5">
        <f t="shared" si="24"/>
        <v>96.215199999999868</v>
      </c>
      <c r="R48" s="5">
        <f t="shared" si="21"/>
        <v>96.215199999999868</v>
      </c>
      <c r="S48" s="5"/>
      <c r="T48" s="1"/>
      <c r="U48" s="1">
        <f t="shared" si="22"/>
        <v>11</v>
      </c>
      <c r="V48" s="1">
        <f t="shared" si="6"/>
        <v>9.2989186933799157</v>
      </c>
      <c r="W48" s="1">
        <v>55.9514</v>
      </c>
      <c r="X48" s="1">
        <v>56.503999999999998</v>
      </c>
      <c r="Y48" s="1">
        <v>58.066400000000002</v>
      </c>
      <c r="Z48" s="1">
        <v>44.352800000000002</v>
      </c>
      <c r="AA48" s="1">
        <v>50.9116</v>
      </c>
      <c r="AB48" s="1">
        <v>55.886200000000002</v>
      </c>
      <c r="AC48" s="1"/>
      <c r="AD48" s="1">
        <f t="shared" si="23"/>
        <v>96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88</v>
      </c>
      <c r="B49" s="1" t="s">
        <v>41</v>
      </c>
      <c r="C49" s="1">
        <v>1270</v>
      </c>
      <c r="D49" s="1">
        <v>336</v>
      </c>
      <c r="E49" s="1">
        <v>712</v>
      </c>
      <c r="F49" s="1">
        <v>751</v>
      </c>
      <c r="G49" s="6">
        <v>0.35</v>
      </c>
      <c r="H49" s="1">
        <v>40</v>
      </c>
      <c r="I49" s="1" t="s">
        <v>34</v>
      </c>
      <c r="J49" s="1">
        <v>709</v>
      </c>
      <c r="K49" s="1">
        <f t="shared" si="25"/>
        <v>3</v>
      </c>
      <c r="L49" s="1"/>
      <c r="M49" s="1"/>
      <c r="N49" s="1">
        <v>410.19999999999982</v>
      </c>
      <c r="O49" s="1"/>
      <c r="P49" s="1">
        <f t="shared" si="3"/>
        <v>142.4</v>
      </c>
      <c r="Q49" s="5">
        <f t="shared" si="24"/>
        <v>405.20000000000027</v>
      </c>
      <c r="R49" s="5">
        <f t="shared" si="21"/>
        <v>405.20000000000027</v>
      </c>
      <c r="S49" s="5"/>
      <c r="T49" s="1"/>
      <c r="U49" s="1">
        <f t="shared" si="22"/>
        <v>11</v>
      </c>
      <c r="V49" s="1">
        <f t="shared" si="6"/>
        <v>8.1544943820224702</v>
      </c>
      <c r="W49" s="1">
        <v>134.4</v>
      </c>
      <c r="X49" s="1">
        <v>132.80000000000001</v>
      </c>
      <c r="Y49" s="1">
        <v>147.6</v>
      </c>
      <c r="Z49" s="1">
        <v>156.80000000000001</v>
      </c>
      <c r="AA49" s="1">
        <v>153.4</v>
      </c>
      <c r="AB49" s="1">
        <v>149.80000000000001</v>
      </c>
      <c r="AC49" s="1"/>
      <c r="AD49" s="1">
        <f t="shared" si="23"/>
        <v>142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89</v>
      </c>
      <c r="B50" s="1" t="s">
        <v>41</v>
      </c>
      <c r="C50" s="1">
        <v>1147</v>
      </c>
      <c r="D50" s="1">
        <v>192</v>
      </c>
      <c r="E50" s="1">
        <v>730</v>
      </c>
      <c r="F50" s="1">
        <v>514</v>
      </c>
      <c r="G50" s="6">
        <v>0.4</v>
      </c>
      <c r="H50" s="1">
        <v>40</v>
      </c>
      <c r="I50" s="1" t="s">
        <v>34</v>
      </c>
      <c r="J50" s="1">
        <v>730</v>
      </c>
      <c r="K50" s="1">
        <f t="shared" si="25"/>
        <v>0</v>
      </c>
      <c r="L50" s="1"/>
      <c r="M50" s="1"/>
      <c r="N50" s="1">
        <v>712.8</v>
      </c>
      <c r="O50" s="1"/>
      <c r="P50" s="1">
        <f t="shared" si="3"/>
        <v>146</v>
      </c>
      <c r="Q50" s="5">
        <f t="shared" si="24"/>
        <v>379.20000000000005</v>
      </c>
      <c r="R50" s="5">
        <f t="shared" si="21"/>
        <v>379.20000000000005</v>
      </c>
      <c r="S50" s="5"/>
      <c r="T50" s="1"/>
      <c r="U50" s="1">
        <f t="shared" si="22"/>
        <v>11</v>
      </c>
      <c r="V50" s="1">
        <f t="shared" si="6"/>
        <v>8.4027397260273968</v>
      </c>
      <c r="W50" s="1">
        <v>136.4</v>
      </c>
      <c r="X50" s="1">
        <v>113.2</v>
      </c>
      <c r="Y50" s="1">
        <v>127</v>
      </c>
      <c r="Z50" s="1">
        <v>142.19999999999999</v>
      </c>
      <c r="AA50" s="1">
        <v>132.19999999999999</v>
      </c>
      <c r="AB50" s="1">
        <v>129.80000000000001</v>
      </c>
      <c r="AC50" s="1"/>
      <c r="AD50" s="1">
        <f t="shared" si="23"/>
        <v>152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90</v>
      </c>
      <c r="B51" s="1" t="s">
        <v>33</v>
      </c>
      <c r="C51" s="1">
        <v>1519.65</v>
      </c>
      <c r="D51" s="1">
        <v>173.53</v>
      </c>
      <c r="E51" s="1">
        <v>661.06200000000001</v>
      </c>
      <c r="F51" s="1">
        <v>907.72199999999998</v>
      </c>
      <c r="G51" s="6">
        <v>1</v>
      </c>
      <c r="H51" s="1">
        <v>50</v>
      </c>
      <c r="I51" s="1" t="s">
        <v>34</v>
      </c>
      <c r="J51" s="1">
        <v>639.1</v>
      </c>
      <c r="K51" s="1">
        <f t="shared" si="25"/>
        <v>21.961999999999989</v>
      </c>
      <c r="L51" s="1"/>
      <c r="M51" s="1"/>
      <c r="N51" s="1">
        <v>194.37100000000001</v>
      </c>
      <c r="O51" s="1"/>
      <c r="P51" s="1">
        <f t="shared" si="3"/>
        <v>132.2124</v>
      </c>
      <c r="Q51" s="5">
        <f t="shared" si="24"/>
        <v>352.24340000000007</v>
      </c>
      <c r="R51" s="5">
        <f t="shared" si="21"/>
        <v>352.24340000000007</v>
      </c>
      <c r="S51" s="5"/>
      <c r="T51" s="1"/>
      <c r="U51" s="1">
        <f t="shared" si="22"/>
        <v>11</v>
      </c>
      <c r="V51" s="1">
        <f t="shared" si="6"/>
        <v>8.3357763719590601</v>
      </c>
      <c r="W51" s="1">
        <v>125.5428</v>
      </c>
      <c r="X51" s="1">
        <v>142.34</v>
      </c>
      <c r="Y51" s="1">
        <v>148.11320000000001</v>
      </c>
      <c r="Z51" s="1">
        <v>160.3186</v>
      </c>
      <c r="AA51" s="1">
        <v>157.02799999999999</v>
      </c>
      <c r="AB51" s="1">
        <v>136.86940000000001</v>
      </c>
      <c r="AC51" s="1"/>
      <c r="AD51" s="1">
        <f t="shared" si="23"/>
        <v>352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91</v>
      </c>
      <c r="B52" s="1" t="s">
        <v>33</v>
      </c>
      <c r="C52" s="1">
        <v>1028.943</v>
      </c>
      <c r="D52" s="1">
        <v>818.524</v>
      </c>
      <c r="E52" s="1">
        <v>764.79200000000003</v>
      </c>
      <c r="F52" s="1">
        <v>972.03899999999999</v>
      </c>
      <c r="G52" s="6">
        <v>1</v>
      </c>
      <c r="H52" s="1">
        <v>50</v>
      </c>
      <c r="I52" s="1" t="s">
        <v>34</v>
      </c>
      <c r="J52" s="1">
        <v>735.65</v>
      </c>
      <c r="K52" s="1">
        <f t="shared" si="25"/>
        <v>29.142000000000053</v>
      </c>
      <c r="L52" s="1"/>
      <c r="M52" s="1"/>
      <c r="N52" s="1">
        <v>459.23040000000009</v>
      </c>
      <c r="O52" s="1"/>
      <c r="P52" s="1">
        <f t="shared" si="3"/>
        <v>152.95840000000001</v>
      </c>
      <c r="Q52" s="5">
        <f t="shared" si="24"/>
        <v>251.27299999999991</v>
      </c>
      <c r="R52" s="5">
        <f t="shared" si="21"/>
        <v>251.27299999999991</v>
      </c>
      <c r="S52" s="5"/>
      <c r="T52" s="1"/>
      <c r="U52" s="1">
        <f t="shared" si="22"/>
        <v>11</v>
      </c>
      <c r="V52" s="1">
        <f t="shared" si="6"/>
        <v>9.3572461532024391</v>
      </c>
      <c r="W52" s="1">
        <v>153.5796</v>
      </c>
      <c r="X52" s="1">
        <v>156.04660000000001</v>
      </c>
      <c r="Y52" s="1">
        <v>158.01759999999999</v>
      </c>
      <c r="Z52" s="1">
        <v>140.459</v>
      </c>
      <c r="AA52" s="1">
        <v>141.6018</v>
      </c>
      <c r="AB52" s="1">
        <v>149.41560000000001</v>
      </c>
      <c r="AC52" s="1"/>
      <c r="AD52" s="1">
        <f t="shared" si="23"/>
        <v>251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92</v>
      </c>
      <c r="B53" s="1" t="s">
        <v>33</v>
      </c>
      <c r="C53" s="1"/>
      <c r="D53" s="1">
        <v>511.25599999999997</v>
      </c>
      <c r="E53" s="1">
        <v>200.86500000000001</v>
      </c>
      <c r="F53" s="1">
        <v>310.39100000000002</v>
      </c>
      <c r="G53" s="6">
        <v>1</v>
      </c>
      <c r="H53" s="1">
        <v>40</v>
      </c>
      <c r="I53" s="1" t="s">
        <v>34</v>
      </c>
      <c r="J53" s="1">
        <v>191.2</v>
      </c>
      <c r="K53" s="1">
        <f t="shared" si="25"/>
        <v>9.6650000000000205</v>
      </c>
      <c r="L53" s="1"/>
      <c r="M53" s="1"/>
      <c r="N53" s="1">
        <v>0</v>
      </c>
      <c r="O53" s="1"/>
      <c r="P53" s="1">
        <f t="shared" si="3"/>
        <v>40.173000000000002</v>
      </c>
      <c r="Q53" s="5">
        <f t="shared" si="24"/>
        <v>131.512</v>
      </c>
      <c r="R53" s="5">
        <v>0</v>
      </c>
      <c r="S53" s="5">
        <v>0</v>
      </c>
      <c r="T53" s="1" t="s">
        <v>154</v>
      </c>
      <c r="U53" s="1">
        <f t="shared" si="22"/>
        <v>7.7263584994897068</v>
      </c>
      <c r="V53" s="1">
        <f t="shared" si="6"/>
        <v>7.7263584994897068</v>
      </c>
      <c r="W53" s="1">
        <v>28.784199999999998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 t="s">
        <v>156</v>
      </c>
      <c r="AD53" s="1">
        <f t="shared" si="23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93</v>
      </c>
      <c r="B54" s="1" t="s">
        <v>41</v>
      </c>
      <c r="C54" s="1">
        <v>1021</v>
      </c>
      <c r="D54" s="1"/>
      <c r="E54" s="1">
        <v>406</v>
      </c>
      <c r="F54" s="1">
        <v>484</v>
      </c>
      <c r="G54" s="6">
        <v>0.45</v>
      </c>
      <c r="H54" s="1">
        <v>50</v>
      </c>
      <c r="I54" s="1" t="s">
        <v>34</v>
      </c>
      <c r="J54" s="1">
        <v>355</v>
      </c>
      <c r="K54" s="1">
        <f t="shared" si="25"/>
        <v>51</v>
      </c>
      <c r="L54" s="1"/>
      <c r="M54" s="1"/>
      <c r="N54" s="1">
        <v>95</v>
      </c>
      <c r="O54" s="1"/>
      <c r="P54" s="1">
        <f t="shared" si="3"/>
        <v>81.2</v>
      </c>
      <c r="Q54" s="5">
        <f t="shared" si="24"/>
        <v>314.20000000000005</v>
      </c>
      <c r="R54" s="5">
        <f t="shared" si="21"/>
        <v>314.20000000000005</v>
      </c>
      <c r="S54" s="5"/>
      <c r="T54" s="1"/>
      <c r="U54" s="1">
        <f t="shared" si="22"/>
        <v>11</v>
      </c>
      <c r="V54" s="1">
        <f t="shared" si="6"/>
        <v>7.1305418719211824</v>
      </c>
      <c r="W54" s="1">
        <v>74.400000000000006</v>
      </c>
      <c r="X54" s="1">
        <v>60.6</v>
      </c>
      <c r="Y54" s="1">
        <v>69.8</v>
      </c>
      <c r="Z54" s="1">
        <v>97</v>
      </c>
      <c r="AA54" s="1">
        <v>104.6</v>
      </c>
      <c r="AB54" s="1">
        <v>153.19999999999999</v>
      </c>
      <c r="AC54" s="1" t="s">
        <v>94</v>
      </c>
      <c r="AD54" s="1">
        <f t="shared" si="23"/>
        <v>141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95</v>
      </c>
      <c r="B55" s="1" t="s">
        <v>33</v>
      </c>
      <c r="C55" s="1">
        <v>553.22500000000002</v>
      </c>
      <c r="D55" s="1">
        <v>119.792</v>
      </c>
      <c r="E55" s="1">
        <v>305.673</v>
      </c>
      <c r="F55" s="1">
        <v>347.42200000000003</v>
      </c>
      <c r="G55" s="6">
        <v>1</v>
      </c>
      <c r="H55" s="1">
        <v>40</v>
      </c>
      <c r="I55" s="1" t="s">
        <v>34</v>
      </c>
      <c r="J55" s="1">
        <v>301.10000000000002</v>
      </c>
      <c r="K55" s="1">
        <f t="shared" si="25"/>
        <v>4.5729999999999791</v>
      </c>
      <c r="L55" s="1"/>
      <c r="M55" s="1"/>
      <c r="N55" s="1">
        <v>230.21740000000011</v>
      </c>
      <c r="O55" s="1"/>
      <c r="P55" s="1">
        <f t="shared" si="3"/>
        <v>61.134599999999999</v>
      </c>
      <c r="Q55" s="5">
        <f t="shared" si="24"/>
        <v>94.841199999999844</v>
      </c>
      <c r="R55" s="5">
        <f t="shared" si="21"/>
        <v>94.841199999999844</v>
      </c>
      <c r="S55" s="5"/>
      <c r="T55" s="1"/>
      <c r="U55" s="1">
        <f t="shared" si="22"/>
        <v>11</v>
      </c>
      <c r="V55" s="1">
        <f t="shared" si="6"/>
        <v>9.4486493736771013</v>
      </c>
      <c r="W55" s="1">
        <v>59.248199999999997</v>
      </c>
      <c r="X55" s="1">
        <v>57.328599999999987</v>
      </c>
      <c r="Y55" s="1">
        <v>62.619600000000013</v>
      </c>
      <c r="Z55" s="1">
        <v>66.659400000000005</v>
      </c>
      <c r="AA55" s="1">
        <v>61.132199999999997</v>
      </c>
      <c r="AB55" s="1">
        <v>50.974400000000003</v>
      </c>
      <c r="AC55" s="1"/>
      <c r="AD55" s="1">
        <f t="shared" si="23"/>
        <v>95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8" t="s">
        <v>96</v>
      </c>
      <c r="B56" s="1" t="s">
        <v>41</v>
      </c>
      <c r="C56" s="1"/>
      <c r="D56" s="1"/>
      <c r="E56" s="17">
        <f>E95</f>
        <v>449</v>
      </c>
      <c r="F56" s="17">
        <f>F95</f>
        <v>177</v>
      </c>
      <c r="G56" s="6">
        <v>0.4</v>
      </c>
      <c r="H56" s="1">
        <v>40</v>
      </c>
      <c r="I56" s="1" t="s">
        <v>34</v>
      </c>
      <c r="J56" s="1"/>
      <c r="K56" s="1">
        <f t="shared" si="25"/>
        <v>449</v>
      </c>
      <c r="L56" s="1"/>
      <c r="M56" s="1"/>
      <c r="N56" s="1">
        <v>383.2</v>
      </c>
      <c r="O56" s="1">
        <v>300</v>
      </c>
      <c r="P56" s="1">
        <f t="shared" si="3"/>
        <v>89.8</v>
      </c>
      <c r="Q56" s="5">
        <f t="shared" si="24"/>
        <v>127.59999999999997</v>
      </c>
      <c r="R56" s="5">
        <f t="shared" si="21"/>
        <v>127.59999999999997</v>
      </c>
      <c r="S56" s="5"/>
      <c r="T56" s="1"/>
      <c r="U56" s="1">
        <f t="shared" si="22"/>
        <v>11</v>
      </c>
      <c r="V56" s="1">
        <f t="shared" si="6"/>
        <v>9.5790645879732743</v>
      </c>
      <c r="W56" s="1">
        <v>94.6</v>
      </c>
      <c r="X56" s="1">
        <v>51.8</v>
      </c>
      <c r="Y56" s="1">
        <v>45.2</v>
      </c>
      <c r="Z56" s="1">
        <v>58.6</v>
      </c>
      <c r="AA56" s="1">
        <v>57.4</v>
      </c>
      <c r="AB56" s="1">
        <v>44.2</v>
      </c>
      <c r="AC56" s="1" t="s">
        <v>97</v>
      </c>
      <c r="AD56" s="1">
        <f t="shared" si="23"/>
        <v>51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98</v>
      </c>
      <c r="B57" s="1" t="s">
        <v>41</v>
      </c>
      <c r="C57" s="1">
        <v>306</v>
      </c>
      <c r="D57" s="1">
        <v>101</v>
      </c>
      <c r="E57" s="1">
        <v>164</v>
      </c>
      <c r="F57" s="1">
        <v>208</v>
      </c>
      <c r="G57" s="6">
        <v>0.4</v>
      </c>
      <c r="H57" s="1">
        <v>40</v>
      </c>
      <c r="I57" s="1" t="s">
        <v>34</v>
      </c>
      <c r="J57" s="1">
        <v>179</v>
      </c>
      <c r="K57" s="1">
        <f t="shared" si="25"/>
        <v>-15</v>
      </c>
      <c r="L57" s="1"/>
      <c r="M57" s="1"/>
      <c r="N57" s="1">
        <v>64.399999999999977</v>
      </c>
      <c r="O57" s="1"/>
      <c r="P57" s="1">
        <f t="shared" si="3"/>
        <v>32.799999999999997</v>
      </c>
      <c r="Q57" s="5">
        <f t="shared" si="24"/>
        <v>88.399999999999977</v>
      </c>
      <c r="R57" s="5">
        <f t="shared" si="21"/>
        <v>88.399999999999977</v>
      </c>
      <c r="S57" s="5"/>
      <c r="T57" s="1"/>
      <c r="U57" s="1">
        <f t="shared" si="22"/>
        <v>11</v>
      </c>
      <c r="V57" s="1">
        <f t="shared" si="6"/>
        <v>8.3048780487804876</v>
      </c>
      <c r="W57" s="1">
        <v>31</v>
      </c>
      <c r="X57" s="1">
        <v>32.6</v>
      </c>
      <c r="Y57" s="1">
        <v>31.4</v>
      </c>
      <c r="Z57" s="1">
        <v>38.200000000000003</v>
      </c>
      <c r="AA57" s="1">
        <v>37</v>
      </c>
      <c r="AB57" s="1">
        <v>32.799999999999997</v>
      </c>
      <c r="AC57" s="1"/>
      <c r="AD57" s="1">
        <f t="shared" si="23"/>
        <v>35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99</v>
      </c>
      <c r="B58" s="1" t="s">
        <v>33</v>
      </c>
      <c r="C58" s="1">
        <v>1005.181</v>
      </c>
      <c r="D58" s="1">
        <v>33.395000000000003</v>
      </c>
      <c r="E58" s="1">
        <v>525.16899999999998</v>
      </c>
      <c r="F58" s="1">
        <v>408.33800000000002</v>
      </c>
      <c r="G58" s="6">
        <v>1</v>
      </c>
      <c r="H58" s="1">
        <v>50</v>
      </c>
      <c r="I58" s="1" t="s">
        <v>34</v>
      </c>
      <c r="J58" s="1">
        <v>506.05</v>
      </c>
      <c r="K58" s="1">
        <f t="shared" si="25"/>
        <v>19.118999999999971</v>
      </c>
      <c r="L58" s="1"/>
      <c r="M58" s="1"/>
      <c r="N58" s="1">
        <v>574.4559999999999</v>
      </c>
      <c r="O58" s="1"/>
      <c r="P58" s="1">
        <f t="shared" si="3"/>
        <v>105.0338</v>
      </c>
      <c r="Q58" s="5">
        <f t="shared" si="24"/>
        <v>172.57779999999997</v>
      </c>
      <c r="R58" s="5">
        <f t="shared" si="21"/>
        <v>172.57779999999997</v>
      </c>
      <c r="S58" s="5"/>
      <c r="T58" s="1"/>
      <c r="U58" s="1">
        <f t="shared" si="22"/>
        <v>10.999999999999998</v>
      </c>
      <c r="V58" s="1">
        <f t="shared" si="6"/>
        <v>9.3569308165561935</v>
      </c>
      <c r="W58" s="1">
        <v>107.0214</v>
      </c>
      <c r="X58" s="1">
        <v>85.414999999999992</v>
      </c>
      <c r="Y58" s="1">
        <v>86.635199999999998</v>
      </c>
      <c r="Z58" s="1">
        <v>109.6844</v>
      </c>
      <c r="AA58" s="1">
        <v>107.97620000000001</v>
      </c>
      <c r="AB58" s="1">
        <v>92.974199999999996</v>
      </c>
      <c r="AC58" s="1"/>
      <c r="AD58" s="1">
        <f t="shared" si="23"/>
        <v>173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100</v>
      </c>
      <c r="B59" s="1" t="s">
        <v>33</v>
      </c>
      <c r="C59" s="1">
        <v>1348.9749999999999</v>
      </c>
      <c r="D59" s="1">
        <v>1115.4760000000001</v>
      </c>
      <c r="E59" s="1">
        <v>795.83399999999995</v>
      </c>
      <c r="F59" s="1">
        <v>1537.749</v>
      </c>
      <c r="G59" s="6">
        <v>1</v>
      </c>
      <c r="H59" s="1">
        <v>50</v>
      </c>
      <c r="I59" s="1" t="s">
        <v>34</v>
      </c>
      <c r="J59" s="1">
        <v>764.75</v>
      </c>
      <c r="K59" s="1">
        <f t="shared" si="25"/>
        <v>31.083999999999946</v>
      </c>
      <c r="L59" s="1"/>
      <c r="M59" s="1"/>
      <c r="N59" s="1">
        <v>0</v>
      </c>
      <c r="O59" s="1"/>
      <c r="P59" s="1">
        <f t="shared" si="3"/>
        <v>159.16679999999999</v>
      </c>
      <c r="Q59" s="5">
        <f t="shared" si="24"/>
        <v>213.08579999999984</v>
      </c>
      <c r="R59" s="5">
        <f t="shared" si="21"/>
        <v>213.08579999999984</v>
      </c>
      <c r="S59" s="5"/>
      <c r="T59" s="1"/>
      <c r="U59" s="1">
        <f t="shared" si="22"/>
        <v>11</v>
      </c>
      <c r="V59" s="1">
        <f t="shared" si="6"/>
        <v>9.661242168592949</v>
      </c>
      <c r="W59" s="1">
        <v>152.63319999999999</v>
      </c>
      <c r="X59" s="1">
        <v>210.8254</v>
      </c>
      <c r="Y59" s="1">
        <v>220.3244</v>
      </c>
      <c r="Z59" s="1">
        <v>173.3854</v>
      </c>
      <c r="AA59" s="1">
        <v>163.1798</v>
      </c>
      <c r="AB59" s="1">
        <v>171.6344</v>
      </c>
      <c r="AC59" s="1"/>
      <c r="AD59" s="1">
        <f t="shared" si="23"/>
        <v>213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101</v>
      </c>
      <c r="B60" s="1" t="s">
        <v>33</v>
      </c>
      <c r="C60" s="1">
        <v>252.108</v>
      </c>
      <c r="D60" s="1">
        <v>25.739000000000001</v>
      </c>
      <c r="E60" s="1">
        <v>209.839</v>
      </c>
      <c r="F60" s="1">
        <v>35.295999999999999</v>
      </c>
      <c r="G60" s="6">
        <v>1</v>
      </c>
      <c r="H60" s="1">
        <v>50</v>
      </c>
      <c r="I60" s="1" t="s">
        <v>34</v>
      </c>
      <c r="J60" s="1">
        <v>203.1</v>
      </c>
      <c r="K60" s="1">
        <f t="shared" si="25"/>
        <v>6.7390000000000043</v>
      </c>
      <c r="L60" s="1"/>
      <c r="M60" s="1"/>
      <c r="N60" s="1">
        <v>310.5157999999999</v>
      </c>
      <c r="O60" s="1"/>
      <c r="P60" s="1">
        <f t="shared" si="3"/>
        <v>41.967799999999997</v>
      </c>
      <c r="Q60" s="5">
        <f t="shared" si="24"/>
        <v>115.83400000000006</v>
      </c>
      <c r="R60" s="5">
        <f t="shared" si="21"/>
        <v>115.83400000000006</v>
      </c>
      <c r="S60" s="5"/>
      <c r="T60" s="1"/>
      <c r="U60" s="1">
        <f t="shared" si="22"/>
        <v>11</v>
      </c>
      <c r="V60" s="1">
        <f t="shared" si="6"/>
        <v>8.2399315665819959</v>
      </c>
      <c r="W60" s="1">
        <v>41.453200000000002</v>
      </c>
      <c r="X60" s="1">
        <v>50.783000000000001</v>
      </c>
      <c r="Y60" s="1">
        <v>57.503200000000007</v>
      </c>
      <c r="Z60" s="1">
        <v>41.168199999999999</v>
      </c>
      <c r="AA60" s="1">
        <v>35.277999999999999</v>
      </c>
      <c r="AB60" s="1">
        <v>51.223799999999997</v>
      </c>
      <c r="AC60" s="1"/>
      <c r="AD60" s="1">
        <f t="shared" si="23"/>
        <v>116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102</v>
      </c>
      <c r="B61" s="1" t="s">
        <v>41</v>
      </c>
      <c r="C61" s="1">
        <v>455</v>
      </c>
      <c r="D61" s="1">
        <v>520</v>
      </c>
      <c r="E61" s="1">
        <v>206</v>
      </c>
      <c r="F61" s="1">
        <v>524</v>
      </c>
      <c r="G61" s="6">
        <v>0.4</v>
      </c>
      <c r="H61" s="1">
        <v>50</v>
      </c>
      <c r="I61" s="1" t="s">
        <v>34</v>
      </c>
      <c r="J61" s="1">
        <v>288</v>
      </c>
      <c r="K61" s="1">
        <f t="shared" si="25"/>
        <v>-82</v>
      </c>
      <c r="L61" s="1"/>
      <c r="M61" s="1"/>
      <c r="N61" s="1">
        <v>380.40000000000009</v>
      </c>
      <c r="O61" s="1"/>
      <c r="P61" s="1">
        <f t="shared" si="3"/>
        <v>41.2</v>
      </c>
      <c r="Q61" s="5"/>
      <c r="R61" s="5">
        <f t="shared" si="21"/>
        <v>0</v>
      </c>
      <c r="S61" s="5"/>
      <c r="T61" s="1"/>
      <c r="U61" s="1">
        <f t="shared" si="22"/>
        <v>21.951456310679614</v>
      </c>
      <c r="V61" s="1">
        <f t="shared" si="6"/>
        <v>21.951456310679614</v>
      </c>
      <c r="W61" s="1">
        <v>89.8</v>
      </c>
      <c r="X61" s="1">
        <v>65.599999999999994</v>
      </c>
      <c r="Y61" s="1">
        <v>42.8</v>
      </c>
      <c r="Z61" s="1">
        <v>47.2</v>
      </c>
      <c r="AA61" s="1">
        <v>44.8</v>
      </c>
      <c r="AB61" s="1">
        <v>58.6</v>
      </c>
      <c r="AC61" s="24" t="s">
        <v>147</v>
      </c>
      <c r="AD61" s="1">
        <f t="shared" si="23"/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103</v>
      </c>
      <c r="B62" s="1" t="s">
        <v>41</v>
      </c>
      <c r="C62" s="1">
        <v>1711</v>
      </c>
      <c r="D62" s="1">
        <v>882</v>
      </c>
      <c r="E62" s="1">
        <v>1153</v>
      </c>
      <c r="F62" s="1">
        <v>1265</v>
      </c>
      <c r="G62" s="6">
        <v>0.4</v>
      </c>
      <c r="H62" s="1">
        <v>40</v>
      </c>
      <c r="I62" s="1" t="s">
        <v>34</v>
      </c>
      <c r="J62" s="1">
        <v>1155</v>
      </c>
      <c r="K62" s="1">
        <f t="shared" si="25"/>
        <v>-2</v>
      </c>
      <c r="L62" s="1"/>
      <c r="M62" s="1"/>
      <c r="N62" s="1">
        <v>772.19999999999982</v>
      </c>
      <c r="O62" s="1"/>
      <c r="P62" s="1">
        <f t="shared" si="3"/>
        <v>230.6</v>
      </c>
      <c r="Q62" s="5">
        <f t="shared" si="24"/>
        <v>499.40000000000009</v>
      </c>
      <c r="R62" s="5">
        <f t="shared" si="21"/>
        <v>499.40000000000009</v>
      </c>
      <c r="S62" s="5"/>
      <c r="T62" s="1"/>
      <c r="U62" s="1">
        <f t="shared" si="22"/>
        <v>11</v>
      </c>
      <c r="V62" s="1">
        <f t="shared" si="6"/>
        <v>8.8343451864700775</v>
      </c>
      <c r="W62" s="1">
        <v>223.8</v>
      </c>
      <c r="X62" s="1">
        <v>219.8</v>
      </c>
      <c r="Y62" s="1">
        <v>228.6</v>
      </c>
      <c r="Z62" s="1">
        <v>232.8</v>
      </c>
      <c r="AA62" s="1">
        <v>229.2</v>
      </c>
      <c r="AB62" s="1">
        <v>221</v>
      </c>
      <c r="AC62" s="1"/>
      <c r="AD62" s="1">
        <f t="shared" si="23"/>
        <v>200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104</v>
      </c>
      <c r="B63" s="1" t="s">
        <v>41</v>
      </c>
      <c r="C63" s="1">
        <v>1606</v>
      </c>
      <c r="D63" s="1">
        <v>414</v>
      </c>
      <c r="E63" s="1">
        <v>971</v>
      </c>
      <c r="F63" s="1">
        <v>894</v>
      </c>
      <c r="G63" s="6">
        <v>0.4</v>
      </c>
      <c r="H63" s="1">
        <v>40</v>
      </c>
      <c r="I63" s="1" t="s">
        <v>34</v>
      </c>
      <c r="J63" s="1">
        <v>973</v>
      </c>
      <c r="K63" s="1">
        <f t="shared" si="25"/>
        <v>-2</v>
      </c>
      <c r="L63" s="1"/>
      <c r="M63" s="1"/>
      <c r="N63" s="1">
        <v>350.80000000000018</v>
      </c>
      <c r="O63" s="1">
        <v>500</v>
      </c>
      <c r="P63" s="1">
        <f t="shared" si="3"/>
        <v>194.2</v>
      </c>
      <c r="Q63" s="5">
        <f t="shared" si="24"/>
        <v>391.39999999999964</v>
      </c>
      <c r="R63" s="5">
        <f t="shared" si="21"/>
        <v>391.39999999999964</v>
      </c>
      <c r="S63" s="5"/>
      <c r="T63" s="1"/>
      <c r="U63" s="1">
        <f t="shared" si="22"/>
        <v>11</v>
      </c>
      <c r="V63" s="1">
        <f t="shared" si="6"/>
        <v>8.9845520082389303</v>
      </c>
      <c r="W63" s="1">
        <v>190.8</v>
      </c>
      <c r="X63" s="1">
        <v>169.2</v>
      </c>
      <c r="Y63" s="1">
        <v>174.6</v>
      </c>
      <c r="Z63" s="1">
        <v>203.4</v>
      </c>
      <c r="AA63" s="1">
        <v>196.6</v>
      </c>
      <c r="AB63" s="1">
        <v>175.6</v>
      </c>
      <c r="AC63" s="1"/>
      <c r="AD63" s="1">
        <f t="shared" si="23"/>
        <v>157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105</v>
      </c>
      <c r="B64" s="1" t="s">
        <v>33</v>
      </c>
      <c r="C64" s="1">
        <v>1228.8589999999999</v>
      </c>
      <c r="D64" s="1">
        <v>155.11799999999999</v>
      </c>
      <c r="E64" s="1">
        <v>765.05100000000004</v>
      </c>
      <c r="F64" s="1">
        <v>551.96500000000003</v>
      </c>
      <c r="G64" s="6">
        <v>1</v>
      </c>
      <c r="H64" s="1">
        <v>40</v>
      </c>
      <c r="I64" s="1" t="s">
        <v>34</v>
      </c>
      <c r="J64" s="1">
        <v>748.93</v>
      </c>
      <c r="K64" s="1">
        <f t="shared" si="25"/>
        <v>16.121000000000095</v>
      </c>
      <c r="L64" s="1"/>
      <c r="M64" s="1"/>
      <c r="N64" s="1">
        <v>433.41799999999989</v>
      </c>
      <c r="O64" s="1">
        <v>500</v>
      </c>
      <c r="P64" s="1">
        <f t="shared" si="3"/>
        <v>153.0102</v>
      </c>
      <c r="Q64" s="5">
        <f t="shared" si="24"/>
        <v>197.72920000000011</v>
      </c>
      <c r="R64" s="5">
        <f t="shared" si="21"/>
        <v>197.72920000000011</v>
      </c>
      <c r="S64" s="5"/>
      <c r="T64" s="1"/>
      <c r="U64" s="1">
        <f t="shared" si="22"/>
        <v>11</v>
      </c>
      <c r="V64" s="1">
        <f t="shared" si="6"/>
        <v>9.7077384383524752</v>
      </c>
      <c r="W64" s="1">
        <v>154.49299999999999</v>
      </c>
      <c r="X64" s="1">
        <v>113.0282</v>
      </c>
      <c r="Y64" s="1">
        <v>137.51159999999999</v>
      </c>
      <c r="Z64" s="1">
        <v>142.99940000000001</v>
      </c>
      <c r="AA64" s="1">
        <v>132.80459999999999</v>
      </c>
      <c r="AB64" s="1">
        <v>195.5838</v>
      </c>
      <c r="AC64" s="1"/>
      <c r="AD64" s="1">
        <f t="shared" si="23"/>
        <v>198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106</v>
      </c>
      <c r="B65" s="1" t="s">
        <v>33</v>
      </c>
      <c r="C65" s="1">
        <v>730.41499999999996</v>
      </c>
      <c r="D65" s="1">
        <v>314.39</v>
      </c>
      <c r="E65" s="1">
        <v>529.70699999999999</v>
      </c>
      <c r="F65" s="1">
        <v>454.90800000000002</v>
      </c>
      <c r="G65" s="6">
        <v>1</v>
      </c>
      <c r="H65" s="1">
        <v>40</v>
      </c>
      <c r="I65" s="1" t="s">
        <v>34</v>
      </c>
      <c r="J65" s="1">
        <v>515.58000000000004</v>
      </c>
      <c r="K65" s="1">
        <f t="shared" si="25"/>
        <v>14.126999999999953</v>
      </c>
      <c r="L65" s="1"/>
      <c r="M65" s="1"/>
      <c r="N65" s="1">
        <v>255.7760000000001</v>
      </c>
      <c r="O65" s="1">
        <v>300</v>
      </c>
      <c r="P65" s="1">
        <f t="shared" si="3"/>
        <v>105.9414</v>
      </c>
      <c r="Q65" s="5">
        <f t="shared" si="24"/>
        <v>154.67139999999984</v>
      </c>
      <c r="R65" s="5">
        <f t="shared" si="21"/>
        <v>154.67139999999984</v>
      </c>
      <c r="S65" s="5"/>
      <c r="T65" s="1"/>
      <c r="U65" s="1">
        <f t="shared" si="22"/>
        <v>10.999999999999998</v>
      </c>
      <c r="V65" s="1">
        <f t="shared" si="6"/>
        <v>9.5400287328655278</v>
      </c>
      <c r="W65" s="1">
        <v>106.7054</v>
      </c>
      <c r="X65" s="1">
        <v>87.114199999999997</v>
      </c>
      <c r="Y65" s="1">
        <v>103.87220000000001</v>
      </c>
      <c r="Z65" s="1">
        <v>92.183399999999992</v>
      </c>
      <c r="AA65" s="1">
        <v>85.419399999999996</v>
      </c>
      <c r="AB65" s="1">
        <v>126.4062</v>
      </c>
      <c r="AC65" s="1"/>
      <c r="AD65" s="1">
        <f t="shared" si="23"/>
        <v>155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107</v>
      </c>
      <c r="B66" s="1" t="s">
        <v>33</v>
      </c>
      <c r="C66" s="1">
        <v>618.65499999999997</v>
      </c>
      <c r="D66" s="1">
        <v>506.05399999999997</v>
      </c>
      <c r="E66" s="1">
        <v>601.50699999999995</v>
      </c>
      <c r="F66" s="1">
        <v>446.59300000000002</v>
      </c>
      <c r="G66" s="6">
        <v>1</v>
      </c>
      <c r="H66" s="1">
        <v>40</v>
      </c>
      <c r="I66" s="1" t="s">
        <v>34</v>
      </c>
      <c r="J66" s="1">
        <v>589.23</v>
      </c>
      <c r="K66" s="1">
        <f t="shared" si="25"/>
        <v>12.27699999999993</v>
      </c>
      <c r="L66" s="1"/>
      <c r="M66" s="1"/>
      <c r="N66" s="1">
        <v>323.0641999999998</v>
      </c>
      <c r="O66" s="1">
        <v>400</v>
      </c>
      <c r="P66" s="1">
        <f t="shared" si="3"/>
        <v>120.30139999999999</v>
      </c>
      <c r="Q66" s="5">
        <f t="shared" si="24"/>
        <v>153.65820000000014</v>
      </c>
      <c r="R66" s="5">
        <f t="shared" si="21"/>
        <v>153.65820000000014</v>
      </c>
      <c r="S66" s="5"/>
      <c r="T66" s="1"/>
      <c r="U66" s="1">
        <f t="shared" si="22"/>
        <v>11</v>
      </c>
      <c r="V66" s="1">
        <f t="shared" si="6"/>
        <v>9.7227230938293321</v>
      </c>
      <c r="W66" s="1">
        <v>122.60420000000001</v>
      </c>
      <c r="X66" s="1">
        <v>94.468800000000002</v>
      </c>
      <c r="Y66" s="1">
        <v>91.613199999999992</v>
      </c>
      <c r="Z66" s="1">
        <v>85.0852</v>
      </c>
      <c r="AA66" s="1">
        <v>91.447400000000002</v>
      </c>
      <c r="AB66" s="1">
        <v>124.4332</v>
      </c>
      <c r="AC66" s="1"/>
      <c r="AD66" s="1">
        <f t="shared" si="23"/>
        <v>154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108</v>
      </c>
      <c r="B67" s="1" t="s">
        <v>33</v>
      </c>
      <c r="C67" s="1">
        <v>249.06700000000001</v>
      </c>
      <c r="D67" s="1">
        <v>121.13800000000001</v>
      </c>
      <c r="E67" s="1">
        <v>122.90300000000001</v>
      </c>
      <c r="F67" s="1">
        <v>221.476</v>
      </c>
      <c r="G67" s="6">
        <v>1</v>
      </c>
      <c r="H67" s="1">
        <v>30</v>
      </c>
      <c r="I67" s="1" t="s">
        <v>34</v>
      </c>
      <c r="J67" s="1">
        <v>120.45</v>
      </c>
      <c r="K67" s="1">
        <f t="shared" si="25"/>
        <v>2.453000000000003</v>
      </c>
      <c r="L67" s="1"/>
      <c r="M67" s="1"/>
      <c r="N67" s="1">
        <v>0</v>
      </c>
      <c r="O67" s="1"/>
      <c r="P67" s="1">
        <f t="shared" si="3"/>
        <v>24.5806</v>
      </c>
      <c r="Q67" s="5">
        <f t="shared" si="24"/>
        <v>48.910599999999988</v>
      </c>
      <c r="R67" s="5">
        <v>0</v>
      </c>
      <c r="S67" s="5">
        <v>0</v>
      </c>
      <c r="T67" s="1" t="s">
        <v>154</v>
      </c>
      <c r="U67" s="1">
        <f t="shared" si="22"/>
        <v>9.0101950318543889</v>
      </c>
      <c r="V67" s="1">
        <f t="shared" si="6"/>
        <v>9.0101950318543889</v>
      </c>
      <c r="W67" s="1">
        <v>22.721800000000002</v>
      </c>
      <c r="X67" s="1">
        <v>30.821999999999999</v>
      </c>
      <c r="Y67" s="1">
        <v>36.521599999999999</v>
      </c>
      <c r="Z67" s="1">
        <v>32.307400000000001</v>
      </c>
      <c r="AA67" s="1">
        <v>31.1342</v>
      </c>
      <c r="AB67" s="1">
        <v>42.319200000000002</v>
      </c>
      <c r="AC67" s="1" t="s">
        <v>157</v>
      </c>
      <c r="AD67" s="1">
        <f t="shared" si="23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109</v>
      </c>
      <c r="B68" s="1" t="s">
        <v>41</v>
      </c>
      <c r="C68" s="1">
        <v>-16</v>
      </c>
      <c r="D68" s="1">
        <v>76</v>
      </c>
      <c r="E68" s="1">
        <v>28</v>
      </c>
      <c r="F68" s="1">
        <v>32</v>
      </c>
      <c r="G68" s="6">
        <v>0.6</v>
      </c>
      <c r="H68" s="1">
        <v>60</v>
      </c>
      <c r="I68" s="1" t="s">
        <v>34</v>
      </c>
      <c r="J68" s="1">
        <v>71</v>
      </c>
      <c r="K68" s="1">
        <f t="shared" si="25"/>
        <v>-43</v>
      </c>
      <c r="L68" s="1"/>
      <c r="M68" s="1"/>
      <c r="N68" s="1">
        <v>0</v>
      </c>
      <c r="O68" s="1"/>
      <c r="P68" s="1">
        <f t="shared" si="3"/>
        <v>5.6</v>
      </c>
      <c r="Q68" s="5">
        <f t="shared" si="24"/>
        <v>29.599999999999994</v>
      </c>
      <c r="R68" s="5">
        <f t="shared" si="21"/>
        <v>29.599999999999994</v>
      </c>
      <c r="S68" s="5"/>
      <c r="T68" s="1"/>
      <c r="U68" s="1">
        <f t="shared" si="22"/>
        <v>11</v>
      </c>
      <c r="V68" s="1">
        <f t="shared" si="6"/>
        <v>5.7142857142857144</v>
      </c>
      <c r="W68" s="1">
        <v>0.2</v>
      </c>
      <c r="X68" s="1">
        <v>0.6</v>
      </c>
      <c r="Y68" s="1">
        <v>0.6</v>
      </c>
      <c r="Z68" s="1">
        <v>6.2</v>
      </c>
      <c r="AA68" s="1">
        <v>6.2</v>
      </c>
      <c r="AB68" s="1">
        <v>1.2</v>
      </c>
      <c r="AC68" s="13" t="s">
        <v>149</v>
      </c>
      <c r="AD68" s="1">
        <f t="shared" si="23"/>
        <v>18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110</v>
      </c>
      <c r="B69" s="1" t="s">
        <v>41</v>
      </c>
      <c r="C69" s="1">
        <v>241</v>
      </c>
      <c r="D69" s="1">
        <v>138</v>
      </c>
      <c r="E69" s="1">
        <v>149</v>
      </c>
      <c r="F69" s="1">
        <v>160</v>
      </c>
      <c r="G69" s="6">
        <v>0.35</v>
      </c>
      <c r="H69" s="1">
        <v>50</v>
      </c>
      <c r="I69" s="1" t="s">
        <v>34</v>
      </c>
      <c r="J69" s="1">
        <v>147</v>
      </c>
      <c r="K69" s="1">
        <f t="shared" si="25"/>
        <v>2</v>
      </c>
      <c r="L69" s="1"/>
      <c r="M69" s="1"/>
      <c r="N69" s="1">
        <v>76.199999999999989</v>
      </c>
      <c r="O69" s="1"/>
      <c r="P69" s="1">
        <f t="shared" si="3"/>
        <v>29.8</v>
      </c>
      <c r="Q69" s="5">
        <f t="shared" si="24"/>
        <v>91.600000000000023</v>
      </c>
      <c r="R69" s="5">
        <f t="shared" si="21"/>
        <v>91.600000000000023</v>
      </c>
      <c r="S69" s="5"/>
      <c r="T69" s="1"/>
      <c r="U69" s="1">
        <f t="shared" si="22"/>
        <v>11</v>
      </c>
      <c r="V69" s="1">
        <f t="shared" si="6"/>
        <v>7.9261744966442951</v>
      </c>
      <c r="W69" s="1">
        <v>30.4</v>
      </c>
      <c r="X69" s="1">
        <v>27.8</v>
      </c>
      <c r="Y69" s="1">
        <v>25</v>
      </c>
      <c r="Z69" s="1">
        <v>25</v>
      </c>
      <c r="AA69" s="1">
        <v>33.6</v>
      </c>
      <c r="AB69" s="1">
        <v>39.6</v>
      </c>
      <c r="AC69" s="1" t="s">
        <v>94</v>
      </c>
      <c r="AD69" s="1">
        <f t="shared" si="23"/>
        <v>32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111</v>
      </c>
      <c r="B70" s="1" t="s">
        <v>41</v>
      </c>
      <c r="C70" s="1">
        <v>784</v>
      </c>
      <c r="D70" s="1">
        <v>520</v>
      </c>
      <c r="E70" s="1">
        <v>417</v>
      </c>
      <c r="F70" s="1">
        <v>603</v>
      </c>
      <c r="G70" s="6">
        <v>0.37</v>
      </c>
      <c r="H70" s="1">
        <v>50</v>
      </c>
      <c r="I70" s="1" t="s">
        <v>34</v>
      </c>
      <c r="J70" s="1">
        <v>387</v>
      </c>
      <c r="K70" s="1">
        <f t="shared" ref="K70:K95" si="26">E70-J70</f>
        <v>30</v>
      </c>
      <c r="L70" s="1"/>
      <c r="M70" s="1"/>
      <c r="N70" s="1">
        <v>415.59999999999991</v>
      </c>
      <c r="O70" s="1"/>
      <c r="P70" s="1">
        <f t="shared" si="3"/>
        <v>83.4</v>
      </c>
      <c r="Q70" s="5"/>
      <c r="R70" s="5">
        <f t="shared" si="21"/>
        <v>0</v>
      </c>
      <c r="S70" s="5"/>
      <c r="T70" s="1"/>
      <c r="U70" s="1">
        <f t="shared" si="22"/>
        <v>12.213429256594722</v>
      </c>
      <c r="V70" s="1">
        <f t="shared" si="6"/>
        <v>12.213429256594722</v>
      </c>
      <c r="W70" s="1">
        <v>114.4</v>
      </c>
      <c r="X70" s="1">
        <v>92.4</v>
      </c>
      <c r="Y70" s="1">
        <v>77</v>
      </c>
      <c r="Z70" s="1">
        <v>85</v>
      </c>
      <c r="AA70" s="1">
        <v>48.4</v>
      </c>
      <c r="AB70" s="1">
        <v>105.8</v>
      </c>
      <c r="AC70" s="1"/>
      <c r="AD70" s="1">
        <f t="shared" si="23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112</v>
      </c>
      <c r="B71" s="1" t="s">
        <v>41</v>
      </c>
      <c r="C71" s="1">
        <v>84</v>
      </c>
      <c r="D71" s="1">
        <v>66</v>
      </c>
      <c r="E71" s="1">
        <v>66</v>
      </c>
      <c r="F71" s="1">
        <v>65</v>
      </c>
      <c r="G71" s="6">
        <v>0.4</v>
      </c>
      <c r="H71" s="1">
        <v>30</v>
      </c>
      <c r="I71" s="1" t="s">
        <v>34</v>
      </c>
      <c r="J71" s="1">
        <v>70</v>
      </c>
      <c r="K71" s="1">
        <f t="shared" si="26"/>
        <v>-4</v>
      </c>
      <c r="L71" s="1"/>
      <c r="M71" s="1"/>
      <c r="N71" s="1">
        <v>31.599999999999991</v>
      </c>
      <c r="O71" s="1"/>
      <c r="P71" s="1">
        <f t="shared" ref="P71:P98" si="27">E71/5</f>
        <v>13.2</v>
      </c>
      <c r="Q71" s="5">
        <f t="shared" si="24"/>
        <v>48.599999999999994</v>
      </c>
      <c r="R71" s="5">
        <f t="shared" si="21"/>
        <v>48.599999999999994</v>
      </c>
      <c r="S71" s="5"/>
      <c r="T71" s="1"/>
      <c r="U71" s="1">
        <f t="shared" si="22"/>
        <v>11</v>
      </c>
      <c r="V71" s="1">
        <f t="shared" ref="V71:V95" si="28">(F71+N71+O71)/P71</f>
        <v>7.3181818181818183</v>
      </c>
      <c r="W71" s="1">
        <v>12</v>
      </c>
      <c r="X71" s="1">
        <v>11.4</v>
      </c>
      <c r="Y71" s="1">
        <v>12.8</v>
      </c>
      <c r="Z71" s="1">
        <v>10.8</v>
      </c>
      <c r="AA71" s="1">
        <v>12.2</v>
      </c>
      <c r="AB71" s="1">
        <v>7.8</v>
      </c>
      <c r="AC71" s="1"/>
      <c r="AD71" s="1">
        <f t="shared" si="23"/>
        <v>19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113</v>
      </c>
      <c r="B72" s="1" t="s">
        <v>41</v>
      </c>
      <c r="C72" s="1">
        <v>723</v>
      </c>
      <c r="D72" s="1"/>
      <c r="E72" s="1">
        <v>247</v>
      </c>
      <c r="F72" s="1">
        <v>374</v>
      </c>
      <c r="G72" s="6">
        <v>0.6</v>
      </c>
      <c r="H72" s="1">
        <v>55</v>
      </c>
      <c r="I72" s="1" t="s">
        <v>34</v>
      </c>
      <c r="J72" s="1">
        <v>252</v>
      </c>
      <c r="K72" s="1">
        <f t="shared" si="26"/>
        <v>-5</v>
      </c>
      <c r="L72" s="1"/>
      <c r="M72" s="1"/>
      <c r="N72" s="1">
        <v>57.400000000000027</v>
      </c>
      <c r="O72" s="1"/>
      <c r="P72" s="1">
        <f t="shared" si="27"/>
        <v>49.4</v>
      </c>
      <c r="Q72" s="5">
        <f t="shared" si="24"/>
        <v>111.99999999999994</v>
      </c>
      <c r="R72" s="5">
        <f t="shared" si="21"/>
        <v>111.99999999999994</v>
      </c>
      <c r="S72" s="5"/>
      <c r="T72" s="1"/>
      <c r="U72" s="1">
        <f t="shared" si="22"/>
        <v>11</v>
      </c>
      <c r="V72" s="1">
        <f t="shared" si="28"/>
        <v>8.7327935222672082</v>
      </c>
      <c r="W72" s="1">
        <v>53.6</v>
      </c>
      <c r="X72" s="1">
        <v>23.8</v>
      </c>
      <c r="Y72" s="1">
        <v>20.2</v>
      </c>
      <c r="Z72" s="1">
        <v>17.2</v>
      </c>
      <c r="AA72" s="1">
        <v>15.4</v>
      </c>
      <c r="AB72" s="1">
        <v>13.2</v>
      </c>
      <c r="AC72" s="1" t="s">
        <v>78</v>
      </c>
      <c r="AD72" s="1">
        <f t="shared" si="23"/>
        <v>67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114</v>
      </c>
      <c r="B73" s="1" t="s">
        <v>41</v>
      </c>
      <c r="C73" s="1">
        <v>121</v>
      </c>
      <c r="D73" s="1">
        <v>60</v>
      </c>
      <c r="E73" s="1">
        <v>79</v>
      </c>
      <c r="F73" s="1">
        <v>64</v>
      </c>
      <c r="G73" s="6">
        <v>0.45</v>
      </c>
      <c r="H73" s="1">
        <v>40</v>
      </c>
      <c r="I73" s="1" t="s">
        <v>34</v>
      </c>
      <c r="J73" s="1">
        <v>97</v>
      </c>
      <c r="K73" s="1">
        <f t="shared" si="26"/>
        <v>-18</v>
      </c>
      <c r="L73" s="1"/>
      <c r="M73" s="1"/>
      <c r="N73" s="1">
        <v>10</v>
      </c>
      <c r="O73" s="1"/>
      <c r="P73" s="1">
        <f t="shared" si="27"/>
        <v>15.8</v>
      </c>
      <c r="Q73" s="5">
        <f t="shared" si="24"/>
        <v>99.800000000000011</v>
      </c>
      <c r="R73" s="5">
        <f t="shared" si="21"/>
        <v>99.800000000000011</v>
      </c>
      <c r="S73" s="5"/>
      <c r="T73" s="1"/>
      <c r="U73" s="1">
        <f t="shared" si="22"/>
        <v>11</v>
      </c>
      <c r="V73" s="1">
        <f t="shared" si="28"/>
        <v>4.6835443037974684</v>
      </c>
      <c r="W73" s="1">
        <v>12.4</v>
      </c>
      <c r="X73" s="1">
        <v>12.8</v>
      </c>
      <c r="Y73" s="1">
        <v>22.6</v>
      </c>
      <c r="Z73" s="1">
        <v>21</v>
      </c>
      <c r="AA73" s="1">
        <v>10.199999999999999</v>
      </c>
      <c r="AB73" s="1">
        <v>11.6</v>
      </c>
      <c r="AC73" s="13" t="s">
        <v>148</v>
      </c>
      <c r="AD73" s="1">
        <f t="shared" si="23"/>
        <v>45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115</v>
      </c>
      <c r="B74" s="1" t="s">
        <v>41</v>
      </c>
      <c r="C74" s="1">
        <v>248</v>
      </c>
      <c r="D74" s="1">
        <v>133</v>
      </c>
      <c r="E74" s="1">
        <v>213</v>
      </c>
      <c r="F74" s="1">
        <v>90</v>
      </c>
      <c r="G74" s="6">
        <v>0.4</v>
      </c>
      <c r="H74" s="1">
        <v>50</v>
      </c>
      <c r="I74" s="1" t="s">
        <v>34</v>
      </c>
      <c r="J74" s="1">
        <v>218</v>
      </c>
      <c r="K74" s="1">
        <f t="shared" si="26"/>
        <v>-5</v>
      </c>
      <c r="L74" s="1"/>
      <c r="M74" s="1"/>
      <c r="N74" s="1">
        <v>283.2</v>
      </c>
      <c r="O74" s="1"/>
      <c r="P74" s="1">
        <f t="shared" si="27"/>
        <v>42.6</v>
      </c>
      <c r="Q74" s="5">
        <f t="shared" si="24"/>
        <v>95.400000000000034</v>
      </c>
      <c r="R74" s="5">
        <f t="shared" si="21"/>
        <v>95.400000000000034</v>
      </c>
      <c r="S74" s="5"/>
      <c r="T74" s="1"/>
      <c r="U74" s="1">
        <f t="shared" si="22"/>
        <v>11</v>
      </c>
      <c r="V74" s="1">
        <f t="shared" si="28"/>
        <v>8.76056338028169</v>
      </c>
      <c r="W74" s="1">
        <v>44</v>
      </c>
      <c r="X74" s="1">
        <v>26.8</v>
      </c>
      <c r="Y74" s="1">
        <v>28.6</v>
      </c>
      <c r="Z74" s="1">
        <v>35</v>
      </c>
      <c r="AA74" s="1">
        <v>34.200000000000003</v>
      </c>
      <c r="AB74" s="1">
        <v>81.400000000000006</v>
      </c>
      <c r="AC74" s="1"/>
      <c r="AD74" s="1">
        <f t="shared" si="23"/>
        <v>38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116</v>
      </c>
      <c r="B75" s="1" t="s">
        <v>41</v>
      </c>
      <c r="C75" s="1">
        <v>26</v>
      </c>
      <c r="D75" s="1"/>
      <c r="E75" s="1">
        <v>8</v>
      </c>
      <c r="F75" s="1">
        <v>11</v>
      </c>
      <c r="G75" s="6">
        <v>0.11</v>
      </c>
      <c r="H75" s="1">
        <v>150</v>
      </c>
      <c r="I75" s="1" t="s">
        <v>34</v>
      </c>
      <c r="J75" s="1">
        <v>9</v>
      </c>
      <c r="K75" s="1">
        <f t="shared" si="26"/>
        <v>-1</v>
      </c>
      <c r="L75" s="1"/>
      <c r="M75" s="1"/>
      <c r="N75" s="1">
        <v>14</v>
      </c>
      <c r="O75" s="1"/>
      <c r="P75" s="1">
        <f t="shared" si="27"/>
        <v>1.6</v>
      </c>
      <c r="Q75" s="5"/>
      <c r="R75" s="5">
        <f t="shared" si="21"/>
        <v>0</v>
      </c>
      <c r="S75" s="5"/>
      <c r="T75" s="1"/>
      <c r="U75" s="1">
        <f t="shared" si="22"/>
        <v>15.625</v>
      </c>
      <c r="V75" s="1">
        <f t="shared" si="28"/>
        <v>15.625</v>
      </c>
      <c r="W75" s="1">
        <v>2.6</v>
      </c>
      <c r="X75" s="1">
        <v>1.8</v>
      </c>
      <c r="Y75" s="1">
        <v>1.6</v>
      </c>
      <c r="Z75" s="1">
        <v>2.6</v>
      </c>
      <c r="AA75" s="1">
        <v>1.8</v>
      </c>
      <c r="AB75" s="1">
        <v>0.8</v>
      </c>
      <c r="AC75" s="1"/>
      <c r="AD75" s="1">
        <f t="shared" si="23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5" t="s">
        <v>117</v>
      </c>
      <c r="B76" s="1" t="s">
        <v>41</v>
      </c>
      <c r="C76" s="1"/>
      <c r="D76" s="1"/>
      <c r="E76" s="1">
        <v>-1</v>
      </c>
      <c r="F76" s="1"/>
      <c r="G76" s="6">
        <v>0.06</v>
      </c>
      <c r="H76" s="1">
        <v>60</v>
      </c>
      <c r="I76" s="1" t="s">
        <v>34</v>
      </c>
      <c r="J76" s="1"/>
      <c r="K76" s="1">
        <f t="shared" si="26"/>
        <v>-1</v>
      </c>
      <c r="L76" s="1"/>
      <c r="M76" s="1"/>
      <c r="N76" s="15"/>
      <c r="O76" s="1"/>
      <c r="P76" s="1">
        <f t="shared" si="27"/>
        <v>-0.2</v>
      </c>
      <c r="Q76" s="25">
        <v>30</v>
      </c>
      <c r="R76" s="5">
        <f t="shared" si="21"/>
        <v>30</v>
      </c>
      <c r="S76" s="5"/>
      <c r="T76" s="1"/>
      <c r="U76" s="1">
        <f t="shared" si="22"/>
        <v>-150</v>
      </c>
      <c r="V76" s="1">
        <f t="shared" si="28"/>
        <v>0</v>
      </c>
      <c r="W76" s="1">
        <v>0</v>
      </c>
      <c r="X76" s="1">
        <v>0</v>
      </c>
      <c r="Y76" s="1">
        <v>-0.8</v>
      </c>
      <c r="Z76" s="1">
        <v>-2.6</v>
      </c>
      <c r="AA76" s="1">
        <v>-2</v>
      </c>
      <c r="AB76" s="1">
        <v>-0.2</v>
      </c>
      <c r="AC76" s="1" t="s">
        <v>160</v>
      </c>
      <c r="AD76" s="1">
        <f t="shared" si="23"/>
        <v>2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5" t="s">
        <v>118</v>
      </c>
      <c r="B77" s="1" t="s">
        <v>41</v>
      </c>
      <c r="C77" s="1"/>
      <c r="D77" s="1"/>
      <c r="E77" s="1">
        <v>-1</v>
      </c>
      <c r="F77" s="1"/>
      <c r="G77" s="6">
        <v>0.15</v>
      </c>
      <c r="H77" s="1">
        <v>60</v>
      </c>
      <c r="I77" s="1" t="s">
        <v>34</v>
      </c>
      <c r="J77" s="1"/>
      <c r="K77" s="1">
        <f t="shared" si="26"/>
        <v>-1</v>
      </c>
      <c r="L77" s="1"/>
      <c r="M77" s="1"/>
      <c r="N77" s="15"/>
      <c r="O77" s="1"/>
      <c r="P77" s="1">
        <f t="shared" si="27"/>
        <v>-0.2</v>
      </c>
      <c r="Q77" s="22">
        <v>30</v>
      </c>
      <c r="R77" s="5">
        <f t="shared" si="21"/>
        <v>30</v>
      </c>
      <c r="S77" s="5"/>
      <c r="T77" s="1"/>
      <c r="U77" s="1">
        <f t="shared" si="22"/>
        <v>-150</v>
      </c>
      <c r="V77" s="1">
        <f t="shared" si="28"/>
        <v>0</v>
      </c>
      <c r="W77" s="1">
        <v>0</v>
      </c>
      <c r="X77" s="1">
        <v>0</v>
      </c>
      <c r="Y77" s="1">
        <v>-0.4</v>
      </c>
      <c r="Z77" s="1">
        <v>-0.8</v>
      </c>
      <c r="AA77" s="1">
        <v>-0.6</v>
      </c>
      <c r="AB77" s="1">
        <v>-0.2</v>
      </c>
      <c r="AC77" s="15" t="s">
        <v>47</v>
      </c>
      <c r="AD77" s="1">
        <f t="shared" si="23"/>
        <v>5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119</v>
      </c>
      <c r="B78" s="1" t="s">
        <v>33</v>
      </c>
      <c r="C78" s="1">
        <v>136.084</v>
      </c>
      <c r="D78" s="1"/>
      <c r="E78" s="1">
        <v>68.507000000000005</v>
      </c>
      <c r="F78" s="1">
        <v>63.612000000000002</v>
      </c>
      <c r="G78" s="6">
        <v>1</v>
      </c>
      <c r="H78" s="1">
        <v>55</v>
      </c>
      <c r="I78" s="1" t="s">
        <v>34</v>
      </c>
      <c r="J78" s="1">
        <v>68.099999999999994</v>
      </c>
      <c r="K78" s="1">
        <f t="shared" si="26"/>
        <v>0.40700000000001069</v>
      </c>
      <c r="L78" s="1"/>
      <c r="M78" s="1"/>
      <c r="N78" s="1">
        <v>0</v>
      </c>
      <c r="O78" s="1"/>
      <c r="P78" s="1">
        <f t="shared" si="27"/>
        <v>13.701400000000001</v>
      </c>
      <c r="Q78" s="5">
        <f>10*P78-O78-N78-F78</f>
        <v>73.402000000000015</v>
      </c>
      <c r="R78" s="5">
        <v>0</v>
      </c>
      <c r="S78" s="5">
        <v>0</v>
      </c>
      <c r="T78" s="1" t="s">
        <v>154</v>
      </c>
      <c r="U78" s="1">
        <f t="shared" si="22"/>
        <v>4.6427372385303691</v>
      </c>
      <c r="V78" s="1">
        <f t="shared" si="28"/>
        <v>4.6427372385303691</v>
      </c>
      <c r="W78" s="1">
        <v>13.9672</v>
      </c>
      <c r="X78" s="1">
        <v>4.6268000000000002</v>
      </c>
      <c r="Y78" s="1">
        <v>6.9837999999999996</v>
      </c>
      <c r="Z78" s="1">
        <v>9.1436000000000011</v>
      </c>
      <c r="AA78" s="1">
        <v>16.886399999999998</v>
      </c>
      <c r="AB78" s="1">
        <v>37.568399999999997</v>
      </c>
      <c r="AC78" s="1" t="s">
        <v>155</v>
      </c>
      <c r="AD78" s="1">
        <f t="shared" si="23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120</v>
      </c>
      <c r="B79" s="1" t="s">
        <v>41</v>
      </c>
      <c r="C79" s="1">
        <v>108</v>
      </c>
      <c r="D79" s="1"/>
      <c r="E79" s="1">
        <v>55</v>
      </c>
      <c r="F79" s="1">
        <v>50</v>
      </c>
      <c r="G79" s="6">
        <v>0.4</v>
      </c>
      <c r="H79" s="1">
        <v>55</v>
      </c>
      <c r="I79" s="1" t="s">
        <v>34</v>
      </c>
      <c r="J79" s="1">
        <v>51</v>
      </c>
      <c r="K79" s="1">
        <f t="shared" si="26"/>
        <v>4</v>
      </c>
      <c r="L79" s="1"/>
      <c r="M79" s="1"/>
      <c r="N79" s="1">
        <v>66</v>
      </c>
      <c r="O79" s="1"/>
      <c r="P79" s="1">
        <f t="shared" si="27"/>
        <v>11</v>
      </c>
      <c r="Q79" s="5">
        <v>10</v>
      </c>
      <c r="R79" s="5">
        <f t="shared" si="21"/>
        <v>10</v>
      </c>
      <c r="S79" s="5"/>
      <c r="T79" s="1"/>
      <c r="U79" s="1">
        <f t="shared" si="22"/>
        <v>11.454545454545455</v>
      </c>
      <c r="V79" s="1">
        <f t="shared" si="28"/>
        <v>10.545454545454545</v>
      </c>
      <c r="W79" s="1">
        <v>11.6</v>
      </c>
      <c r="X79" s="1">
        <v>9.4</v>
      </c>
      <c r="Y79" s="1">
        <v>17.600000000000001</v>
      </c>
      <c r="Z79" s="1">
        <v>9.6</v>
      </c>
      <c r="AA79" s="1">
        <v>2.8</v>
      </c>
      <c r="AB79" s="1">
        <v>22.8</v>
      </c>
      <c r="AC79" s="1" t="s">
        <v>121</v>
      </c>
      <c r="AD79" s="1">
        <f t="shared" si="23"/>
        <v>4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122</v>
      </c>
      <c r="B80" s="1" t="s">
        <v>33</v>
      </c>
      <c r="C80" s="1">
        <v>579.22900000000004</v>
      </c>
      <c r="D80" s="1"/>
      <c r="E80" s="1">
        <v>292.298</v>
      </c>
      <c r="F80" s="1">
        <v>183.12899999999999</v>
      </c>
      <c r="G80" s="6">
        <v>1</v>
      </c>
      <c r="H80" s="1">
        <v>55</v>
      </c>
      <c r="I80" s="1" t="s">
        <v>34</v>
      </c>
      <c r="J80" s="1">
        <v>243.3</v>
      </c>
      <c r="K80" s="1">
        <f t="shared" si="26"/>
        <v>48.99799999999999</v>
      </c>
      <c r="L80" s="1"/>
      <c r="M80" s="1"/>
      <c r="N80" s="1">
        <v>205.98799999999989</v>
      </c>
      <c r="O80" s="1"/>
      <c r="P80" s="1">
        <f t="shared" si="27"/>
        <v>58.459600000000002</v>
      </c>
      <c r="Q80" s="5">
        <f t="shared" si="24"/>
        <v>253.93860000000015</v>
      </c>
      <c r="R80" s="5">
        <f t="shared" si="21"/>
        <v>253.93860000000015</v>
      </c>
      <c r="S80" s="5"/>
      <c r="T80" s="1"/>
      <c r="U80" s="1">
        <f t="shared" si="22"/>
        <v>11</v>
      </c>
      <c r="V80" s="1">
        <f t="shared" si="28"/>
        <v>6.6561693887744671</v>
      </c>
      <c r="W80" s="1">
        <v>52.347799999999992</v>
      </c>
      <c r="X80" s="1">
        <v>47.5944</v>
      </c>
      <c r="Y80" s="1">
        <v>71.916600000000003</v>
      </c>
      <c r="Z80" s="1">
        <v>68.012199999999993</v>
      </c>
      <c r="AA80" s="1">
        <v>74.947800000000001</v>
      </c>
      <c r="AB80" s="1">
        <v>92.764399999999995</v>
      </c>
      <c r="AC80" s="1" t="s">
        <v>65</v>
      </c>
      <c r="AD80" s="1">
        <f t="shared" si="23"/>
        <v>254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123</v>
      </c>
      <c r="B81" s="1" t="s">
        <v>41</v>
      </c>
      <c r="C81" s="1">
        <v>20</v>
      </c>
      <c r="D81" s="1"/>
      <c r="E81" s="1">
        <v>5</v>
      </c>
      <c r="F81" s="1">
        <v>15</v>
      </c>
      <c r="G81" s="6">
        <v>0.4</v>
      </c>
      <c r="H81" s="1">
        <v>55</v>
      </c>
      <c r="I81" s="1" t="s">
        <v>34</v>
      </c>
      <c r="J81" s="1">
        <v>5</v>
      </c>
      <c r="K81" s="1">
        <f t="shared" si="26"/>
        <v>0</v>
      </c>
      <c r="L81" s="1"/>
      <c r="M81" s="1"/>
      <c r="N81" s="1">
        <v>0</v>
      </c>
      <c r="O81" s="1"/>
      <c r="P81" s="1">
        <f t="shared" si="27"/>
        <v>1</v>
      </c>
      <c r="Q81" s="5"/>
      <c r="R81" s="5">
        <f t="shared" si="21"/>
        <v>0</v>
      </c>
      <c r="S81" s="5"/>
      <c r="T81" s="1"/>
      <c r="U81" s="1">
        <f t="shared" si="22"/>
        <v>15</v>
      </c>
      <c r="V81" s="1">
        <f t="shared" si="28"/>
        <v>15</v>
      </c>
      <c r="W81" s="1">
        <v>1</v>
      </c>
      <c r="X81" s="1">
        <v>0.4</v>
      </c>
      <c r="Y81" s="1">
        <v>0.4</v>
      </c>
      <c r="Z81" s="1">
        <v>1.8</v>
      </c>
      <c r="AA81" s="1">
        <v>2.2000000000000002</v>
      </c>
      <c r="AB81" s="1">
        <v>2</v>
      </c>
      <c r="AC81" s="24" t="s">
        <v>44</v>
      </c>
      <c r="AD81" s="1">
        <f t="shared" si="23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124</v>
      </c>
      <c r="B82" s="1" t="s">
        <v>33</v>
      </c>
      <c r="C82" s="1">
        <v>660.46799999999996</v>
      </c>
      <c r="D82" s="1">
        <v>293.31400000000002</v>
      </c>
      <c r="E82" s="1">
        <v>343.28899999999999</v>
      </c>
      <c r="F82" s="1">
        <v>545.22</v>
      </c>
      <c r="G82" s="6">
        <v>1</v>
      </c>
      <c r="H82" s="1">
        <v>50</v>
      </c>
      <c r="I82" s="1" t="s">
        <v>34</v>
      </c>
      <c r="J82" s="1">
        <v>319.35000000000002</v>
      </c>
      <c r="K82" s="1">
        <f t="shared" si="26"/>
        <v>23.938999999999965</v>
      </c>
      <c r="L82" s="1"/>
      <c r="M82" s="1"/>
      <c r="N82" s="1">
        <v>65.054200000000037</v>
      </c>
      <c r="O82" s="1"/>
      <c r="P82" s="1">
        <f t="shared" si="27"/>
        <v>68.657799999999995</v>
      </c>
      <c r="Q82" s="5">
        <f t="shared" si="24"/>
        <v>144.96159999999986</v>
      </c>
      <c r="R82" s="5">
        <f t="shared" si="21"/>
        <v>144.96159999999986</v>
      </c>
      <c r="S82" s="5"/>
      <c r="T82" s="1"/>
      <c r="U82" s="1">
        <f t="shared" si="22"/>
        <v>11</v>
      </c>
      <c r="V82" s="1">
        <f t="shared" si="28"/>
        <v>8.8886361054388594</v>
      </c>
      <c r="W82" s="1">
        <v>67.2376</v>
      </c>
      <c r="X82" s="1">
        <v>79.264800000000008</v>
      </c>
      <c r="Y82" s="1">
        <v>86.768000000000001</v>
      </c>
      <c r="Z82" s="1">
        <v>81.883200000000002</v>
      </c>
      <c r="AA82" s="1">
        <v>72.668800000000005</v>
      </c>
      <c r="AB82" s="1">
        <v>85.285799999999995</v>
      </c>
      <c r="AC82" s="1"/>
      <c r="AD82" s="1">
        <f t="shared" si="23"/>
        <v>145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125</v>
      </c>
      <c r="B83" s="1" t="s">
        <v>33</v>
      </c>
      <c r="C83" s="1">
        <v>801.65200000000004</v>
      </c>
      <c r="D83" s="1">
        <v>946.12</v>
      </c>
      <c r="E83" s="1">
        <v>794.76599999999996</v>
      </c>
      <c r="F83" s="1">
        <v>809.798</v>
      </c>
      <c r="G83" s="6">
        <v>1</v>
      </c>
      <c r="H83" s="1">
        <v>60</v>
      </c>
      <c r="I83" s="1" t="s">
        <v>34</v>
      </c>
      <c r="J83" s="1">
        <v>790.48</v>
      </c>
      <c r="K83" s="1">
        <f t="shared" si="26"/>
        <v>4.2859999999999445</v>
      </c>
      <c r="L83" s="1"/>
      <c r="M83" s="1"/>
      <c r="N83" s="1">
        <v>504.72820000000002</v>
      </c>
      <c r="O83" s="1"/>
      <c r="P83" s="1">
        <f t="shared" si="27"/>
        <v>158.95319999999998</v>
      </c>
      <c r="Q83" s="5">
        <f>9*P83-O83-N83-F83</f>
        <v>116.05259999999976</v>
      </c>
      <c r="R83" s="5">
        <f t="shared" si="21"/>
        <v>116.05259999999976</v>
      </c>
      <c r="S83" s="5"/>
      <c r="T83" s="1"/>
      <c r="U83" s="1">
        <f t="shared" si="22"/>
        <v>9</v>
      </c>
      <c r="V83" s="1">
        <f t="shared" si="28"/>
        <v>8.269894534995208</v>
      </c>
      <c r="W83" s="1">
        <v>160.0128</v>
      </c>
      <c r="X83" s="1">
        <v>228.37899999999999</v>
      </c>
      <c r="Y83" s="1">
        <v>250.58199999999999</v>
      </c>
      <c r="Z83" s="1">
        <v>292.51920000000001</v>
      </c>
      <c r="AA83" s="1">
        <v>293.03460000000001</v>
      </c>
      <c r="AB83" s="1">
        <v>282.84820000000002</v>
      </c>
      <c r="AC83" s="1" t="s">
        <v>52</v>
      </c>
      <c r="AD83" s="1">
        <f t="shared" si="23"/>
        <v>116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9" t="s">
        <v>126</v>
      </c>
      <c r="B84" s="19" t="s">
        <v>41</v>
      </c>
      <c r="C84" s="19"/>
      <c r="D84" s="19"/>
      <c r="E84" s="19"/>
      <c r="F84" s="19"/>
      <c r="G84" s="20">
        <v>0</v>
      </c>
      <c r="H84" s="19">
        <v>40</v>
      </c>
      <c r="I84" s="19" t="s">
        <v>34</v>
      </c>
      <c r="J84" s="19"/>
      <c r="K84" s="19">
        <f t="shared" si="26"/>
        <v>0</v>
      </c>
      <c r="L84" s="19"/>
      <c r="M84" s="19"/>
      <c r="N84" s="19">
        <v>0</v>
      </c>
      <c r="O84" s="19"/>
      <c r="P84" s="19">
        <f t="shared" si="27"/>
        <v>0</v>
      </c>
      <c r="Q84" s="21"/>
      <c r="R84" s="21"/>
      <c r="S84" s="21"/>
      <c r="T84" s="19"/>
      <c r="U84" s="19" t="e">
        <f t="shared" ref="U84:U95" si="29">(F84+N84+O84+Q84)/P84</f>
        <v>#DIV/0!</v>
      </c>
      <c r="V84" s="19" t="e">
        <f t="shared" si="28"/>
        <v>#DIV/0!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19" t="s">
        <v>127</v>
      </c>
      <c r="AD84" s="19">
        <f t="shared" ref="AD84:AD95" si="30">ROUND(Q84*G84,0)</f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128</v>
      </c>
      <c r="B85" s="1" t="s">
        <v>33</v>
      </c>
      <c r="C85" s="1">
        <v>3481.0859999999998</v>
      </c>
      <c r="D85" s="1"/>
      <c r="E85" s="1">
        <v>1476.4690000000001</v>
      </c>
      <c r="F85" s="1">
        <v>1765.1559999999999</v>
      </c>
      <c r="G85" s="6">
        <v>1</v>
      </c>
      <c r="H85" s="1">
        <v>60</v>
      </c>
      <c r="I85" s="1" t="s">
        <v>34</v>
      </c>
      <c r="J85" s="1">
        <v>1468.3</v>
      </c>
      <c r="K85" s="1">
        <f t="shared" si="26"/>
        <v>8.1690000000000964</v>
      </c>
      <c r="L85" s="1"/>
      <c r="M85" s="1"/>
      <c r="N85" s="1">
        <v>441.94400000000002</v>
      </c>
      <c r="O85" s="1">
        <v>400</v>
      </c>
      <c r="P85" s="1">
        <f t="shared" si="27"/>
        <v>295.29380000000003</v>
      </c>
      <c r="Q85" s="5">
        <f>11*P85-O85-N85-F85</f>
        <v>641.13180000000057</v>
      </c>
      <c r="R85" s="5">
        <f>Q85</f>
        <v>641.13180000000057</v>
      </c>
      <c r="S85" s="5"/>
      <c r="T85" s="1"/>
      <c r="U85" s="1">
        <f>(F85+N85+O85+R85)/P85</f>
        <v>11</v>
      </c>
      <c r="V85" s="1">
        <f t="shared" si="28"/>
        <v>8.8288341983475433</v>
      </c>
      <c r="W85" s="1">
        <v>288.202</v>
      </c>
      <c r="X85" s="1">
        <v>255.35579999999999</v>
      </c>
      <c r="Y85" s="1">
        <v>285.0378</v>
      </c>
      <c r="Z85" s="1">
        <v>374.83199999999999</v>
      </c>
      <c r="AA85" s="1">
        <v>356.89080000000001</v>
      </c>
      <c r="AB85" s="1">
        <v>305.15140000000002</v>
      </c>
      <c r="AC85" s="1"/>
      <c r="AD85" s="1">
        <f>ROUND(R85*G85,0)</f>
        <v>641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0" t="s">
        <v>129</v>
      </c>
      <c r="B86" s="10" t="s">
        <v>41</v>
      </c>
      <c r="C86" s="10"/>
      <c r="D86" s="10"/>
      <c r="E86" s="10"/>
      <c r="F86" s="10"/>
      <c r="G86" s="11">
        <v>0</v>
      </c>
      <c r="H86" s="10">
        <v>60</v>
      </c>
      <c r="I86" s="10" t="s">
        <v>140</v>
      </c>
      <c r="J86" s="10"/>
      <c r="K86" s="10">
        <f t="shared" si="26"/>
        <v>0</v>
      </c>
      <c r="L86" s="10"/>
      <c r="M86" s="10"/>
      <c r="N86" s="10">
        <v>0</v>
      </c>
      <c r="O86" s="10"/>
      <c r="P86" s="10">
        <f t="shared" si="27"/>
        <v>0</v>
      </c>
      <c r="Q86" s="12"/>
      <c r="R86" s="12"/>
      <c r="S86" s="12"/>
      <c r="T86" s="10"/>
      <c r="U86" s="10" t="e">
        <f t="shared" si="29"/>
        <v>#DIV/0!</v>
      </c>
      <c r="V86" s="10" t="e">
        <f t="shared" si="28"/>
        <v>#DIV/0!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 t="s">
        <v>142</v>
      </c>
      <c r="AD86" s="10">
        <f t="shared" si="30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130</v>
      </c>
      <c r="B87" s="1" t="s">
        <v>33</v>
      </c>
      <c r="C87" s="1">
        <v>4245.8689999999997</v>
      </c>
      <c r="D87" s="1">
        <v>1297.4449999999999</v>
      </c>
      <c r="E87" s="1">
        <v>2949.6469999999999</v>
      </c>
      <c r="F87" s="1">
        <v>2151.174</v>
      </c>
      <c r="G87" s="6">
        <v>1</v>
      </c>
      <c r="H87" s="1">
        <v>60</v>
      </c>
      <c r="I87" s="1" t="s">
        <v>34</v>
      </c>
      <c r="J87" s="1">
        <v>2862.8</v>
      </c>
      <c r="K87" s="1">
        <f t="shared" si="26"/>
        <v>86.846999999999753</v>
      </c>
      <c r="L87" s="1"/>
      <c r="M87" s="1"/>
      <c r="N87" s="1">
        <v>1874.105420000001</v>
      </c>
      <c r="O87" s="1">
        <v>2000</v>
      </c>
      <c r="P87" s="1">
        <f t="shared" si="27"/>
        <v>589.92939999999999</v>
      </c>
      <c r="Q87" s="5">
        <f t="shared" ref="Q87:Q88" si="31">11.8*P87-O87-N87-F87</f>
        <v>935.88749999999982</v>
      </c>
      <c r="R87" s="5">
        <f t="shared" ref="R87:R92" si="32">Q87</f>
        <v>935.88749999999982</v>
      </c>
      <c r="S87" s="5"/>
      <c r="T87" s="1"/>
      <c r="U87" s="1">
        <f t="shared" ref="U87:U94" si="33">(F87+N87+O87+R87)/P87</f>
        <v>11.8</v>
      </c>
      <c r="V87" s="1">
        <f t="shared" si="28"/>
        <v>10.213560164996016</v>
      </c>
      <c r="W87" s="1">
        <v>595.34460000000001</v>
      </c>
      <c r="X87" s="1">
        <v>393.17439999999999</v>
      </c>
      <c r="Y87" s="1">
        <v>393.029</v>
      </c>
      <c r="Z87" s="1">
        <v>409.505</v>
      </c>
      <c r="AA87" s="1">
        <v>424.09339999999997</v>
      </c>
      <c r="AB87" s="1">
        <v>453.67</v>
      </c>
      <c r="AC87" s="1" t="s">
        <v>38</v>
      </c>
      <c r="AD87" s="1">
        <f t="shared" ref="AD87:AD94" si="34">ROUND(R87*G87,0)</f>
        <v>936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131</v>
      </c>
      <c r="B88" s="1" t="s">
        <v>33</v>
      </c>
      <c r="C88" s="1">
        <v>4361.0770000000002</v>
      </c>
      <c r="D88" s="1">
        <v>945.67499999999995</v>
      </c>
      <c r="E88" s="1">
        <v>2298.7080000000001</v>
      </c>
      <c r="F88" s="1">
        <v>2610.7530000000002</v>
      </c>
      <c r="G88" s="6">
        <v>1</v>
      </c>
      <c r="H88" s="1">
        <v>60</v>
      </c>
      <c r="I88" s="1" t="s">
        <v>34</v>
      </c>
      <c r="J88" s="1">
        <v>2206.8000000000002</v>
      </c>
      <c r="K88" s="1">
        <f t="shared" si="26"/>
        <v>91.907999999999902</v>
      </c>
      <c r="L88" s="1"/>
      <c r="M88" s="1"/>
      <c r="N88" s="1">
        <v>913.03542000000061</v>
      </c>
      <c r="O88" s="1">
        <v>1000</v>
      </c>
      <c r="P88" s="1">
        <f t="shared" si="27"/>
        <v>459.74160000000001</v>
      </c>
      <c r="Q88" s="5">
        <f t="shared" si="31"/>
        <v>901.16245999999956</v>
      </c>
      <c r="R88" s="5">
        <f t="shared" si="32"/>
        <v>901.16245999999956</v>
      </c>
      <c r="S88" s="5"/>
      <c r="T88" s="1"/>
      <c r="U88" s="1">
        <f t="shared" si="33"/>
        <v>11.8</v>
      </c>
      <c r="V88" s="1">
        <f t="shared" si="28"/>
        <v>9.8398500810020249</v>
      </c>
      <c r="W88" s="1">
        <v>455.9196</v>
      </c>
      <c r="X88" s="1">
        <v>377.32440000000003</v>
      </c>
      <c r="Y88" s="1">
        <v>390.24099999999999</v>
      </c>
      <c r="Z88" s="1">
        <v>397.488</v>
      </c>
      <c r="AA88" s="1">
        <v>390.21620000000001</v>
      </c>
      <c r="AB88" s="1">
        <v>348.66800000000001</v>
      </c>
      <c r="AC88" s="1" t="s">
        <v>38</v>
      </c>
      <c r="AD88" s="1">
        <f t="shared" si="34"/>
        <v>901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132</v>
      </c>
      <c r="B89" s="1" t="s">
        <v>33</v>
      </c>
      <c r="C89" s="1">
        <v>263.40100000000001</v>
      </c>
      <c r="D89" s="1"/>
      <c r="E89" s="1">
        <v>106.663</v>
      </c>
      <c r="F89" s="1">
        <v>143.399</v>
      </c>
      <c r="G89" s="6">
        <v>1</v>
      </c>
      <c r="H89" s="1">
        <v>55</v>
      </c>
      <c r="I89" s="1" t="s">
        <v>34</v>
      </c>
      <c r="J89" s="1">
        <v>106.5</v>
      </c>
      <c r="K89" s="1">
        <f t="shared" si="26"/>
        <v>0.1629999999999967</v>
      </c>
      <c r="L89" s="1"/>
      <c r="M89" s="1"/>
      <c r="N89" s="1">
        <v>0</v>
      </c>
      <c r="O89" s="1"/>
      <c r="P89" s="1">
        <f t="shared" si="27"/>
        <v>21.332599999999999</v>
      </c>
      <c r="Q89" s="5">
        <f>10*P89-O89-N89-F89</f>
        <v>69.926999999999992</v>
      </c>
      <c r="R89" s="5">
        <f t="shared" si="32"/>
        <v>69.926999999999992</v>
      </c>
      <c r="S89" s="5"/>
      <c r="T89" s="1"/>
      <c r="U89" s="1">
        <f t="shared" si="33"/>
        <v>10</v>
      </c>
      <c r="V89" s="1">
        <f t="shared" si="28"/>
        <v>6.7220591957848557</v>
      </c>
      <c r="W89" s="1">
        <v>18.663799999999998</v>
      </c>
      <c r="X89" s="1">
        <v>16.408799999999999</v>
      </c>
      <c r="Y89" s="1">
        <v>22.3536</v>
      </c>
      <c r="Z89" s="1">
        <v>26.794799999999999</v>
      </c>
      <c r="AA89" s="1">
        <v>31.217600000000001</v>
      </c>
      <c r="AB89" s="1">
        <v>18.117000000000001</v>
      </c>
      <c r="AC89" s="1" t="s">
        <v>63</v>
      </c>
      <c r="AD89" s="1">
        <f t="shared" si="34"/>
        <v>70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133</v>
      </c>
      <c r="B90" s="1" t="s">
        <v>33</v>
      </c>
      <c r="C90" s="1">
        <v>228.155</v>
      </c>
      <c r="D90" s="1"/>
      <c r="E90" s="1">
        <v>120.94199999999999</v>
      </c>
      <c r="F90" s="1">
        <v>81.613</v>
      </c>
      <c r="G90" s="6">
        <v>1</v>
      </c>
      <c r="H90" s="1">
        <v>55</v>
      </c>
      <c r="I90" s="1" t="s">
        <v>34</v>
      </c>
      <c r="J90" s="1">
        <v>119.6</v>
      </c>
      <c r="K90" s="1">
        <f t="shared" si="26"/>
        <v>1.3419999999999987</v>
      </c>
      <c r="L90" s="1"/>
      <c r="M90" s="1"/>
      <c r="N90" s="1">
        <v>0</v>
      </c>
      <c r="O90" s="1"/>
      <c r="P90" s="1">
        <f t="shared" si="27"/>
        <v>24.188399999999998</v>
      </c>
      <c r="Q90" s="5">
        <f>9*P90-O90-N90-F90</f>
        <v>136.08259999999999</v>
      </c>
      <c r="R90" s="5">
        <f t="shared" si="32"/>
        <v>136.08259999999999</v>
      </c>
      <c r="S90" s="5"/>
      <c r="T90" s="1"/>
      <c r="U90" s="1">
        <f t="shared" si="33"/>
        <v>9</v>
      </c>
      <c r="V90" s="1">
        <f t="shared" si="28"/>
        <v>3.3740553323080489</v>
      </c>
      <c r="W90" s="1">
        <v>21.802800000000001</v>
      </c>
      <c r="X90" s="1">
        <v>9.3919999999999995</v>
      </c>
      <c r="Y90" s="1">
        <v>10.949400000000001</v>
      </c>
      <c r="Z90" s="1">
        <v>19.259799999999998</v>
      </c>
      <c r="AA90" s="1">
        <v>25.962800000000001</v>
      </c>
      <c r="AB90" s="1">
        <v>32.456400000000002</v>
      </c>
      <c r="AC90" s="1" t="s">
        <v>63</v>
      </c>
      <c r="AD90" s="1">
        <f t="shared" si="34"/>
        <v>136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134</v>
      </c>
      <c r="B91" s="1" t="s">
        <v>33</v>
      </c>
      <c r="C91" s="1">
        <v>232.108</v>
      </c>
      <c r="D91" s="1"/>
      <c r="E91" s="1">
        <v>72.506</v>
      </c>
      <c r="F91" s="1">
        <v>143.423</v>
      </c>
      <c r="G91" s="6">
        <v>1</v>
      </c>
      <c r="H91" s="1">
        <v>55</v>
      </c>
      <c r="I91" s="1" t="s">
        <v>34</v>
      </c>
      <c r="J91" s="1">
        <v>71.099999999999994</v>
      </c>
      <c r="K91" s="1">
        <f t="shared" si="26"/>
        <v>1.4060000000000059</v>
      </c>
      <c r="L91" s="1"/>
      <c r="M91" s="1"/>
      <c r="N91" s="1">
        <v>0</v>
      </c>
      <c r="O91" s="1"/>
      <c r="P91" s="1">
        <f t="shared" si="27"/>
        <v>14.501200000000001</v>
      </c>
      <c r="Q91" s="5">
        <f t="shared" ref="Q91:Q94" si="35">11*P91-O91-N91-F91</f>
        <v>16.09020000000001</v>
      </c>
      <c r="R91" s="5">
        <v>0</v>
      </c>
      <c r="S91" s="5">
        <v>0</v>
      </c>
      <c r="T91" s="1" t="s">
        <v>154</v>
      </c>
      <c r="U91" s="1">
        <f t="shared" si="33"/>
        <v>9.890422861556285</v>
      </c>
      <c r="V91" s="1">
        <f t="shared" si="28"/>
        <v>9.890422861556285</v>
      </c>
      <c r="W91" s="1">
        <v>12.331799999999999</v>
      </c>
      <c r="X91" s="1">
        <v>11.643599999999999</v>
      </c>
      <c r="Y91" s="1">
        <v>14.0618</v>
      </c>
      <c r="Z91" s="1">
        <v>22.5686</v>
      </c>
      <c r="AA91" s="1">
        <v>26.8246</v>
      </c>
      <c r="AB91" s="1">
        <v>19.0382</v>
      </c>
      <c r="AC91" s="1" t="s">
        <v>155</v>
      </c>
      <c r="AD91" s="1">
        <f t="shared" si="34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135</v>
      </c>
      <c r="B92" s="1" t="s">
        <v>33</v>
      </c>
      <c r="C92" s="1">
        <v>152.042</v>
      </c>
      <c r="D92" s="1">
        <v>96.221999999999994</v>
      </c>
      <c r="E92" s="1">
        <v>94.201999999999998</v>
      </c>
      <c r="F92" s="1">
        <v>138.005</v>
      </c>
      <c r="G92" s="6">
        <v>1</v>
      </c>
      <c r="H92" s="1">
        <v>60</v>
      </c>
      <c r="I92" s="1" t="s">
        <v>34</v>
      </c>
      <c r="J92" s="1">
        <v>89.45</v>
      </c>
      <c r="K92" s="1">
        <f t="shared" si="26"/>
        <v>4.7519999999999953</v>
      </c>
      <c r="L92" s="1"/>
      <c r="M92" s="1"/>
      <c r="N92" s="1">
        <v>32.158000000000023</v>
      </c>
      <c r="O92" s="1"/>
      <c r="P92" s="1">
        <f t="shared" si="27"/>
        <v>18.840399999999999</v>
      </c>
      <c r="Q92" s="5">
        <f t="shared" si="35"/>
        <v>37.081399999999974</v>
      </c>
      <c r="R92" s="5">
        <f t="shared" si="32"/>
        <v>37.081399999999974</v>
      </c>
      <c r="S92" s="5"/>
      <c r="T92" s="1"/>
      <c r="U92" s="1">
        <f t="shared" si="33"/>
        <v>11</v>
      </c>
      <c r="V92" s="1">
        <f t="shared" si="28"/>
        <v>9.0318146111547541</v>
      </c>
      <c r="W92" s="1">
        <v>18.694800000000001</v>
      </c>
      <c r="X92" s="1">
        <v>16.131</v>
      </c>
      <c r="Y92" s="1">
        <v>23.738399999999999</v>
      </c>
      <c r="Z92" s="1">
        <v>18.747399999999999</v>
      </c>
      <c r="AA92" s="1">
        <v>9.0376000000000012</v>
      </c>
      <c r="AB92" s="1">
        <v>6.6093999999999991</v>
      </c>
      <c r="AC92" s="1"/>
      <c r="AD92" s="1">
        <f t="shared" si="34"/>
        <v>37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136</v>
      </c>
      <c r="B93" s="1" t="s">
        <v>41</v>
      </c>
      <c r="C93" s="1">
        <v>393</v>
      </c>
      <c r="D93" s="1">
        <v>204</v>
      </c>
      <c r="E93" s="1">
        <v>304</v>
      </c>
      <c r="F93" s="1">
        <v>200</v>
      </c>
      <c r="G93" s="6">
        <v>0.3</v>
      </c>
      <c r="H93" s="1">
        <v>40</v>
      </c>
      <c r="I93" s="1" t="s">
        <v>34</v>
      </c>
      <c r="J93" s="1">
        <v>305</v>
      </c>
      <c r="K93" s="1">
        <f t="shared" si="26"/>
        <v>-1</v>
      </c>
      <c r="L93" s="1"/>
      <c r="M93" s="1"/>
      <c r="N93" s="1">
        <v>200</v>
      </c>
      <c r="O93" s="1"/>
      <c r="P93" s="1">
        <f t="shared" si="27"/>
        <v>60.8</v>
      </c>
      <c r="Q93" s="5">
        <f t="shared" si="35"/>
        <v>268.79999999999995</v>
      </c>
      <c r="R93" s="5">
        <v>100</v>
      </c>
      <c r="S93" s="5">
        <v>100</v>
      </c>
      <c r="T93" s="1" t="s">
        <v>154</v>
      </c>
      <c r="U93" s="1">
        <f t="shared" si="33"/>
        <v>8.2236842105263168</v>
      </c>
      <c r="V93" s="1">
        <f t="shared" si="28"/>
        <v>6.5789473684210531</v>
      </c>
      <c r="W93" s="1">
        <v>64.599999999999994</v>
      </c>
      <c r="X93" s="1">
        <v>63.4</v>
      </c>
      <c r="Y93" s="1">
        <v>54</v>
      </c>
      <c r="Z93" s="1">
        <v>120</v>
      </c>
      <c r="AA93" s="1">
        <v>136.6</v>
      </c>
      <c r="AB93" s="1">
        <v>55.2</v>
      </c>
      <c r="AC93" s="1" t="s">
        <v>137</v>
      </c>
      <c r="AD93" s="1">
        <f t="shared" si="34"/>
        <v>30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138</v>
      </c>
      <c r="B94" s="1" t="s">
        <v>41</v>
      </c>
      <c r="C94" s="1">
        <v>286</v>
      </c>
      <c r="D94" s="1">
        <v>234</v>
      </c>
      <c r="E94" s="1">
        <v>317</v>
      </c>
      <c r="F94" s="1">
        <v>118</v>
      </c>
      <c r="G94" s="6">
        <v>0.3</v>
      </c>
      <c r="H94" s="1">
        <v>40</v>
      </c>
      <c r="I94" s="1" t="s">
        <v>34</v>
      </c>
      <c r="J94" s="1">
        <v>317</v>
      </c>
      <c r="K94" s="1">
        <f t="shared" si="26"/>
        <v>0</v>
      </c>
      <c r="L94" s="1"/>
      <c r="M94" s="1"/>
      <c r="N94" s="1">
        <v>200</v>
      </c>
      <c r="O94" s="1"/>
      <c r="P94" s="1">
        <f t="shared" si="27"/>
        <v>63.4</v>
      </c>
      <c r="Q94" s="5">
        <f t="shared" si="35"/>
        <v>379.4</v>
      </c>
      <c r="R94" s="5">
        <v>200</v>
      </c>
      <c r="S94" s="5">
        <v>200</v>
      </c>
      <c r="T94" s="1" t="s">
        <v>154</v>
      </c>
      <c r="U94" s="1">
        <f t="shared" si="33"/>
        <v>8.1703470031545748</v>
      </c>
      <c r="V94" s="1">
        <f t="shared" si="28"/>
        <v>5.0157728706624605</v>
      </c>
      <c r="W94" s="1">
        <v>66</v>
      </c>
      <c r="X94" s="1">
        <v>60.4</v>
      </c>
      <c r="Y94" s="1">
        <v>46.6</v>
      </c>
      <c r="Z94" s="1">
        <v>115</v>
      </c>
      <c r="AA94" s="1">
        <v>138.80000000000001</v>
      </c>
      <c r="AB94" s="1">
        <v>59.4</v>
      </c>
      <c r="AC94" s="1" t="s">
        <v>137</v>
      </c>
      <c r="AD94" s="1">
        <f t="shared" si="34"/>
        <v>60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0" t="s">
        <v>139</v>
      </c>
      <c r="B95" s="10" t="s">
        <v>41</v>
      </c>
      <c r="C95" s="10">
        <v>522</v>
      </c>
      <c r="D95" s="15">
        <v>216</v>
      </c>
      <c r="E95" s="17">
        <v>449</v>
      </c>
      <c r="F95" s="17">
        <v>177</v>
      </c>
      <c r="G95" s="11">
        <v>0</v>
      </c>
      <c r="H95" s="10">
        <v>40</v>
      </c>
      <c r="I95" s="10" t="s">
        <v>140</v>
      </c>
      <c r="J95" s="10">
        <v>457</v>
      </c>
      <c r="K95" s="10">
        <f t="shared" si="26"/>
        <v>-8</v>
      </c>
      <c r="L95" s="10"/>
      <c r="M95" s="10"/>
      <c r="N95" s="10">
        <v>0</v>
      </c>
      <c r="O95" s="10"/>
      <c r="P95" s="10">
        <f t="shared" si="27"/>
        <v>89.8</v>
      </c>
      <c r="Q95" s="12"/>
      <c r="R95" s="12"/>
      <c r="S95" s="12"/>
      <c r="T95" s="10"/>
      <c r="U95" s="10">
        <f t="shared" si="29"/>
        <v>1.9710467706013364</v>
      </c>
      <c r="V95" s="10">
        <f t="shared" si="28"/>
        <v>1.9710467706013364</v>
      </c>
      <c r="W95" s="10">
        <v>94.6</v>
      </c>
      <c r="X95" s="10">
        <v>51.8</v>
      </c>
      <c r="Y95" s="10">
        <v>45.2</v>
      </c>
      <c r="Z95" s="10">
        <v>58.6</v>
      </c>
      <c r="AA95" s="10">
        <v>57.4</v>
      </c>
      <c r="AB95" s="10">
        <v>44.2</v>
      </c>
      <c r="AC95" s="15" t="s">
        <v>141</v>
      </c>
      <c r="AD95" s="10">
        <f t="shared" si="30"/>
        <v>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143</v>
      </c>
      <c r="B96" s="13" t="s">
        <v>33</v>
      </c>
      <c r="C96" s="1"/>
      <c r="D96" s="1"/>
      <c r="E96" s="1"/>
      <c r="F96" s="1"/>
      <c r="G96" s="6">
        <v>1</v>
      </c>
      <c r="H96" s="1">
        <v>45</v>
      </c>
      <c r="I96" s="1" t="s">
        <v>34</v>
      </c>
      <c r="J96" s="1"/>
      <c r="K96" s="1"/>
      <c r="L96" s="1"/>
      <c r="M96" s="1"/>
      <c r="N96" s="1"/>
      <c r="O96" s="1"/>
      <c r="P96" s="1">
        <f t="shared" si="27"/>
        <v>0</v>
      </c>
      <c r="Q96" s="5">
        <v>16.8</v>
      </c>
      <c r="R96" s="5">
        <f t="shared" ref="R96:R98" si="36">Q96</f>
        <v>16.8</v>
      </c>
      <c r="S96" s="5"/>
      <c r="T96" s="1"/>
      <c r="U96" s="1" t="e">
        <f t="shared" ref="U96:U98" si="37">(F96+N96+O96+R96)/P96</f>
        <v>#DIV/0!</v>
      </c>
      <c r="V96" s="1" t="e">
        <f t="shared" ref="V96:V98" si="38">(F96+N96+O96)/P96</f>
        <v>#DIV/0!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4" t="s">
        <v>146</v>
      </c>
      <c r="AD96" s="1">
        <f t="shared" ref="AD96:AD98" si="39">ROUND(R96*G96,0)</f>
        <v>17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144</v>
      </c>
      <c r="B97" s="13" t="s">
        <v>41</v>
      </c>
      <c r="C97" s="1"/>
      <c r="D97" s="1"/>
      <c r="E97" s="1"/>
      <c r="F97" s="1"/>
      <c r="G97" s="6">
        <v>0.2</v>
      </c>
      <c r="H97" s="1">
        <v>40</v>
      </c>
      <c r="I97" s="1" t="s">
        <v>34</v>
      </c>
      <c r="J97" s="1"/>
      <c r="K97" s="1"/>
      <c r="L97" s="1"/>
      <c r="M97" s="1"/>
      <c r="N97" s="1"/>
      <c r="O97" s="1"/>
      <c r="P97" s="1">
        <f t="shared" si="27"/>
        <v>0</v>
      </c>
      <c r="Q97" s="5">
        <v>18</v>
      </c>
      <c r="R97" s="5">
        <f t="shared" si="36"/>
        <v>18</v>
      </c>
      <c r="S97" s="5"/>
      <c r="T97" s="1"/>
      <c r="U97" s="1" t="e">
        <f t="shared" si="37"/>
        <v>#DIV/0!</v>
      </c>
      <c r="V97" s="1" t="e">
        <f t="shared" si="38"/>
        <v>#DIV/0!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4" t="s">
        <v>146</v>
      </c>
      <c r="AD97" s="1">
        <f t="shared" si="39"/>
        <v>4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145</v>
      </c>
      <c r="B98" s="13" t="s">
        <v>41</v>
      </c>
      <c r="C98" s="1"/>
      <c r="D98" s="1"/>
      <c r="E98" s="1"/>
      <c r="F98" s="1"/>
      <c r="G98" s="6">
        <v>0.2</v>
      </c>
      <c r="H98" s="1">
        <v>35</v>
      </c>
      <c r="I98" s="1" t="s">
        <v>34</v>
      </c>
      <c r="J98" s="1"/>
      <c r="K98" s="1"/>
      <c r="L98" s="1"/>
      <c r="M98" s="1"/>
      <c r="N98" s="1"/>
      <c r="O98" s="1"/>
      <c r="P98" s="1">
        <f t="shared" si="27"/>
        <v>0</v>
      </c>
      <c r="Q98" s="5">
        <v>18</v>
      </c>
      <c r="R98" s="5">
        <f t="shared" si="36"/>
        <v>18</v>
      </c>
      <c r="S98" s="5"/>
      <c r="T98" s="1"/>
      <c r="U98" s="1" t="e">
        <f t="shared" si="37"/>
        <v>#DIV/0!</v>
      </c>
      <c r="V98" s="1" t="e">
        <f t="shared" si="38"/>
        <v>#DIV/0!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4" t="s">
        <v>146</v>
      </c>
      <c r="AD98" s="1">
        <f t="shared" si="39"/>
        <v>4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D9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2024-10-10T12:23:40Z</dcterms:created>
  <dcterms:modified xsi:type="dcterms:W3CDTF">2024-10-11T07:11:37Z</dcterms:modified>
</cp:coreProperties>
</file>