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0,24 ПОКОМ КИ филиалы\"/>
    </mc:Choice>
  </mc:AlternateContent>
  <xr:revisionPtr revIDLastSave="0" documentId="13_ncr:1_{C7A997E8-1EB0-4C72-911A-F79335C3E2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7" i="1" l="1"/>
  <c r="AC96" i="1"/>
  <c r="AC95" i="1"/>
  <c r="AC89" i="1"/>
  <c r="AC73" i="1"/>
  <c r="AC53" i="1"/>
  <c r="AC38" i="1"/>
  <c r="AC37" i="1"/>
  <c r="AC29" i="1"/>
  <c r="Q91" i="1"/>
  <c r="AC91" i="1" s="1"/>
  <c r="Q86" i="1"/>
  <c r="AC86" i="1" s="1"/>
  <c r="Q81" i="1"/>
  <c r="AC81" i="1" s="1"/>
  <c r="Q77" i="1"/>
  <c r="AC77" i="1" s="1"/>
  <c r="Q76" i="1"/>
  <c r="AC76" i="1" s="1"/>
  <c r="Q75" i="1"/>
  <c r="AC75" i="1" s="1"/>
  <c r="Q74" i="1"/>
  <c r="AC74" i="1" s="1"/>
  <c r="Q71" i="1"/>
  <c r="AC71" i="1" s="1"/>
  <c r="Q70" i="1"/>
  <c r="AC70" i="1" s="1"/>
  <c r="Q66" i="1"/>
  <c r="Q65" i="1"/>
  <c r="AC65" i="1" s="1"/>
  <c r="Q64" i="1"/>
  <c r="Q61" i="1"/>
  <c r="AC61" i="1" s="1"/>
  <c r="Q60" i="1"/>
  <c r="Q56" i="1"/>
  <c r="AC56" i="1" s="1"/>
  <c r="Q48" i="1"/>
  <c r="Q36" i="1"/>
  <c r="AC36" i="1" s="1"/>
  <c r="Q31" i="1"/>
  <c r="Q27" i="1"/>
  <c r="AC27" i="1" s="1"/>
  <c r="AC31" i="1" l="1"/>
  <c r="AC48" i="1"/>
  <c r="AC60" i="1"/>
  <c r="AC64" i="1"/>
  <c r="AC66" i="1"/>
  <c r="F87" i="1"/>
  <c r="E87" i="1"/>
  <c r="O87" i="1" s="1"/>
  <c r="F56" i="1"/>
  <c r="E56" i="1"/>
  <c r="O56" i="1" s="1"/>
  <c r="AC20" i="1"/>
  <c r="AC23" i="1"/>
  <c r="AC32" i="1"/>
  <c r="AC84" i="1"/>
  <c r="AC94" i="1"/>
  <c r="O7" i="1"/>
  <c r="P7" i="1" s="1"/>
  <c r="O8" i="1"/>
  <c r="O9" i="1"/>
  <c r="P9" i="1" s="1"/>
  <c r="O10" i="1"/>
  <c r="O11" i="1"/>
  <c r="P11" i="1" s="1"/>
  <c r="O12" i="1"/>
  <c r="P12" i="1" s="1"/>
  <c r="Q12" i="1" s="1"/>
  <c r="O13" i="1"/>
  <c r="P13" i="1" s="1"/>
  <c r="O14" i="1"/>
  <c r="O15" i="1"/>
  <c r="P15" i="1" s="1"/>
  <c r="O16" i="1"/>
  <c r="O17" i="1"/>
  <c r="P17" i="1" s="1"/>
  <c r="O18" i="1"/>
  <c r="P18" i="1" s="1"/>
  <c r="O19" i="1"/>
  <c r="P19" i="1" s="1"/>
  <c r="O20" i="1"/>
  <c r="T20" i="1" s="1"/>
  <c r="O21" i="1"/>
  <c r="P21" i="1" s="1"/>
  <c r="O22" i="1"/>
  <c r="P22" i="1" s="1"/>
  <c r="O23" i="1"/>
  <c r="O24" i="1"/>
  <c r="O25" i="1"/>
  <c r="P25" i="1" s="1"/>
  <c r="O26" i="1"/>
  <c r="P26" i="1" s="1"/>
  <c r="O27" i="1"/>
  <c r="T27" i="1" s="1"/>
  <c r="O28" i="1"/>
  <c r="O29" i="1"/>
  <c r="O30" i="1"/>
  <c r="O31" i="1"/>
  <c r="T31" i="1" s="1"/>
  <c r="O32" i="1"/>
  <c r="T32" i="1" s="1"/>
  <c r="O33" i="1"/>
  <c r="P33" i="1" s="1"/>
  <c r="O34" i="1"/>
  <c r="P34" i="1" s="1"/>
  <c r="Q34" i="1" s="1"/>
  <c r="O35" i="1"/>
  <c r="P35" i="1" s="1"/>
  <c r="O36" i="1"/>
  <c r="T36" i="1" s="1"/>
  <c r="O37" i="1"/>
  <c r="O38" i="1"/>
  <c r="T38" i="1" s="1"/>
  <c r="O39" i="1"/>
  <c r="P39" i="1" s="1"/>
  <c r="O40" i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T48" i="1" s="1"/>
  <c r="O49" i="1"/>
  <c r="P49" i="1" s="1"/>
  <c r="O50" i="1"/>
  <c r="P50" i="1" s="1"/>
  <c r="O51" i="1"/>
  <c r="P51" i="1" s="1"/>
  <c r="O52" i="1"/>
  <c r="P52" i="1" s="1"/>
  <c r="O53" i="1"/>
  <c r="T53" i="1" s="1"/>
  <c r="O54" i="1"/>
  <c r="P54" i="1" s="1"/>
  <c r="O55" i="1"/>
  <c r="P55" i="1" s="1"/>
  <c r="O57" i="1"/>
  <c r="P57" i="1" s="1"/>
  <c r="O58" i="1"/>
  <c r="P58" i="1" s="1"/>
  <c r="O59" i="1"/>
  <c r="P59" i="1" s="1"/>
  <c r="O60" i="1"/>
  <c r="T60" i="1" s="1"/>
  <c r="O61" i="1"/>
  <c r="T61" i="1" s="1"/>
  <c r="O62" i="1"/>
  <c r="P62" i="1" s="1"/>
  <c r="O63" i="1"/>
  <c r="P63" i="1" s="1"/>
  <c r="O64" i="1"/>
  <c r="T64" i="1" s="1"/>
  <c r="O65" i="1"/>
  <c r="T65" i="1" s="1"/>
  <c r="O66" i="1"/>
  <c r="T66" i="1" s="1"/>
  <c r="O67" i="1"/>
  <c r="P67" i="1" s="1"/>
  <c r="O68" i="1"/>
  <c r="P68" i="1" s="1"/>
  <c r="O69" i="1"/>
  <c r="P69" i="1" s="1"/>
  <c r="O70" i="1"/>
  <c r="T70" i="1" s="1"/>
  <c r="O71" i="1"/>
  <c r="T71" i="1" s="1"/>
  <c r="O72" i="1"/>
  <c r="P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P78" i="1" s="1"/>
  <c r="O79" i="1"/>
  <c r="O80" i="1"/>
  <c r="P80" i="1" s="1"/>
  <c r="Q80" i="1" s="1"/>
  <c r="O81" i="1"/>
  <c r="T81" i="1" s="1"/>
  <c r="O82" i="1"/>
  <c r="P82" i="1" s="1"/>
  <c r="O83" i="1"/>
  <c r="P83" i="1" s="1"/>
  <c r="O84" i="1"/>
  <c r="T84" i="1" s="1"/>
  <c r="O85" i="1"/>
  <c r="P85" i="1" s="1"/>
  <c r="O86" i="1"/>
  <c r="T86" i="1" s="1"/>
  <c r="O88" i="1"/>
  <c r="O89" i="1"/>
  <c r="O90" i="1"/>
  <c r="O91" i="1"/>
  <c r="T91" i="1" s="1"/>
  <c r="O92" i="1"/>
  <c r="O93" i="1"/>
  <c r="P93" i="1" s="1"/>
  <c r="O94" i="1"/>
  <c r="T94" i="1" s="1"/>
  <c r="O95" i="1"/>
  <c r="T95" i="1" s="1"/>
  <c r="O96" i="1"/>
  <c r="T96" i="1" s="1"/>
  <c r="O97" i="1"/>
  <c r="T97" i="1" s="1"/>
  <c r="O6" i="1"/>
  <c r="P6" i="1" s="1"/>
  <c r="K97" i="1"/>
  <c r="K96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87" i="1" l="1"/>
  <c r="P89" i="1"/>
  <c r="T89" i="1"/>
  <c r="AC80" i="1"/>
  <c r="T80" i="1"/>
  <c r="P37" i="1"/>
  <c r="T37" i="1"/>
  <c r="P29" i="1"/>
  <c r="T29" i="1"/>
  <c r="AC34" i="1"/>
  <c r="T34" i="1"/>
  <c r="AC12" i="1"/>
  <c r="T12" i="1"/>
  <c r="T56" i="1"/>
  <c r="Q93" i="1"/>
  <c r="Q82" i="1"/>
  <c r="Q78" i="1"/>
  <c r="Q72" i="1"/>
  <c r="Q68" i="1"/>
  <c r="Q62" i="1"/>
  <c r="Q58" i="1"/>
  <c r="Q55" i="1"/>
  <c r="Q51" i="1"/>
  <c r="Q49" i="1"/>
  <c r="Q47" i="1"/>
  <c r="Q45" i="1"/>
  <c r="Q43" i="1"/>
  <c r="Q41" i="1"/>
  <c r="Q39" i="1"/>
  <c r="Q35" i="1"/>
  <c r="Q33" i="1"/>
  <c r="Q25" i="1"/>
  <c r="Q21" i="1"/>
  <c r="Q19" i="1"/>
  <c r="Q17" i="1"/>
  <c r="Q15" i="1"/>
  <c r="Q13" i="1"/>
  <c r="Q11" i="1"/>
  <c r="Q9" i="1"/>
  <c r="Q7" i="1"/>
  <c r="Q6" i="1"/>
  <c r="Q85" i="1"/>
  <c r="Q69" i="1"/>
  <c r="Q67" i="1"/>
  <c r="Q63" i="1"/>
  <c r="Q59" i="1"/>
  <c r="Q57" i="1"/>
  <c r="Q54" i="1"/>
  <c r="Q52" i="1"/>
  <c r="Q50" i="1"/>
  <c r="Q46" i="1"/>
  <c r="Q44" i="1"/>
  <c r="Q42" i="1"/>
  <c r="Q22" i="1"/>
  <c r="P38" i="1"/>
  <c r="P40" i="1"/>
  <c r="P53" i="1"/>
  <c r="K56" i="1"/>
  <c r="P30" i="1"/>
  <c r="P28" i="1"/>
  <c r="P24" i="1"/>
  <c r="P16" i="1"/>
  <c r="P14" i="1"/>
  <c r="P10" i="1"/>
  <c r="P8" i="1"/>
  <c r="P73" i="1"/>
  <c r="P79" i="1"/>
  <c r="P88" i="1"/>
  <c r="P90" i="1"/>
  <c r="P92" i="1"/>
  <c r="K87" i="1"/>
  <c r="U97" i="1"/>
  <c r="U93" i="1"/>
  <c r="U95" i="1"/>
  <c r="U91" i="1"/>
  <c r="O5" i="1"/>
  <c r="U6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T23" i="1"/>
  <c r="U23" i="1"/>
  <c r="U21" i="1"/>
  <c r="U19" i="1"/>
  <c r="U17" i="1"/>
  <c r="U15" i="1"/>
  <c r="U13" i="1"/>
  <c r="U11" i="1"/>
  <c r="U9" i="1"/>
  <c r="U7" i="1"/>
  <c r="U96" i="1"/>
  <c r="U94" i="1"/>
  <c r="U92" i="1"/>
  <c r="U90" i="1"/>
  <c r="U86" i="1"/>
  <c r="U83" i="1"/>
  <c r="U79" i="1"/>
  <c r="U75" i="1"/>
  <c r="U88" i="1"/>
  <c r="U85" i="1"/>
  <c r="U81" i="1"/>
  <c r="U77" i="1"/>
  <c r="U73" i="1"/>
  <c r="U89" i="1"/>
  <c r="U87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AC22" i="1" l="1"/>
  <c r="T22" i="1"/>
  <c r="AC44" i="1"/>
  <c r="T44" i="1"/>
  <c r="AC50" i="1"/>
  <c r="T50" i="1"/>
  <c r="AC54" i="1"/>
  <c r="T54" i="1"/>
  <c r="AC59" i="1"/>
  <c r="T59" i="1"/>
  <c r="AC67" i="1"/>
  <c r="T67" i="1"/>
  <c r="AC85" i="1"/>
  <c r="T85" i="1"/>
  <c r="AC7" i="1"/>
  <c r="T7" i="1"/>
  <c r="AC11" i="1"/>
  <c r="T11" i="1"/>
  <c r="AC15" i="1"/>
  <c r="T15" i="1"/>
  <c r="AC19" i="1"/>
  <c r="T19" i="1"/>
  <c r="AC25" i="1"/>
  <c r="T25" i="1"/>
  <c r="AC35" i="1"/>
  <c r="T35" i="1"/>
  <c r="T41" i="1"/>
  <c r="AC41" i="1"/>
  <c r="T45" i="1"/>
  <c r="AC45" i="1"/>
  <c r="T49" i="1"/>
  <c r="AC49" i="1"/>
  <c r="AC55" i="1"/>
  <c r="T55" i="1"/>
  <c r="AC62" i="1"/>
  <c r="T62" i="1"/>
  <c r="AC72" i="1"/>
  <c r="T72" i="1"/>
  <c r="AC82" i="1"/>
  <c r="T82" i="1"/>
  <c r="AC42" i="1"/>
  <c r="T42" i="1"/>
  <c r="AC46" i="1"/>
  <c r="T46" i="1"/>
  <c r="AC52" i="1"/>
  <c r="T52" i="1"/>
  <c r="T57" i="1"/>
  <c r="AC57" i="1"/>
  <c r="AC63" i="1"/>
  <c r="T63" i="1"/>
  <c r="T69" i="1"/>
  <c r="AC69" i="1"/>
  <c r="AC6" i="1"/>
  <c r="T6" i="1"/>
  <c r="AC9" i="1"/>
  <c r="T9" i="1"/>
  <c r="AC13" i="1"/>
  <c r="T13" i="1"/>
  <c r="AC17" i="1"/>
  <c r="T17" i="1"/>
  <c r="AC21" i="1"/>
  <c r="T21" i="1"/>
  <c r="AC33" i="1"/>
  <c r="T33" i="1"/>
  <c r="AC39" i="1"/>
  <c r="T39" i="1"/>
  <c r="AC43" i="1"/>
  <c r="T43" i="1"/>
  <c r="AC47" i="1"/>
  <c r="T47" i="1"/>
  <c r="AC51" i="1"/>
  <c r="T51" i="1"/>
  <c r="AC58" i="1"/>
  <c r="T58" i="1"/>
  <c r="AC68" i="1"/>
  <c r="T68" i="1"/>
  <c r="AC78" i="1"/>
  <c r="T78" i="1"/>
  <c r="AC93" i="1"/>
  <c r="T93" i="1"/>
  <c r="Q90" i="1"/>
  <c r="Q83" i="1"/>
  <c r="Q79" i="1"/>
  <c r="Q8" i="1"/>
  <c r="Q16" i="1"/>
  <c r="Q24" i="1"/>
  <c r="Q28" i="1"/>
  <c r="Q40" i="1"/>
  <c r="Q92" i="1"/>
  <c r="Q88" i="1"/>
  <c r="Q10" i="1"/>
  <c r="Q14" i="1"/>
  <c r="Q18" i="1"/>
  <c r="Q26" i="1"/>
  <c r="Q30" i="1"/>
  <c r="Q87" i="1"/>
  <c r="K5" i="1"/>
  <c r="P5" i="1"/>
  <c r="AC30" i="1" l="1"/>
  <c r="T30" i="1"/>
  <c r="T18" i="1"/>
  <c r="AC18" i="1"/>
  <c r="T10" i="1"/>
  <c r="AC10" i="1"/>
  <c r="AC88" i="1"/>
  <c r="T88" i="1"/>
  <c r="AC40" i="1"/>
  <c r="T40" i="1"/>
  <c r="T24" i="1"/>
  <c r="AC24" i="1"/>
  <c r="AC8" i="1"/>
  <c r="T8" i="1"/>
  <c r="AC83" i="1"/>
  <c r="T83" i="1"/>
  <c r="AC87" i="1"/>
  <c r="T87" i="1"/>
  <c r="AC26" i="1"/>
  <c r="T26" i="1"/>
  <c r="T14" i="1"/>
  <c r="AC14" i="1"/>
  <c r="AC92" i="1"/>
  <c r="T92" i="1"/>
  <c r="T28" i="1"/>
  <c r="AC28" i="1"/>
  <c r="AC16" i="1"/>
  <c r="T16" i="1"/>
  <c r="AC79" i="1"/>
  <c r="T79" i="1"/>
  <c r="AC90" i="1"/>
  <c r="T90" i="1"/>
  <c r="Q5" i="1"/>
  <c r="AC5" i="1" l="1"/>
</calcChain>
</file>

<file path=xl/sharedStrings.xml><?xml version="1.0" encoding="utf-8"?>
<sst xmlns="http://schemas.openxmlformats.org/spreadsheetml/2006/main" count="377" uniqueCount="160">
  <si>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</si>
  <si>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</si>
  <si>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</si>
  <si>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</si>
  <si>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</si>
  <si>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</si>
  <si>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</si>
  <si>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</si>
  <si>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</si>
  <si>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</si>
  <si>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</si>
  <si>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</si>
  <si>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</si>
  <si>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</si>
  <si>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</si>
  <si>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</si>
  <si>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</si>
  <si>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</si>
  <si>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</si>
  <si>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</si>
  <si>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</si>
  <si>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</si>
  <si>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</si>
  <si>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14,10,</t>
  </si>
  <si>
    <t>16,10,</t>
  </si>
  <si>
    <t>10,10,</t>
  </si>
  <si>
    <t>09,10,</t>
  </si>
  <si>
    <t>03,10,</t>
  </si>
  <si>
    <t>02,10,</t>
  </si>
  <si>
    <t>26,09,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</si>
  <si>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</si>
  <si>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</si>
  <si>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</si>
  <si>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</si>
  <si>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</si>
  <si>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</si>
  <si>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</si>
  <si>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</si>
  <si>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</si>
  <si>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</si>
  <si>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</si>
  <si>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</si>
  <si>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</si>
  <si>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</si>
  <si>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</si>
  <si>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11,10,24 филиал обнулил</t>
  </si>
  <si>
    <t>не в матрице</t>
  </si>
  <si>
    <t>вывод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</si>
  <si>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</si>
  <si>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</si>
  <si>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</si>
  <si>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</si>
  <si>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</si>
  <si>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</si>
  <si>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</si>
  <si>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</si>
  <si>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</si>
  <si>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</si>
  <si>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</si>
  <si>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</si>
  <si>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</si>
  <si>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</si>
  <si>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</si>
  <si>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</si>
  <si>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</si>
  <si>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04,10,24 филиал обнулил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</si>
  <si>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</si>
  <si>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</si>
  <si>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</si>
  <si>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</si>
  <si>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</si>
  <si>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</si>
  <si>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</si>
  <si>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</si>
  <si>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</si>
  <si>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</si>
  <si>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</si>
  <si>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</si>
  <si>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</si>
  <si>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</si>
  <si>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</si>
  <si>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</si>
  <si>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</si>
  <si>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</si>
  <si>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</si>
  <si>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</si>
  <si>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</si>
  <si>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</si>
  <si>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</si>
  <si>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</si>
  <si>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</si>
  <si>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</si>
  <si>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</si>
  <si>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 / 11,10,24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</si>
  <si>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</si>
  <si>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</si>
  <si>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</si>
  <si>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</si>
  <si>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</si>
  <si>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</si>
  <si>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</si>
  <si>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</si>
  <si>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</si>
  <si>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нужно увеличить продажи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</si>
  <si>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</si>
  <si>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</si>
  <si>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</si>
  <si>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</si>
  <si>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</si>
  <si>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</si>
  <si>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11,10,24 филиал обнулил</t>
  </si>
  <si>
    <t xml:space="preserve"> 376  Колбаса Докторская Дугушка 0,6кг ГОСТ ТМ Стародворье  ПОКОМ </t>
  </si>
  <si>
    <t>30,09 корректировка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</si>
  <si>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</si>
  <si>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</si>
  <si>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</si>
  <si>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</si>
  <si>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</si>
  <si>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</si>
  <si>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</si>
  <si>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</si>
  <si>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</si>
  <si>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</si>
  <si>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</si>
  <si>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</si>
  <si>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</si>
  <si>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02,10,24 филиал обнулил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</si>
  <si>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</si>
  <si>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</si>
  <si>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</si>
  <si>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</si>
  <si>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</si>
  <si>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</si>
  <si>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</si>
  <si>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</si>
  <si>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</si>
  <si>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</si>
  <si>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09,10,24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</si>
  <si>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</si>
  <si>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</si>
  <si>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</si>
  <si>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</si>
  <si>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на 28,09,24 корректировка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</si>
  <si>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</si>
  <si>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</si>
  <si>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Колбаса полукопченая Краковюрст ТМ Баварушка рубленая черева в/у ф/в 0,2 кг</t>
  </si>
  <si>
    <t>новинка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</si>
  <si>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</si>
  <si>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</si>
  <si>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дубль на 457</t>
  </si>
  <si>
    <t>ТМА октябрь / есть дубль</t>
  </si>
  <si>
    <t>нужно увеличить продажи / есть дубль</t>
  </si>
  <si>
    <t>нужно увеличить продажи / дубль на 328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</si>
  <si>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11,10,24 филиал обнулил</t>
    </r>
  </si>
  <si>
    <t>слабая реализация</t>
  </si>
  <si>
    <t>новинка, приоритет от завода</t>
  </si>
  <si>
    <t>16,10,24 филиал обнулил</t>
  </si>
  <si>
    <t>16,10,24 филиал обнулил / ТК Вояж</t>
  </si>
  <si>
    <t>заказ</t>
  </si>
  <si>
    <t>19,10,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</si>
</sst>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5703125" style="8" customWidth="1"/>
    <col min="8" max="8" width="4.5703125" customWidth="1"/>
    <col min="9" max="9" width="12.7109375" bestFit="1" customWidth="1"/>
    <col min="10" max="11" width="6.7109375" customWidth="1"/>
    <col min="12" max="13" width="0.85546875" customWidth="1"/>
    <col min="14" max="18" width="6.7109375" customWidth="1"/>
    <col min="19" max="19" width="21.85546875" customWidth="1"/>
    <col min="20" max="21" width="5.28515625" customWidth="1"/>
    <col min="22" max="27" width="6" customWidth="1"/>
    <col min="28" max="28" width="43.140625" bestFit="1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41037.491999999991</v>
      </c>
      <c r="F5" s="4">
        <f>SUM(F6:F498)</f>
        <v>45658.317999999999</v>
      </c>
      <c r="G5" s="6"/>
      <c r="H5" s="1"/>
      <c r="I5" s="1"/>
      <c r="J5" s="4">
        <f t="shared" ref="J5:R5" si="0">SUM(J6:J498)</f>
        <v>40530.94999999999</v>
      </c>
      <c r="K5" s="4">
        <f t="shared" si="0"/>
        <v>506.54199999999992</v>
      </c>
      <c r="L5" s="4">
        <f t="shared" si="0"/>
        <v>0</v>
      </c>
      <c r="M5" s="4">
        <f t="shared" si="0"/>
        <v>0</v>
      </c>
      <c r="N5" s="4">
        <f t="shared" si="0"/>
        <v>15784.234579999991</v>
      </c>
      <c r="O5" s="4">
        <f t="shared" si="0"/>
        <v>8207.4983999999986</v>
      </c>
      <c r="P5" s="4">
        <f t="shared" si="0"/>
        <v>23141.629920000003</v>
      </c>
      <c r="Q5" s="4">
        <f t="shared" si="0"/>
        <v>23101.827819999999</v>
      </c>
      <c r="R5" s="4">
        <f t="shared" si="0"/>
        <v>1000</v>
      </c>
      <c r="S5" s="1"/>
      <c r="T5" s="1"/>
      <c r="U5" s="1"/>
      <c r="V5" s="4">
        <f t="shared" ref="V5:AA5" si="1">SUM(V6:V498)</f>
        <v>8524.8258000000005</v>
      </c>
      <c r="W5" s="4">
        <f t="shared" si="1"/>
        <v>8553.3955999999998</v>
      </c>
      <c r="X5" s="4">
        <f t="shared" si="1"/>
        <v>7954.5840000000007</v>
      </c>
      <c r="Y5" s="4">
        <f t="shared" si="1"/>
        <v>8312.9986000000044</v>
      </c>
      <c r="Z5" s="4">
        <f t="shared" si="1"/>
        <v>8868.3464000000004</v>
      </c>
      <c r="AA5" s="4">
        <f t="shared" si="1"/>
        <v>8736.0522000000001</v>
      </c>
      <c r="AB5" s="1"/>
      <c r="AC5" s="4">
        <f>SUM(AC6:AC498)</f>
        <v>17551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1608.0740000000001</v>
      </c>
      <c r="D6" s="1">
        <v>1191.92</v>
      </c>
      <c r="E6" s="1">
        <v>1158.798</v>
      </c>
      <c r="F6" s="1">
        <v>1328.296</v>
      </c>
      <c r="G6" s="6">
        <v>1</v>
      </c>
      <c r="H6" s="1">
        <v>50</v>
      </c>
      <c r="I6" s="1" t="s">
        <v>33</v>
      </c>
      <c r="J6" s="1">
        <v>1087.05</v>
      </c>
      <c r="K6" s="1">
        <f t="shared" ref="K6:K36" si="2">E6-J6</f>
        <v>71.748000000000047</v>
      </c>
      <c r="L6" s="1"/>
      <c r="M6" s="1"/>
      <c r="N6" s="1">
        <v>472.06480000000028</v>
      </c>
      <c r="O6" s="1">
        <f>E6/5</f>
        <v>231.75960000000001</v>
      </c>
      <c r="P6" s="5">
        <f>10*O6-N6-F6</f>
        <v>517.23519999999962</v>
      </c>
      <c r="Q6" s="5">
        <f>P6</f>
        <v>517.23519999999962</v>
      </c>
      <c r="R6" s="5"/>
      <c r="S6" s="1"/>
      <c r="T6" s="1">
        <f>(F6+N6+Q6)/O6</f>
        <v>10</v>
      </c>
      <c r="U6" s="1">
        <f>(F6+N6)/O6</f>
        <v>7.7682253507513837</v>
      </c>
      <c r="V6" s="1">
        <v>243.04140000000001</v>
      </c>
      <c r="W6" s="1">
        <v>244.0378</v>
      </c>
      <c r="X6" s="1">
        <v>221.4794</v>
      </c>
      <c r="Y6" s="1">
        <v>251.30199999999999</v>
      </c>
      <c r="Z6" s="1">
        <v>257.07400000000001</v>
      </c>
      <c r="AA6" s="1">
        <v>261.26339999999999</v>
      </c>
      <c r="AB6" s="1" t="s">
        <v>34</v>
      </c>
      <c r="AC6" s="1">
        <f>ROUND(Q6*G6,0)</f>
        <v>517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542.18100000000004</v>
      </c>
      <c r="D7" s="1">
        <v>162.53299999999999</v>
      </c>
      <c r="E7" s="1">
        <v>297.18900000000002</v>
      </c>
      <c r="F7" s="1">
        <v>323.41199999999998</v>
      </c>
      <c r="G7" s="6">
        <v>1</v>
      </c>
      <c r="H7" s="1">
        <v>45</v>
      </c>
      <c r="I7" s="1" t="s">
        <v>33</v>
      </c>
      <c r="J7" s="1">
        <v>269.83</v>
      </c>
      <c r="K7" s="1">
        <f t="shared" si="2"/>
        <v>27.359000000000037</v>
      </c>
      <c r="L7" s="1"/>
      <c r="M7" s="1"/>
      <c r="N7" s="1">
        <v>150</v>
      </c>
      <c r="O7" s="1">
        <f t="shared" ref="O7:O69" si="3">E7/5</f>
        <v>59.437800000000003</v>
      </c>
      <c r="P7" s="5">
        <f t="shared" ref="P7:P19" si="4">10*O7-N7-F7</f>
        <v>120.96600000000007</v>
      </c>
      <c r="Q7" s="5">
        <f t="shared" ref="Q7:Q19" si="5">P7</f>
        <v>120.96600000000007</v>
      </c>
      <c r="R7" s="5"/>
      <c r="S7" s="1"/>
      <c r="T7" s="1">
        <f t="shared" ref="T7:T19" si="6">(F7+N7+Q7)/O7</f>
        <v>10</v>
      </c>
      <c r="U7" s="1">
        <f t="shared" ref="U7:U69" si="7">(F7+N7)/O7</f>
        <v>7.9648304614235377</v>
      </c>
      <c r="V7" s="1">
        <v>79.052800000000005</v>
      </c>
      <c r="W7" s="1">
        <v>78.947800000000001</v>
      </c>
      <c r="X7" s="1">
        <v>54.472000000000001</v>
      </c>
      <c r="Y7" s="1">
        <v>56.423800000000007</v>
      </c>
      <c r="Z7" s="1">
        <v>88.842399999999998</v>
      </c>
      <c r="AA7" s="1">
        <v>87.829800000000006</v>
      </c>
      <c r="AB7" s="1"/>
      <c r="AC7" s="1">
        <f t="shared" ref="AC7:AC19" si="8">ROUND(Q7*G7,0)</f>
        <v>121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1374.636</v>
      </c>
      <c r="D8" s="1">
        <v>1156.5440000000001</v>
      </c>
      <c r="E8" s="1">
        <v>986.06799999999998</v>
      </c>
      <c r="F8" s="1">
        <v>1301.7819999999999</v>
      </c>
      <c r="G8" s="6">
        <v>1</v>
      </c>
      <c r="H8" s="1">
        <v>45</v>
      </c>
      <c r="I8" s="1" t="s">
        <v>33</v>
      </c>
      <c r="J8" s="1">
        <v>892.15</v>
      </c>
      <c r="K8" s="1">
        <f t="shared" si="2"/>
        <v>93.918000000000006</v>
      </c>
      <c r="L8" s="1"/>
      <c r="M8" s="1"/>
      <c r="N8" s="1">
        <v>378.51253999999972</v>
      </c>
      <c r="O8" s="1">
        <f t="shared" si="3"/>
        <v>197.21359999999999</v>
      </c>
      <c r="P8" s="5">
        <f t="shared" si="4"/>
        <v>291.84146000000032</v>
      </c>
      <c r="Q8" s="5">
        <f t="shared" si="5"/>
        <v>291.84146000000032</v>
      </c>
      <c r="R8" s="5"/>
      <c r="S8" s="1"/>
      <c r="T8" s="1">
        <f t="shared" si="6"/>
        <v>10</v>
      </c>
      <c r="U8" s="1">
        <f t="shared" si="7"/>
        <v>8.5201757890936509</v>
      </c>
      <c r="V8" s="1">
        <v>208.63919999999999</v>
      </c>
      <c r="W8" s="1">
        <v>206.94139999999999</v>
      </c>
      <c r="X8" s="1">
        <v>191.82579999999999</v>
      </c>
      <c r="Y8" s="1">
        <v>174.2824</v>
      </c>
      <c r="Z8" s="1">
        <v>107.39960000000001</v>
      </c>
      <c r="AA8" s="1">
        <v>109.2996</v>
      </c>
      <c r="AB8" s="1" t="s">
        <v>37</v>
      </c>
      <c r="AC8" s="1">
        <f t="shared" si="8"/>
        <v>292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285.25400000000002</v>
      </c>
      <c r="D9" s="1">
        <v>67.498000000000005</v>
      </c>
      <c r="E9" s="1">
        <v>139.751</v>
      </c>
      <c r="F9" s="1">
        <v>164.46600000000001</v>
      </c>
      <c r="G9" s="6">
        <v>1</v>
      </c>
      <c r="H9" s="1">
        <v>40</v>
      </c>
      <c r="I9" s="1" t="s">
        <v>33</v>
      </c>
      <c r="J9" s="1">
        <v>138.65</v>
      </c>
      <c r="K9" s="1">
        <f t="shared" si="2"/>
        <v>1.1009999999999991</v>
      </c>
      <c r="L9" s="1"/>
      <c r="M9" s="1"/>
      <c r="N9" s="1">
        <v>49.520600000000002</v>
      </c>
      <c r="O9" s="1">
        <f t="shared" si="3"/>
        <v>27.950200000000002</v>
      </c>
      <c r="P9" s="5">
        <f t="shared" si="4"/>
        <v>65.5154</v>
      </c>
      <c r="Q9" s="5">
        <f t="shared" si="5"/>
        <v>65.5154</v>
      </c>
      <c r="R9" s="5"/>
      <c r="S9" s="1"/>
      <c r="T9" s="1">
        <f t="shared" si="6"/>
        <v>10</v>
      </c>
      <c r="U9" s="1">
        <f t="shared" si="7"/>
        <v>7.6559953059369876</v>
      </c>
      <c r="V9" s="1">
        <v>30.037600000000001</v>
      </c>
      <c r="W9" s="1">
        <v>30.150400000000001</v>
      </c>
      <c r="X9" s="1">
        <v>38.506799999999998</v>
      </c>
      <c r="Y9" s="1">
        <v>38.607199999999999</v>
      </c>
      <c r="Z9" s="1">
        <v>36.927599999999998</v>
      </c>
      <c r="AA9" s="1">
        <v>38.281799999999997</v>
      </c>
      <c r="AB9" s="1"/>
      <c r="AC9" s="1">
        <f t="shared" si="8"/>
        <v>66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347</v>
      </c>
      <c r="D10" s="1">
        <v>390</v>
      </c>
      <c r="E10" s="1">
        <v>370</v>
      </c>
      <c r="F10" s="1">
        <v>303</v>
      </c>
      <c r="G10" s="6">
        <v>0.45</v>
      </c>
      <c r="H10" s="1">
        <v>45</v>
      </c>
      <c r="I10" s="1" t="s">
        <v>33</v>
      </c>
      <c r="J10" s="1">
        <v>370</v>
      </c>
      <c r="K10" s="1">
        <f t="shared" si="2"/>
        <v>0</v>
      </c>
      <c r="L10" s="1"/>
      <c r="M10" s="1"/>
      <c r="N10" s="1">
        <v>114.39999999999991</v>
      </c>
      <c r="O10" s="1">
        <f t="shared" si="3"/>
        <v>74</v>
      </c>
      <c r="P10" s="5">
        <f t="shared" si="4"/>
        <v>322.60000000000014</v>
      </c>
      <c r="Q10" s="5">
        <f t="shared" si="5"/>
        <v>322.60000000000014</v>
      </c>
      <c r="R10" s="5"/>
      <c r="S10" s="1"/>
      <c r="T10" s="1">
        <f t="shared" si="6"/>
        <v>10</v>
      </c>
      <c r="U10" s="1">
        <f t="shared" si="7"/>
        <v>5.6405405405405391</v>
      </c>
      <c r="V10" s="1">
        <v>63.8</v>
      </c>
      <c r="W10" s="1">
        <v>66.8</v>
      </c>
      <c r="X10" s="1">
        <v>66.599999999999994</v>
      </c>
      <c r="Y10" s="1">
        <v>61.6</v>
      </c>
      <c r="Z10" s="1">
        <v>68.599999999999994</v>
      </c>
      <c r="AA10" s="1">
        <v>72.2</v>
      </c>
      <c r="AB10" s="1"/>
      <c r="AC10" s="1">
        <f t="shared" si="8"/>
        <v>145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466</v>
      </c>
      <c r="D11" s="1">
        <v>1032</v>
      </c>
      <c r="E11" s="1">
        <v>683</v>
      </c>
      <c r="F11" s="1">
        <v>743</v>
      </c>
      <c r="G11" s="6">
        <v>0.45</v>
      </c>
      <c r="H11" s="1">
        <v>45</v>
      </c>
      <c r="I11" s="1" t="s">
        <v>33</v>
      </c>
      <c r="J11" s="1">
        <v>695</v>
      </c>
      <c r="K11" s="1">
        <f t="shared" si="2"/>
        <v>-12</v>
      </c>
      <c r="L11" s="1"/>
      <c r="M11" s="1"/>
      <c r="N11" s="1">
        <v>220.2</v>
      </c>
      <c r="O11" s="1">
        <f t="shared" si="3"/>
        <v>136.6</v>
      </c>
      <c r="P11" s="5">
        <f t="shared" si="4"/>
        <v>402.79999999999995</v>
      </c>
      <c r="Q11" s="5">
        <f t="shared" si="5"/>
        <v>402.79999999999995</v>
      </c>
      <c r="R11" s="5"/>
      <c r="S11" s="1"/>
      <c r="T11" s="1">
        <f t="shared" si="6"/>
        <v>10</v>
      </c>
      <c r="U11" s="1">
        <f t="shared" si="7"/>
        <v>7.0512445095168381</v>
      </c>
      <c r="V11" s="1">
        <v>123.8</v>
      </c>
      <c r="W11" s="1">
        <v>141.80000000000001</v>
      </c>
      <c r="X11" s="1">
        <v>143.4</v>
      </c>
      <c r="Y11" s="1">
        <v>110.4</v>
      </c>
      <c r="Z11" s="1">
        <v>116.6</v>
      </c>
      <c r="AA11" s="1">
        <v>119.4</v>
      </c>
      <c r="AB11" s="1"/>
      <c r="AC11" s="1">
        <f t="shared" si="8"/>
        <v>181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275</v>
      </c>
      <c r="D12" s="1"/>
      <c r="E12" s="1">
        <v>113</v>
      </c>
      <c r="F12" s="1">
        <v>148</v>
      </c>
      <c r="G12" s="6">
        <v>0.17</v>
      </c>
      <c r="H12" s="1">
        <v>180</v>
      </c>
      <c r="I12" s="1" t="s">
        <v>33</v>
      </c>
      <c r="J12" s="1">
        <v>81</v>
      </c>
      <c r="K12" s="1">
        <f t="shared" si="2"/>
        <v>32</v>
      </c>
      <c r="L12" s="1"/>
      <c r="M12" s="1"/>
      <c r="N12" s="1">
        <v>0</v>
      </c>
      <c r="O12" s="1">
        <f t="shared" si="3"/>
        <v>22.6</v>
      </c>
      <c r="P12" s="5">
        <f>9.5*O12-N12-F12</f>
        <v>66.700000000000017</v>
      </c>
      <c r="Q12" s="5">
        <f t="shared" si="5"/>
        <v>66.700000000000017</v>
      </c>
      <c r="R12" s="5"/>
      <c r="S12" s="1"/>
      <c r="T12" s="1">
        <f t="shared" si="6"/>
        <v>9.5</v>
      </c>
      <c r="U12" s="1">
        <f t="shared" si="7"/>
        <v>6.5486725663716809</v>
      </c>
      <c r="V12" s="1">
        <v>10.8</v>
      </c>
      <c r="W12" s="1">
        <v>12</v>
      </c>
      <c r="X12" s="1">
        <v>14.2</v>
      </c>
      <c r="Y12" s="1">
        <v>25</v>
      </c>
      <c r="Z12" s="1">
        <v>32.4</v>
      </c>
      <c r="AA12" s="1">
        <v>27.6</v>
      </c>
      <c r="AB12" s="1"/>
      <c r="AC12" s="1">
        <f t="shared" si="8"/>
        <v>11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40</v>
      </c>
      <c r="C13" s="1">
        <v>265</v>
      </c>
      <c r="D13" s="1">
        <v>60</v>
      </c>
      <c r="E13" s="1">
        <v>131</v>
      </c>
      <c r="F13" s="1">
        <v>188</v>
      </c>
      <c r="G13" s="6">
        <v>0.3</v>
      </c>
      <c r="H13" s="1">
        <v>40</v>
      </c>
      <c r="I13" s="1" t="s">
        <v>33</v>
      </c>
      <c r="J13" s="1">
        <v>129</v>
      </c>
      <c r="K13" s="1">
        <f t="shared" si="2"/>
        <v>2</v>
      </c>
      <c r="L13" s="1"/>
      <c r="M13" s="1"/>
      <c r="N13" s="1">
        <v>0</v>
      </c>
      <c r="O13" s="1">
        <f t="shared" si="3"/>
        <v>26.2</v>
      </c>
      <c r="P13" s="5">
        <f t="shared" si="4"/>
        <v>74</v>
      </c>
      <c r="Q13" s="5">
        <f t="shared" si="5"/>
        <v>74</v>
      </c>
      <c r="R13" s="5"/>
      <c r="S13" s="1"/>
      <c r="T13" s="1">
        <f t="shared" si="6"/>
        <v>10</v>
      </c>
      <c r="U13" s="1">
        <f t="shared" si="7"/>
        <v>7.1755725190839694</v>
      </c>
      <c r="V13" s="1">
        <v>26.4</v>
      </c>
      <c r="W13" s="1">
        <v>19.600000000000001</v>
      </c>
      <c r="X13" s="1">
        <v>33.200000000000003</v>
      </c>
      <c r="Y13" s="1">
        <v>35.4</v>
      </c>
      <c r="Z13" s="1">
        <v>28.8</v>
      </c>
      <c r="AA13" s="1">
        <v>28.2</v>
      </c>
      <c r="AB13" s="1" t="s">
        <v>45</v>
      </c>
      <c r="AC13" s="1">
        <f t="shared" si="8"/>
        <v>22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40</v>
      </c>
      <c r="C14" s="1">
        <v>442</v>
      </c>
      <c r="D14" s="1"/>
      <c r="E14" s="1">
        <v>186</v>
      </c>
      <c r="F14" s="1">
        <v>225</v>
      </c>
      <c r="G14" s="6">
        <v>0.17</v>
      </c>
      <c r="H14" s="1">
        <v>180</v>
      </c>
      <c r="I14" s="1" t="s">
        <v>33</v>
      </c>
      <c r="J14" s="1">
        <v>184</v>
      </c>
      <c r="K14" s="1">
        <f t="shared" si="2"/>
        <v>2</v>
      </c>
      <c r="L14" s="1"/>
      <c r="M14" s="1"/>
      <c r="N14" s="1">
        <v>91.399999999999977</v>
      </c>
      <c r="O14" s="1">
        <f t="shared" si="3"/>
        <v>37.200000000000003</v>
      </c>
      <c r="P14" s="5">
        <f t="shared" si="4"/>
        <v>55.600000000000023</v>
      </c>
      <c r="Q14" s="5">
        <f t="shared" si="5"/>
        <v>55.600000000000023</v>
      </c>
      <c r="R14" s="5"/>
      <c r="S14" s="1"/>
      <c r="T14" s="1">
        <f t="shared" si="6"/>
        <v>10</v>
      </c>
      <c r="U14" s="1">
        <f t="shared" si="7"/>
        <v>8.5053763440860202</v>
      </c>
      <c r="V14" s="1">
        <v>42.4</v>
      </c>
      <c r="W14" s="1">
        <v>42.2</v>
      </c>
      <c r="X14" s="1">
        <v>36</v>
      </c>
      <c r="Y14" s="1">
        <v>54</v>
      </c>
      <c r="Z14" s="1">
        <v>65.599999999999994</v>
      </c>
      <c r="AA14" s="1">
        <v>55</v>
      </c>
      <c r="AB14" s="1"/>
      <c r="AC14" s="1">
        <f t="shared" si="8"/>
        <v>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124</v>
      </c>
      <c r="D15" s="1">
        <v>60</v>
      </c>
      <c r="E15" s="1">
        <v>105</v>
      </c>
      <c r="F15" s="1">
        <v>55</v>
      </c>
      <c r="G15" s="6">
        <v>0.35</v>
      </c>
      <c r="H15" s="1">
        <v>50</v>
      </c>
      <c r="I15" s="1" t="s">
        <v>33</v>
      </c>
      <c r="J15" s="1">
        <v>105</v>
      </c>
      <c r="K15" s="1">
        <f t="shared" si="2"/>
        <v>0</v>
      </c>
      <c r="L15" s="1"/>
      <c r="M15" s="1"/>
      <c r="N15" s="1">
        <v>34</v>
      </c>
      <c r="O15" s="1">
        <f t="shared" si="3"/>
        <v>21</v>
      </c>
      <c r="P15" s="5">
        <f t="shared" si="4"/>
        <v>121</v>
      </c>
      <c r="Q15" s="5">
        <f t="shared" si="5"/>
        <v>121</v>
      </c>
      <c r="R15" s="5"/>
      <c r="S15" s="1"/>
      <c r="T15" s="1">
        <f t="shared" si="6"/>
        <v>10</v>
      </c>
      <c r="U15" s="1">
        <f t="shared" si="7"/>
        <v>4.2380952380952381</v>
      </c>
      <c r="V15" s="1">
        <v>16</v>
      </c>
      <c r="W15" s="1">
        <v>15.6</v>
      </c>
      <c r="X15" s="1">
        <v>15.6</v>
      </c>
      <c r="Y15" s="1">
        <v>17.8</v>
      </c>
      <c r="Z15" s="1">
        <v>17.2</v>
      </c>
      <c r="AA15" s="1">
        <v>16.399999999999999</v>
      </c>
      <c r="AB15" s="1"/>
      <c r="AC15" s="1">
        <f t="shared" si="8"/>
        <v>42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137</v>
      </c>
      <c r="D16" s="1">
        <v>120</v>
      </c>
      <c r="E16" s="1">
        <v>108</v>
      </c>
      <c r="F16" s="1">
        <v>117</v>
      </c>
      <c r="G16" s="6">
        <v>0.35</v>
      </c>
      <c r="H16" s="1">
        <v>50</v>
      </c>
      <c r="I16" s="1" t="s">
        <v>33</v>
      </c>
      <c r="J16" s="1">
        <v>110</v>
      </c>
      <c r="K16" s="1">
        <f t="shared" si="2"/>
        <v>-2</v>
      </c>
      <c r="L16" s="1"/>
      <c r="M16" s="1"/>
      <c r="N16" s="1">
        <v>37</v>
      </c>
      <c r="O16" s="1">
        <f t="shared" si="3"/>
        <v>21.6</v>
      </c>
      <c r="P16" s="5">
        <f t="shared" si="4"/>
        <v>62</v>
      </c>
      <c r="Q16" s="5">
        <f t="shared" si="5"/>
        <v>62</v>
      </c>
      <c r="R16" s="5"/>
      <c r="S16" s="1"/>
      <c r="T16" s="1">
        <f t="shared" si="6"/>
        <v>10</v>
      </c>
      <c r="U16" s="1">
        <f t="shared" si="7"/>
        <v>7.1296296296296289</v>
      </c>
      <c r="V16" s="1">
        <v>22</v>
      </c>
      <c r="W16" s="1">
        <v>22</v>
      </c>
      <c r="X16" s="1">
        <v>18.399999999999999</v>
      </c>
      <c r="Y16" s="1">
        <v>21.4</v>
      </c>
      <c r="Z16" s="1">
        <v>23.2</v>
      </c>
      <c r="AA16" s="1">
        <v>22</v>
      </c>
      <c r="AB16" s="1"/>
      <c r="AC16" s="1">
        <f t="shared" si="8"/>
        <v>22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32</v>
      </c>
      <c r="C17" s="1">
        <v>538.57899999999995</v>
      </c>
      <c r="D17" s="1">
        <v>779.12800000000004</v>
      </c>
      <c r="E17" s="1">
        <v>584.83100000000002</v>
      </c>
      <c r="F17" s="1">
        <v>549.61800000000005</v>
      </c>
      <c r="G17" s="6">
        <v>1</v>
      </c>
      <c r="H17" s="1">
        <v>55</v>
      </c>
      <c r="I17" s="1" t="s">
        <v>33</v>
      </c>
      <c r="J17" s="1">
        <v>560.12</v>
      </c>
      <c r="K17" s="1">
        <f t="shared" si="2"/>
        <v>24.711000000000013</v>
      </c>
      <c r="L17" s="1"/>
      <c r="M17" s="1"/>
      <c r="N17" s="1">
        <v>130.32099999999971</v>
      </c>
      <c r="O17" s="1">
        <f t="shared" si="3"/>
        <v>116.9662</v>
      </c>
      <c r="P17" s="5">
        <f>9.9*O17-N17-F17</f>
        <v>478.02638000000036</v>
      </c>
      <c r="Q17" s="5">
        <f t="shared" si="5"/>
        <v>478.02638000000036</v>
      </c>
      <c r="R17" s="5"/>
      <c r="S17" s="1"/>
      <c r="T17" s="1">
        <f t="shared" si="6"/>
        <v>9.9</v>
      </c>
      <c r="U17" s="1">
        <f t="shared" si="7"/>
        <v>5.8131237913174898</v>
      </c>
      <c r="V17" s="1">
        <v>126.4542</v>
      </c>
      <c r="W17" s="1">
        <v>124.381</v>
      </c>
      <c r="X17" s="1">
        <v>160.76660000000001</v>
      </c>
      <c r="Y17" s="1">
        <v>182.44839999999999</v>
      </c>
      <c r="Z17" s="1">
        <v>216.7388</v>
      </c>
      <c r="AA17" s="1">
        <v>211.8886</v>
      </c>
      <c r="AB17" s="1" t="s">
        <v>52</v>
      </c>
      <c r="AC17" s="1">
        <f t="shared" si="8"/>
        <v>478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32</v>
      </c>
      <c r="C18" s="1">
        <v>4282.95</v>
      </c>
      <c r="D18" s="1">
        <v>2556.2629999999999</v>
      </c>
      <c r="E18" s="1">
        <v>2592.4699999999998</v>
      </c>
      <c r="F18" s="1">
        <v>3345.6849999999999</v>
      </c>
      <c r="G18" s="6">
        <v>1</v>
      </c>
      <c r="H18" s="1">
        <v>50</v>
      </c>
      <c r="I18" s="1" t="s">
        <v>33</v>
      </c>
      <c r="J18" s="1">
        <v>2605.6</v>
      </c>
      <c r="K18" s="1">
        <f t="shared" si="2"/>
        <v>-13.130000000000109</v>
      </c>
      <c r="L18" s="1"/>
      <c r="M18" s="1"/>
      <c r="N18" s="1">
        <v>1025.70596</v>
      </c>
      <c r="O18" s="1">
        <f t="shared" si="3"/>
        <v>518.49399999999991</v>
      </c>
      <c r="P18" s="5">
        <f>9.8*O18-N18-F18</f>
        <v>709.8502399999993</v>
      </c>
      <c r="Q18" s="5">
        <f t="shared" si="5"/>
        <v>709.8502399999993</v>
      </c>
      <c r="R18" s="5"/>
      <c r="S18" s="1"/>
      <c r="T18" s="1">
        <f t="shared" si="6"/>
        <v>9.7999999999999989</v>
      </c>
      <c r="U18" s="1">
        <f t="shared" si="7"/>
        <v>8.4309383715144257</v>
      </c>
      <c r="V18" s="1">
        <v>548.77520000000004</v>
      </c>
      <c r="W18" s="1">
        <v>546.7414</v>
      </c>
      <c r="X18" s="1">
        <v>474.15679999999998</v>
      </c>
      <c r="Y18" s="1">
        <v>488.71080000000001</v>
      </c>
      <c r="Z18" s="1">
        <v>457.75319999999999</v>
      </c>
      <c r="AA18" s="1">
        <v>452.70200000000011</v>
      </c>
      <c r="AB18" s="1" t="s">
        <v>37</v>
      </c>
      <c r="AC18" s="1">
        <f t="shared" si="8"/>
        <v>710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32</v>
      </c>
      <c r="C19" s="1">
        <v>340.10399999999998</v>
      </c>
      <c r="D19" s="1">
        <v>611</v>
      </c>
      <c r="E19" s="1">
        <v>586.31600000000003</v>
      </c>
      <c r="F19" s="1">
        <v>181.173</v>
      </c>
      <c r="G19" s="6">
        <v>1</v>
      </c>
      <c r="H19" s="1">
        <v>60</v>
      </c>
      <c r="I19" s="1" t="s">
        <v>33</v>
      </c>
      <c r="J19" s="1">
        <v>625.25</v>
      </c>
      <c r="K19" s="1">
        <f t="shared" si="2"/>
        <v>-38.933999999999969</v>
      </c>
      <c r="L19" s="1"/>
      <c r="M19" s="1"/>
      <c r="N19" s="1">
        <v>255.52090000000001</v>
      </c>
      <c r="O19" s="1">
        <f t="shared" si="3"/>
        <v>117.26320000000001</v>
      </c>
      <c r="P19" s="5">
        <f t="shared" si="4"/>
        <v>735.93810000000008</v>
      </c>
      <c r="Q19" s="5">
        <f t="shared" si="5"/>
        <v>735.93810000000008</v>
      </c>
      <c r="R19" s="5"/>
      <c r="S19" s="1"/>
      <c r="T19" s="1">
        <f t="shared" si="6"/>
        <v>10</v>
      </c>
      <c r="U19" s="1">
        <f t="shared" si="7"/>
        <v>3.7240489770021621</v>
      </c>
      <c r="V19" s="1">
        <v>75.810199999999995</v>
      </c>
      <c r="W19" s="1">
        <v>69.6494</v>
      </c>
      <c r="X19" s="1">
        <v>39.749600000000001</v>
      </c>
      <c r="Y19" s="1">
        <v>20.860600000000002</v>
      </c>
      <c r="Z19" s="1">
        <v>0</v>
      </c>
      <c r="AA19" s="1">
        <v>0</v>
      </c>
      <c r="AB19" s="1" t="s">
        <v>55</v>
      </c>
      <c r="AC19" s="1">
        <f t="shared" si="8"/>
        <v>736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56</v>
      </c>
      <c r="B20" s="11" t="s">
        <v>32</v>
      </c>
      <c r="C20" s="11"/>
      <c r="D20" s="11">
        <v>1.788</v>
      </c>
      <c r="E20" s="11">
        <v>1.788</v>
      </c>
      <c r="F20" s="11"/>
      <c r="G20" s="12">
        <v>0</v>
      </c>
      <c r="H20" s="11" t="e">
        <v>#N/A</v>
      </c>
      <c r="I20" s="11" t="s">
        <v>46</v>
      </c>
      <c r="J20" s="11">
        <v>1.8</v>
      </c>
      <c r="K20" s="11">
        <f t="shared" si="2"/>
        <v>-1.2000000000000011E-2</v>
      </c>
      <c r="L20" s="11"/>
      <c r="M20" s="11"/>
      <c r="N20" s="11"/>
      <c r="O20" s="11">
        <f t="shared" si="3"/>
        <v>0.35760000000000003</v>
      </c>
      <c r="P20" s="13"/>
      <c r="Q20" s="13"/>
      <c r="R20" s="13"/>
      <c r="S20" s="11"/>
      <c r="T20" s="11">
        <f t="shared" ref="T20:T32" si="9">(F20+N20+P20)/O20</f>
        <v>0</v>
      </c>
      <c r="U20" s="11">
        <f t="shared" si="7"/>
        <v>0</v>
      </c>
      <c r="V20" s="11">
        <v>0.35759999999999997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/>
      <c r="AC20" s="11">
        <f t="shared" ref="AC20:AC32" si="10">ROUND(P20*G20,0)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32</v>
      </c>
      <c r="C21" s="1">
        <v>453.47300000000001</v>
      </c>
      <c r="D21" s="1">
        <v>63.31</v>
      </c>
      <c r="E21" s="1">
        <v>219.81</v>
      </c>
      <c r="F21" s="1">
        <v>240.381</v>
      </c>
      <c r="G21" s="6">
        <v>1</v>
      </c>
      <c r="H21" s="1">
        <v>60</v>
      </c>
      <c r="I21" s="1" t="s">
        <v>33</v>
      </c>
      <c r="J21" s="1">
        <v>209.91</v>
      </c>
      <c r="K21" s="1">
        <f t="shared" si="2"/>
        <v>9.9000000000000057</v>
      </c>
      <c r="L21" s="1"/>
      <c r="M21" s="1"/>
      <c r="N21" s="1">
        <v>90.090199999999925</v>
      </c>
      <c r="O21" s="1">
        <f t="shared" si="3"/>
        <v>43.962000000000003</v>
      </c>
      <c r="P21" s="5">
        <f t="shared" ref="P21" si="11">10*O21-N21-F21</f>
        <v>109.14880000000008</v>
      </c>
      <c r="Q21" s="5">
        <f t="shared" ref="Q21:Q22" si="12">P21</f>
        <v>109.14880000000008</v>
      </c>
      <c r="R21" s="5"/>
      <c r="S21" s="1"/>
      <c r="T21" s="1">
        <f t="shared" ref="T21:T22" si="13">(F21+N21+Q21)/O21</f>
        <v>10</v>
      </c>
      <c r="U21" s="1">
        <f t="shared" si="7"/>
        <v>7.5172012192347921</v>
      </c>
      <c r="V21" s="1">
        <v>44.709200000000003</v>
      </c>
      <c r="W21" s="1">
        <v>45.912999999999997</v>
      </c>
      <c r="X21" s="1">
        <v>41.982600000000012</v>
      </c>
      <c r="Y21" s="1">
        <v>50.042999999999999</v>
      </c>
      <c r="Z21" s="1">
        <v>63.194000000000003</v>
      </c>
      <c r="AA21" s="1">
        <v>56.264400000000002</v>
      </c>
      <c r="AB21" s="1"/>
      <c r="AC21" s="1">
        <f t="shared" ref="AC21:AC22" si="14">ROUND(Q21*G21,0)</f>
        <v>109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32</v>
      </c>
      <c r="C22" s="1">
        <v>638.71900000000005</v>
      </c>
      <c r="D22" s="1">
        <v>1257.1669999999999</v>
      </c>
      <c r="E22" s="1">
        <v>866.36300000000006</v>
      </c>
      <c r="F22" s="1">
        <v>775.27499999999998</v>
      </c>
      <c r="G22" s="6">
        <v>1</v>
      </c>
      <c r="H22" s="1">
        <v>60</v>
      </c>
      <c r="I22" s="1" t="s">
        <v>33</v>
      </c>
      <c r="J22" s="1">
        <v>825.21</v>
      </c>
      <c r="K22" s="1">
        <f t="shared" si="2"/>
        <v>41.15300000000002</v>
      </c>
      <c r="L22" s="1"/>
      <c r="M22" s="1"/>
      <c r="N22" s="1">
        <v>197.0113999999995</v>
      </c>
      <c r="O22" s="1">
        <f t="shared" si="3"/>
        <v>173.27260000000001</v>
      </c>
      <c r="P22" s="5">
        <f>9.9*O22-N22-F22</f>
        <v>743.1123400000007</v>
      </c>
      <c r="Q22" s="5">
        <f t="shared" si="12"/>
        <v>743.1123400000007</v>
      </c>
      <c r="R22" s="5"/>
      <c r="S22" s="1"/>
      <c r="T22" s="1">
        <f t="shared" si="13"/>
        <v>9.9</v>
      </c>
      <c r="U22" s="1">
        <f t="shared" si="7"/>
        <v>5.6113107323373654</v>
      </c>
      <c r="V22" s="1">
        <v>186.48259999999999</v>
      </c>
      <c r="W22" s="1">
        <v>182.24600000000001</v>
      </c>
      <c r="X22" s="1">
        <v>227.33500000000001</v>
      </c>
      <c r="Y22" s="1">
        <v>253.40559999999999</v>
      </c>
      <c r="Z22" s="1">
        <v>312.255</v>
      </c>
      <c r="AA22" s="1">
        <v>308.55520000000001</v>
      </c>
      <c r="AB22" s="1" t="s">
        <v>52</v>
      </c>
      <c r="AC22" s="1">
        <f t="shared" si="14"/>
        <v>743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59</v>
      </c>
      <c r="B23" s="11" t="s">
        <v>32</v>
      </c>
      <c r="C23" s="11"/>
      <c r="D23" s="11"/>
      <c r="E23" s="22">
        <v>2.59</v>
      </c>
      <c r="F23" s="22">
        <v>-2.59</v>
      </c>
      <c r="G23" s="12">
        <v>0</v>
      </c>
      <c r="H23" s="11" t="e">
        <v>#N/A</v>
      </c>
      <c r="I23" s="11" t="s">
        <v>46</v>
      </c>
      <c r="J23" s="11"/>
      <c r="K23" s="11">
        <f t="shared" si="2"/>
        <v>2.59</v>
      </c>
      <c r="L23" s="11"/>
      <c r="M23" s="11"/>
      <c r="N23" s="11"/>
      <c r="O23" s="11">
        <f t="shared" si="3"/>
        <v>0.51800000000000002</v>
      </c>
      <c r="P23" s="13"/>
      <c r="Q23" s="13"/>
      <c r="R23" s="13"/>
      <c r="S23" s="11"/>
      <c r="T23" s="11">
        <f t="shared" si="9"/>
        <v>-5</v>
      </c>
      <c r="U23" s="11">
        <f t="shared" si="7"/>
        <v>-5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4" t="s">
        <v>149</v>
      </c>
      <c r="AC23" s="11">
        <f t="shared" si="10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32</v>
      </c>
      <c r="C24" s="1">
        <v>1004.806</v>
      </c>
      <c r="D24" s="1">
        <v>802.21299999999997</v>
      </c>
      <c r="E24" s="1">
        <v>716.40599999999995</v>
      </c>
      <c r="F24" s="1">
        <v>905.346</v>
      </c>
      <c r="G24" s="6">
        <v>1</v>
      </c>
      <c r="H24" s="1">
        <v>60</v>
      </c>
      <c r="I24" s="1" t="s">
        <v>33</v>
      </c>
      <c r="J24" s="1">
        <v>688.3</v>
      </c>
      <c r="K24" s="1">
        <f t="shared" si="2"/>
        <v>28.105999999999995</v>
      </c>
      <c r="L24" s="1"/>
      <c r="M24" s="1"/>
      <c r="N24" s="1">
        <v>277.97498000000007</v>
      </c>
      <c r="O24" s="1">
        <f t="shared" si="3"/>
        <v>143.28119999999998</v>
      </c>
      <c r="P24" s="5">
        <f t="shared" ref="P24:P30" si="15">10*O24-N24-F24</f>
        <v>249.49101999999993</v>
      </c>
      <c r="Q24" s="5">
        <f t="shared" ref="Q24:Q31" si="16">P24</f>
        <v>249.49101999999993</v>
      </c>
      <c r="R24" s="5"/>
      <c r="S24" s="1"/>
      <c r="T24" s="1">
        <f t="shared" ref="T24:T31" si="17">(F24+N24+Q24)/O24</f>
        <v>10</v>
      </c>
      <c r="U24" s="1">
        <f t="shared" si="7"/>
        <v>8.2587316409968654</v>
      </c>
      <c r="V24" s="1">
        <v>148.86859999999999</v>
      </c>
      <c r="W24" s="1">
        <v>147.98500000000001</v>
      </c>
      <c r="X24" s="1">
        <v>110.526</v>
      </c>
      <c r="Y24" s="1">
        <v>111.0638</v>
      </c>
      <c r="Z24" s="1">
        <v>114.0014</v>
      </c>
      <c r="AA24" s="1">
        <v>109.0776</v>
      </c>
      <c r="AB24" s="1" t="s">
        <v>37</v>
      </c>
      <c r="AC24" s="1">
        <f t="shared" ref="AC24:AC31" si="18">ROUND(Q24*G24,0)</f>
        <v>249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32</v>
      </c>
      <c r="C25" s="1">
        <v>232.57599999999999</v>
      </c>
      <c r="D25" s="1">
        <v>622.31500000000005</v>
      </c>
      <c r="E25" s="1">
        <v>424.37299999999999</v>
      </c>
      <c r="F25" s="1">
        <v>320.798</v>
      </c>
      <c r="G25" s="6">
        <v>1</v>
      </c>
      <c r="H25" s="1">
        <v>60</v>
      </c>
      <c r="I25" s="1" t="s">
        <v>33</v>
      </c>
      <c r="J25" s="1">
        <v>403.42</v>
      </c>
      <c r="K25" s="1">
        <f t="shared" si="2"/>
        <v>20.952999999999975</v>
      </c>
      <c r="L25" s="1"/>
      <c r="M25" s="1"/>
      <c r="N25" s="1">
        <v>76.572599999999994</v>
      </c>
      <c r="O25" s="1">
        <f t="shared" si="3"/>
        <v>84.874600000000001</v>
      </c>
      <c r="P25" s="5">
        <f t="shared" ref="P25:P26" si="19">9.9*O25-N25-F25</f>
        <v>442.88794000000007</v>
      </c>
      <c r="Q25" s="5">
        <f t="shared" si="16"/>
        <v>442.88794000000007</v>
      </c>
      <c r="R25" s="5"/>
      <c r="S25" s="1"/>
      <c r="T25" s="1">
        <f t="shared" si="17"/>
        <v>9.9</v>
      </c>
      <c r="U25" s="1">
        <f t="shared" si="7"/>
        <v>4.6818553489500978</v>
      </c>
      <c r="V25" s="1">
        <v>82.193399999999997</v>
      </c>
      <c r="W25" s="1">
        <v>81.827200000000005</v>
      </c>
      <c r="X25" s="1">
        <v>91.923400000000001</v>
      </c>
      <c r="Y25" s="1">
        <v>96.138000000000005</v>
      </c>
      <c r="Z25" s="1">
        <v>113.8676</v>
      </c>
      <c r="AA25" s="1">
        <v>115.2794</v>
      </c>
      <c r="AB25" s="1" t="s">
        <v>52</v>
      </c>
      <c r="AC25" s="1">
        <f t="shared" si="18"/>
        <v>443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32</v>
      </c>
      <c r="C26" s="1">
        <v>290.887</v>
      </c>
      <c r="D26" s="1">
        <v>690.33500000000004</v>
      </c>
      <c r="E26" s="1">
        <v>476.42099999999999</v>
      </c>
      <c r="F26" s="1">
        <v>393.65899999999999</v>
      </c>
      <c r="G26" s="6">
        <v>1</v>
      </c>
      <c r="H26" s="1">
        <v>60</v>
      </c>
      <c r="I26" s="1" t="s">
        <v>33</v>
      </c>
      <c r="J26" s="1">
        <v>459.78</v>
      </c>
      <c r="K26" s="1">
        <f t="shared" si="2"/>
        <v>16.64100000000002</v>
      </c>
      <c r="L26" s="1"/>
      <c r="M26" s="1"/>
      <c r="N26" s="1">
        <v>174.04199999999989</v>
      </c>
      <c r="O26" s="1">
        <f t="shared" si="3"/>
        <v>95.284199999999998</v>
      </c>
      <c r="P26" s="5">
        <f t="shared" si="19"/>
        <v>375.61258000000009</v>
      </c>
      <c r="Q26" s="5">
        <f t="shared" si="16"/>
        <v>375.61258000000009</v>
      </c>
      <c r="R26" s="5"/>
      <c r="S26" s="1"/>
      <c r="T26" s="1">
        <f t="shared" si="17"/>
        <v>9.9</v>
      </c>
      <c r="U26" s="1">
        <f t="shared" si="7"/>
        <v>5.9579762437004238</v>
      </c>
      <c r="V26" s="1">
        <v>103.0444</v>
      </c>
      <c r="W26" s="1">
        <v>95.325999999999993</v>
      </c>
      <c r="X26" s="1">
        <v>117.96120000000001</v>
      </c>
      <c r="Y26" s="1">
        <v>134.85759999999999</v>
      </c>
      <c r="Z26" s="1">
        <v>164.5686</v>
      </c>
      <c r="AA26" s="1">
        <v>161.16220000000001</v>
      </c>
      <c r="AB26" s="1" t="s">
        <v>52</v>
      </c>
      <c r="AC26" s="1">
        <f t="shared" si="18"/>
        <v>376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32</v>
      </c>
      <c r="C27" s="1">
        <v>12.821</v>
      </c>
      <c r="D27" s="1">
        <v>1.163</v>
      </c>
      <c r="E27" s="1">
        <v>8.3780000000000001</v>
      </c>
      <c r="F27" s="1"/>
      <c r="G27" s="6">
        <v>1</v>
      </c>
      <c r="H27" s="1">
        <v>35</v>
      </c>
      <c r="I27" s="1" t="s">
        <v>33</v>
      </c>
      <c r="J27" s="1">
        <v>18.899999999999999</v>
      </c>
      <c r="K27" s="1">
        <f t="shared" si="2"/>
        <v>-10.521999999999998</v>
      </c>
      <c r="L27" s="1"/>
      <c r="M27" s="1"/>
      <c r="N27" s="1">
        <v>0</v>
      </c>
      <c r="O27" s="1">
        <f t="shared" si="3"/>
        <v>1.6756</v>
      </c>
      <c r="P27" s="5">
        <v>20</v>
      </c>
      <c r="Q27" s="5">
        <f t="shared" si="16"/>
        <v>20</v>
      </c>
      <c r="R27" s="5"/>
      <c r="S27" s="1"/>
      <c r="T27" s="1">
        <f t="shared" si="17"/>
        <v>11.936022917164001</v>
      </c>
      <c r="U27" s="1">
        <f t="shared" si="7"/>
        <v>0</v>
      </c>
      <c r="V27" s="1">
        <v>3.9253999999999998</v>
      </c>
      <c r="W27" s="1">
        <v>4.7585999999999986</v>
      </c>
      <c r="X27" s="1">
        <v>7.2522000000000002</v>
      </c>
      <c r="Y27" s="1">
        <v>5.9990000000000014</v>
      </c>
      <c r="Z27" s="1">
        <v>2.7892000000000001</v>
      </c>
      <c r="AA27" s="1">
        <v>3.7694000000000001</v>
      </c>
      <c r="AB27" s="1" t="s">
        <v>45</v>
      </c>
      <c r="AC27" s="1">
        <f t="shared" si="18"/>
        <v>20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32</v>
      </c>
      <c r="C28" s="1">
        <v>368.10599999999999</v>
      </c>
      <c r="D28" s="1">
        <v>242.869</v>
      </c>
      <c r="E28" s="1">
        <v>287.834</v>
      </c>
      <c r="F28" s="1">
        <v>269.74299999999999</v>
      </c>
      <c r="G28" s="6">
        <v>1</v>
      </c>
      <c r="H28" s="1">
        <v>30</v>
      </c>
      <c r="I28" s="1" t="s">
        <v>33</v>
      </c>
      <c r="J28" s="1">
        <v>285.2</v>
      </c>
      <c r="K28" s="1">
        <f t="shared" si="2"/>
        <v>2.6340000000000146</v>
      </c>
      <c r="L28" s="1"/>
      <c r="M28" s="1"/>
      <c r="N28" s="1">
        <v>73.640000000000043</v>
      </c>
      <c r="O28" s="1">
        <f t="shared" si="3"/>
        <v>57.566800000000001</v>
      </c>
      <c r="P28" s="5">
        <f t="shared" si="15"/>
        <v>232.28499999999997</v>
      </c>
      <c r="Q28" s="5">
        <f t="shared" si="16"/>
        <v>232.28499999999997</v>
      </c>
      <c r="R28" s="5"/>
      <c r="S28" s="1"/>
      <c r="T28" s="1">
        <f t="shared" si="17"/>
        <v>10</v>
      </c>
      <c r="U28" s="1">
        <f t="shared" si="7"/>
        <v>5.9649485467317973</v>
      </c>
      <c r="V28" s="1">
        <v>52.165999999999997</v>
      </c>
      <c r="W28" s="1">
        <v>54.488199999999992</v>
      </c>
      <c r="X28" s="1">
        <v>61.2866</v>
      </c>
      <c r="Y28" s="1">
        <v>58.261600000000001</v>
      </c>
      <c r="Z28" s="1">
        <v>52.666200000000003</v>
      </c>
      <c r="AA28" s="1">
        <v>55.557000000000002</v>
      </c>
      <c r="AB28" s="1" t="s">
        <v>65</v>
      </c>
      <c r="AC28" s="1">
        <f t="shared" si="18"/>
        <v>232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32</v>
      </c>
      <c r="C29" s="1">
        <v>181.15199999999999</v>
      </c>
      <c r="D29" s="1">
        <v>119.271</v>
      </c>
      <c r="E29" s="1">
        <v>196.43899999999999</v>
      </c>
      <c r="F29" s="1">
        <v>25.968</v>
      </c>
      <c r="G29" s="6">
        <v>1</v>
      </c>
      <c r="H29" s="1">
        <v>30</v>
      </c>
      <c r="I29" s="1" t="s">
        <v>33</v>
      </c>
      <c r="J29" s="1">
        <v>203.9</v>
      </c>
      <c r="K29" s="1">
        <f t="shared" si="2"/>
        <v>-7.4610000000000127</v>
      </c>
      <c r="L29" s="1"/>
      <c r="M29" s="1"/>
      <c r="N29" s="1">
        <v>100</v>
      </c>
      <c r="O29" s="1">
        <f t="shared" si="3"/>
        <v>39.287799999999997</v>
      </c>
      <c r="P29" s="5">
        <f t="shared" si="15"/>
        <v>266.90999999999997</v>
      </c>
      <c r="Q29" s="5">
        <v>100</v>
      </c>
      <c r="R29" s="5">
        <v>100</v>
      </c>
      <c r="S29" s="1" t="s">
        <v>154</v>
      </c>
      <c r="T29" s="1">
        <f t="shared" si="17"/>
        <v>5.751607369208763</v>
      </c>
      <c r="U29" s="1">
        <f t="shared" si="7"/>
        <v>3.2062879570757339</v>
      </c>
      <c r="V29" s="1">
        <v>52.2042</v>
      </c>
      <c r="W29" s="1">
        <v>49.632199999999997</v>
      </c>
      <c r="X29" s="1">
        <v>39.858199999999997</v>
      </c>
      <c r="Y29" s="1">
        <v>44.843000000000004</v>
      </c>
      <c r="Z29" s="1">
        <v>62.729399999999998</v>
      </c>
      <c r="AA29" s="1">
        <v>59.392200000000003</v>
      </c>
      <c r="AB29" s="1"/>
      <c r="AC29" s="1">
        <f t="shared" si="18"/>
        <v>100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32</v>
      </c>
      <c r="C30" s="1">
        <v>975.83</v>
      </c>
      <c r="D30" s="1">
        <v>1394.3320000000001</v>
      </c>
      <c r="E30" s="1">
        <v>995.16899999999998</v>
      </c>
      <c r="F30" s="1">
        <v>1103.403</v>
      </c>
      <c r="G30" s="6">
        <v>1</v>
      </c>
      <c r="H30" s="1">
        <v>30</v>
      </c>
      <c r="I30" s="1" t="s">
        <v>33</v>
      </c>
      <c r="J30" s="1">
        <v>974.7</v>
      </c>
      <c r="K30" s="1">
        <f t="shared" si="2"/>
        <v>20.468999999999937</v>
      </c>
      <c r="L30" s="1"/>
      <c r="M30" s="1"/>
      <c r="N30" s="1">
        <v>336.07603999999958</v>
      </c>
      <c r="O30" s="1">
        <f t="shared" si="3"/>
        <v>199.03379999999999</v>
      </c>
      <c r="P30" s="5">
        <f t="shared" si="15"/>
        <v>550.85896000000025</v>
      </c>
      <c r="Q30" s="5">
        <f t="shared" si="16"/>
        <v>550.85896000000025</v>
      </c>
      <c r="R30" s="5"/>
      <c r="S30" s="1"/>
      <c r="T30" s="1">
        <f t="shared" si="17"/>
        <v>10</v>
      </c>
      <c r="U30" s="1">
        <f t="shared" si="7"/>
        <v>7.2323346084936322</v>
      </c>
      <c r="V30" s="1">
        <v>188.92619999999999</v>
      </c>
      <c r="W30" s="1">
        <v>190.078</v>
      </c>
      <c r="X30" s="1">
        <v>149.65020000000001</v>
      </c>
      <c r="Y30" s="1">
        <v>132.06899999999999</v>
      </c>
      <c r="Z30" s="1">
        <v>84.35560000000001</v>
      </c>
      <c r="AA30" s="1">
        <v>83.205799999999996</v>
      </c>
      <c r="AB30" s="1" t="s">
        <v>37</v>
      </c>
      <c r="AC30" s="1">
        <f t="shared" si="18"/>
        <v>551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32</v>
      </c>
      <c r="C31" s="1">
        <v>90.662999999999997</v>
      </c>
      <c r="D31" s="1">
        <v>167.02</v>
      </c>
      <c r="E31" s="1">
        <v>64.051000000000002</v>
      </c>
      <c r="F31" s="1">
        <v>161.76</v>
      </c>
      <c r="G31" s="6">
        <v>1</v>
      </c>
      <c r="H31" s="1">
        <v>45</v>
      </c>
      <c r="I31" s="1" t="s">
        <v>33</v>
      </c>
      <c r="J31" s="1">
        <v>63.2</v>
      </c>
      <c r="K31" s="1">
        <f t="shared" si="2"/>
        <v>0.85099999999999909</v>
      </c>
      <c r="L31" s="1"/>
      <c r="M31" s="1"/>
      <c r="N31" s="1">
        <v>0</v>
      </c>
      <c r="O31" s="1">
        <f t="shared" si="3"/>
        <v>12.8102</v>
      </c>
      <c r="P31" s="5"/>
      <c r="Q31" s="5">
        <f t="shared" si="16"/>
        <v>0</v>
      </c>
      <c r="R31" s="5"/>
      <c r="S31" s="1"/>
      <c r="T31" s="1">
        <f t="shared" si="17"/>
        <v>12.627437510733634</v>
      </c>
      <c r="U31" s="1">
        <f t="shared" si="7"/>
        <v>12.627437510733634</v>
      </c>
      <c r="V31" s="1">
        <v>18.418399999999998</v>
      </c>
      <c r="W31" s="1">
        <v>21.6692</v>
      </c>
      <c r="X31" s="1">
        <v>15.750999999999999</v>
      </c>
      <c r="Y31" s="1">
        <v>13.6518</v>
      </c>
      <c r="Z31" s="1">
        <v>16.8918</v>
      </c>
      <c r="AA31" s="1">
        <v>17.572600000000001</v>
      </c>
      <c r="AB31" s="1" t="s">
        <v>65</v>
      </c>
      <c r="AC31" s="1">
        <f t="shared" si="18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69</v>
      </c>
      <c r="B32" s="11" t="s">
        <v>32</v>
      </c>
      <c r="C32" s="11">
        <v>113.869</v>
      </c>
      <c r="D32" s="11"/>
      <c r="E32" s="11">
        <v>54.993000000000002</v>
      </c>
      <c r="F32" s="11">
        <v>40.591999999999999</v>
      </c>
      <c r="G32" s="12">
        <v>0</v>
      </c>
      <c r="H32" s="11">
        <v>40</v>
      </c>
      <c r="I32" s="11" t="s">
        <v>46</v>
      </c>
      <c r="J32" s="11">
        <v>53.5</v>
      </c>
      <c r="K32" s="11">
        <f t="shared" si="2"/>
        <v>1.4930000000000021</v>
      </c>
      <c r="L32" s="11"/>
      <c r="M32" s="11"/>
      <c r="N32" s="11"/>
      <c r="O32" s="11">
        <f t="shared" si="3"/>
        <v>10.9986</v>
      </c>
      <c r="P32" s="13"/>
      <c r="Q32" s="13"/>
      <c r="R32" s="13"/>
      <c r="S32" s="11"/>
      <c r="T32" s="11">
        <f t="shared" si="9"/>
        <v>3.6906515374684052</v>
      </c>
      <c r="U32" s="11">
        <f t="shared" si="7"/>
        <v>3.6906515374684052</v>
      </c>
      <c r="V32" s="11">
        <v>13.0268</v>
      </c>
      <c r="W32" s="11">
        <v>8.8452000000000002</v>
      </c>
      <c r="X32" s="11">
        <v>5.6334</v>
      </c>
      <c r="Y32" s="11">
        <v>8.8949999999999996</v>
      </c>
      <c r="Z32" s="11">
        <v>13.551600000000001</v>
      </c>
      <c r="AA32" s="11">
        <v>11.3308</v>
      </c>
      <c r="AB32" s="11" t="s">
        <v>47</v>
      </c>
      <c r="AC32" s="11">
        <f t="shared" si="10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32</v>
      </c>
      <c r="C33" s="1">
        <v>516.173</v>
      </c>
      <c r="D33" s="1">
        <v>1395.8150000000001</v>
      </c>
      <c r="E33" s="1">
        <v>872.1</v>
      </c>
      <c r="F33" s="1">
        <v>812.10900000000004</v>
      </c>
      <c r="G33" s="6">
        <v>1</v>
      </c>
      <c r="H33" s="1">
        <v>40</v>
      </c>
      <c r="I33" s="1" t="s">
        <v>33</v>
      </c>
      <c r="J33" s="1">
        <v>1028.2</v>
      </c>
      <c r="K33" s="1">
        <f t="shared" si="2"/>
        <v>-156.10000000000002</v>
      </c>
      <c r="L33" s="1"/>
      <c r="M33" s="1"/>
      <c r="N33" s="1">
        <v>265.91820000000013</v>
      </c>
      <c r="O33" s="1">
        <f t="shared" si="3"/>
        <v>174.42000000000002</v>
      </c>
      <c r="P33" s="5">
        <f>9.9*O33-N33-F33</f>
        <v>648.73080000000016</v>
      </c>
      <c r="Q33" s="5">
        <f t="shared" ref="Q33:Q83" si="20">P33</f>
        <v>648.73080000000016</v>
      </c>
      <c r="R33" s="5"/>
      <c r="S33" s="1"/>
      <c r="T33" s="1">
        <f t="shared" ref="T33:T83" si="21">(F33+N33+Q33)/O33</f>
        <v>9.9</v>
      </c>
      <c r="U33" s="1">
        <f t="shared" si="7"/>
        <v>6.1806398348813216</v>
      </c>
      <c r="V33" s="1">
        <v>195.47919999999999</v>
      </c>
      <c r="W33" s="1">
        <v>184.89340000000001</v>
      </c>
      <c r="X33" s="1">
        <v>410.07879999999989</v>
      </c>
      <c r="Y33" s="1">
        <v>455.0308</v>
      </c>
      <c r="Z33" s="1">
        <v>424.74979999999988</v>
      </c>
      <c r="AA33" s="1">
        <v>422.93999999999988</v>
      </c>
      <c r="AB33" s="1" t="s">
        <v>71</v>
      </c>
      <c r="AC33" s="1">
        <f t="shared" ref="AC33:AC83" si="22">ROUND(Q33*G33,0)</f>
        <v>649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32</v>
      </c>
      <c r="C34" s="1">
        <v>88.012</v>
      </c>
      <c r="D34" s="1">
        <v>16.129000000000001</v>
      </c>
      <c r="E34" s="1">
        <v>72.831000000000003</v>
      </c>
      <c r="F34" s="1">
        <v>25.152999999999999</v>
      </c>
      <c r="G34" s="6">
        <v>1</v>
      </c>
      <c r="H34" s="1">
        <v>40</v>
      </c>
      <c r="I34" s="1" t="s">
        <v>33</v>
      </c>
      <c r="J34" s="1">
        <v>71.2</v>
      </c>
      <c r="K34" s="1">
        <f t="shared" si="2"/>
        <v>1.6310000000000002</v>
      </c>
      <c r="L34" s="1"/>
      <c r="M34" s="1"/>
      <c r="N34" s="1">
        <v>0</v>
      </c>
      <c r="O34" s="1">
        <f t="shared" si="3"/>
        <v>14.5662</v>
      </c>
      <c r="P34" s="5">
        <f>9*O34-N34-F34</f>
        <v>105.94280000000001</v>
      </c>
      <c r="Q34" s="5">
        <f t="shared" si="20"/>
        <v>105.94280000000001</v>
      </c>
      <c r="R34" s="5"/>
      <c r="S34" s="1"/>
      <c r="T34" s="1">
        <f t="shared" si="21"/>
        <v>9</v>
      </c>
      <c r="U34" s="1">
        <f t="shared" si="7"/>
        <v>1.7268058930949732</v>
      </c>
      <c r="V34" s="1">
        <v>11.1106</v>
      </c>
      <c r="W34" s="1">
        <v>11.2948</v>
      </c>
      <c r="X34" s="1">
        <v>12.4862</v>
      </c>
      <c r="Y34" s="1">
        <v>12.4986</v>
      </c>
      <c r="Z34" s="1">
        <v>15.823</v>
      </c>
      <c r="AA34" s="1">
        <v>15.3302</v>
      </c>
      <c r="AB34" s="1" t="s">
        <v>45</v>
      </c>
      <c r="AC34" s="1">
        <f t="shared" si="22"/>
        <v>106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32</v>
      </c>
      <c r="C35" s="1">
        <v>205.88300000000001</v>
      </c>
      <c r="D35" s="1">
        <v>179.143</v>
      </c>
      <c r="E35" s="1">
        <v>188.82599999999999</v>
      </c>
      <c r="F35" s="1">
        <v>154.40299999999999</v>
      </c>
      <c r="G35" s="6">
        <v>1</v>
      </c>
      <c r="H35" s="1">
        <v>30</v>
      </c>
      <c r="I35" s="1" t="s">
        <v>33</v>
      </c>
      <c r="J35" s="1">
        <v>192.5</v>
      </c>
      <c r="K35" s="1">
        <f t="shared" si="2"/>
        <v>-3.6740000000000066</v>
      </c>
      <c r="L35" s="1"/>
      <c r="M35" s="1"/>
      <c r="N35" s="1">
        <v>63.759599999999892</v>
      </c>
      <c r="O35" s="1">
        <f t="shared" si="3"/>
        <v>37.7652</v>
      </c>
      <c r="P35" s="5">
        <f t="shared" ref="P35:P82" si="23">10*O35-N35-F35</f>
        <v>159.48940000000007</v>
      </c>
      <c r="Q35" s="5">
        <f t="shared" si="20"/>
        <v>159.48940000000007</v>
      </c>
      <c r="R35" s="5"/>
      <c r="S35" s="1"/>
      <c r="T35" s="1">
        <f t="shared" si="21"/>
        <v>9.9999999999999982</v>
      </c>
      <c r="U35" s="1">
        <f t="shared" si="7"/>
        <v>5.7768156927541723</v>
      </c>
      <c r="V35" s="1">
        <v>33.705599999999997</v>
      </c>
      <c r="W35" s="1">
        <v>33.483400000000003</v>
      </c>
      <c r="X35" s="1">
        <v>24.703199999999999</v>
      </c>
      <c r="Y35" s="1">
        <v>23.57</v>
      </c>
      <c r="Z35" s="1">
        <v>38.073999999999998</v>
      </c>
      <c r="AA35" s="1">
        <v>39.180799999999998</v>
      </c>
      <c r="AB35" s="1"/>
      <c r="AC35" s="1">
        <f t="shared" si="22"/>
        <v>159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111.518</v>
      </c>
      <c r="D36" s="1"/>
      <c r="E36" s="1">
        <v>10.791</v>
      </c>
      <c r="F36" s="1">
        <v>77.09</v>
      </c>
      <c r="G36" s="6">
        <v>1</v>
      </c>
      <c r="H36" s="1">
        <v>50</v>
      </c>
      <c r="I36" s="1" t="s">
        <v>33</v>
      </c>
      <c r="J36" s="1">
        <v>10.75</v>
      </c>
      <c r="K36" s="1">
        <f t="shared" si="2"/>
        <v>4.1000000000000369E-2</v>
      </c>
      <c r="L36" s="1"/>
      <c r="M36" s="1"/>
      <c r="N36" s="1">
        <v>0</v>
      </c>
      <c r="O36" s="1">
        <f t="shared" si="3"/>
        <v>2.1581999999999999</v>
      </c>
      <c r="P36" s="5"/>
      <c r="Q36" s="5">
        <f t="shared" si="20"/>
        <v>0</v>
      </c>
      <c r="R36" s="5"/>
      <c r="S36" s="1"/>
      <c r="T36" s="1">
        <f t="shared" si="21"/>
        <v>35.719581132425169</v>
      </c>
      <c r="U36" s="1">
        <f t="shared" si="7"/>
        <v>35.719581132425169</v>
      </c>
      <c r="V36" s="1">
        <v>9.7378</v>
      </c>
      <c r="W36" s="1">
        <v>9.8808000000000007</v>
      </c>
      <c r="X36" s="1">
        <v>9.2786000000000008</v>
      </c>
      <c r="Y36" s="1">
        <v>13.260999999999999</v>
      </c>
      <c r="Z36" s="1">
        <v>11.462400000000001</v>
      </c>
      <c r="AA36" s="1">
        <v>16.864000000000001</v>
      </c>
      <c r="AB36" s="23" t="s">
        <v>153</v>
      </c>
      <c r="AC36" s="1">
        <f t="shared" si="22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124.83</v>
      </c>
      <c r="D37" s="1"/>
      <c r="E37" s="1">
        <v>74.593000000000004</v>
      </c>
      <c r="F37" s="1">
        <v>33.750999999999998</v>
      </c>
      <c r="G37" s="6">
        <v>1</v>
      </c>
      <c r="H37" s="1">
        <v>50</v>
      </c>
      <c r="I37" s="1" t="s">
        <v>33</v>
      </c>
      <c r="J37" s="1">
        <v>69.8</v>
      </c>
      <c r="K37" s="1">
        <f t="shared" ref="K37:K68" si="24">E37-J37</f>
        <v>4.7930000000000064</v>
      </c>
      <c r="L37" s="1"/>
      <c r="M37" s="1"/>
      <c r="N37" s="1">
        <v>0</v>
      </c>
      <c r="O37" s="1">
        <f t="shared" si="3"/>
        <v>14.918600000000001</v>
      </c>
      <c r="P37" s="5">
        <f>8.5*O37-N37-F37</f>
        <v>93.05710000000002</v>
      </c>
      <c r="Q37" s="5">
        <v>0</v>
      </c>
      <c r="R37" s="5">
        <v>0</v>
      </c>
      <c r="S37" s="1" t="s">
        <v>154</v>
      </c>
      <c r="T37" s="1">
        <f t="shared" si="21"/>
        <v>2.2623436515490725</v>
      </c>
      <c r="U37" s="1">
        <f t="shared" si="7"/>
        <v>2.2623436515490725</v>
      </c>
      <c r="V37" s="1">
        <v>7.7688000000000006</v>
      </c>
      <c r="W37" s="1">
        <v>7.194</v>
      </c>
      <c r="X37" s="1">
        <v>8.5329999999999995</v>
      </c>
      <c r="Y37" s="1">
        <v>8.8281999999999989</v>
      </c>
      <c r="Z37" s="1">
        <v>15.8788</v>
      </c>
      <c r="AA37" s="1">
        <v>16.1616</v>
      </c>
      <c r="AB37" s="1" t="s">
        <v>156</v>
      </c>
      <c r="AC37" s="1">
        <f t="shared" si="22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32</v>
      </c>
      <c r="C38" s="1">
        <v>87.063000000000002</v>
      </c>
      <c r="D38" s="1"/>
      <c r="E38" s="1">
        <v>49.171999999999997</v>
      </c>
      <c r="F38" s="1">
        <v>22.073</v>
      </c>
      <c r="G38" s="6">
        <v>1</v>
      </c>
      <c r="H38" s="1">
        <v>50</v>
      </c>
      <c r="I38" s="1" t="s">
        <v>33</v>
      </c>
      <c r="J38" s="1">
        <v>50.25</v>
      </c>
      <c r="K38" s="1">
        <f t="shared" si="24"/>
        <v>-1.078000000000003</v>
      </c>
      <c r="L38" s="1"/>
      <c r="M38" s="1"/>
      <c r="N38" s="1">
        <v>0</v>
      </c>
      <c r="O38" s="1">
        <f t="shared" si="3"/>
        <v>9.8343999999999987</v>
      </c>
      <c r="P38" s="5">
        <f t="shared" ref="P38" si="25">9*O38-N38-F38</f>
        <v>66.436599999999999</v>
      </c>
      <c r="Q38" s="5">
        <v>0</v>
      </c>
      <c r="R38" s="5">
        <v>0</v>
      </c>
      <c r="S38" s="1" t="s">
        <v>154</v>
      </c>
      <c r="T38" s="1">
        <f t="shared" si="21"/>
        <v>2.2444683966484993</v>
      </c>
      <c r="U38" s="1">
        <f t="shared" si="7"/>
        <v>2.2444683966484993</v>
      </c>
      <c r="V38" s="1">
        <v>6.8068</v>
      </c>
      <c r="W38" s="1">
        <v>7.2347999999999999</v>
      </c>
      <c r="X38" s="1">
        <v>6.0570000000000004</v>
      </c>
      <c r="Y38" s="1">
        <v>8.8330000000000002</v>
      </c>
      <c r="Z38" s="1">
        <v>9.1303999999999998</v>
      </c>
      <c r="AA38" s="1">
        <v>6.218</v>
      </c>
      <c r="AB38" s="1" t="s">
        <v>156</v>
      </c>
      <c r="AC38" s="1">
        <f t="shared" si="22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40</v>
      </c>
      <c r="C39" s="1">
        <v>1932</v>
      </c>
      <c r="D39" s="1">
        <v>2136</v>
      </c>
      <c r="E39" s="1">
        <v>1682</v>
      </c>
      <c r="F39" s="1">
        <v>1978</v>
      </c>
      <c r="G39" s="6">
        <v>0.4</v>
      </c>
      <c r="H39" s="1">
        <v>45</v>
      </c>
      <c r="I39" s="1" t="s">
        <v>33</v>
      </c>
      <c r="J39" s="1">
        <v>1667</v>
      </c>
      <c r="K39" s="1">
        <f t="shared" si="24"/>
        <v>15</v>
      </c>
      <c r="L39" s="1"/>
      <c r="M39" s="1"/>
      <c r="N39" s="1">
        <v>892.60000000000036</v>
      </c>
      <c r="O39" s="1">
        <f t="shared" si="3"/>
        <v>336.4</v>
      </c>
      <c r="P39" s="5">
        <f t="shared" si="23"/>
        <v>493.39999999999964</v>
      </c>
      <c r="Q39" s="5">
        <f t="shared" si="20"/>
        <v>493.39999999999964</v>
      </c>
      <c r="R39" s="5"/>
      <c r="S39" s="1"/>
      <c r="T39" s="1">
        <f t="shared" si="21"/>
        <v>10</v>
      </c>
      <c r="U39" s="1">
        <f t="shared" si="7"/>
        <v>8.533293697978598</v>
      </c>
      <c r="V39" s="1">
        <v>359.8</v>
      </c>
      <c r="W39" s="1">
        <v>365.2</v>
      </c>
      <c r="X39" s="1">
        <v>336.8</v>
      </c>
      <c r="Y39" s="1">
        <v>324.39999999999998</v>
      </c>
      <c r="Z39" s="1">
        <v>388.2</v>
      </c>
      <c r="AA39" s="1">
        <v>368.8</v>
      </c>
      <c r="AB39" s="1" t="s">
        <v>78</v>
      </c>
      <c r="AC39" s="1">
        <f t="shared" si="22"/>
        <v>197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40</v>
      </c>
      <c r="C40" s="1">
        <v>623</v>
      </c>
      <c r="D40" s="1">
        <v>330</v>
      </c>
      <c r="E40" s="1">
        <v>658</v>
      </c>
      <c r="F40" s="1">
        <v>258</v>
      </c>
      <c r="G40" s="6">
        <v>0.45</v>
      </c>
      <c r="H40" s="1">
        <v>50</v>
      </c>
      <c r="I40" s="1" t="s">
        <v>33</v>
      </c>
      <c r="J40" s="1">
        <v>697</v>
      </c>
      <c r="K40" s="1">
        <f t="shared" si="24"/>
        <v>-39</v>
      </c>
      <c r="L40" s="1"/>
      <c r="M40" s="1"/>
      <c r="N40" s="1">
        <v>68</v>
      </c>
      <c r="O40" s="1">
        <f t="shared" si="3"/>
        <v>131.6</v>
      </c>
      <c r="P40" s="5">
        <f>9*O40-N40-F40</f>
        <v>858.39999999999986</v>
      </c>
      <c r="Q40" s="5">
        <f t="shared" si="20"/>
        <v>858.39999999999986</v>
      </c>
      <c r="R40" s="5"/>
      <c r="S40" s="1"/>
      <c r="T40" s="1">
        <f t="shared" si="21"/>
        <v>9</v>
      </c>
      <c r="U40" s="1">
        <f t="shared" si="7"/>
        <v>2.4772036474164136</v>
      </c>
      <c r="V40" s="1">
        <v>81</v>
      </c>
      <c r="W40" s="1">
        <v>91.2</v>
      </c>
      <c r="X40" s="1">
        <v>80.400000000000006</v>
      </c>
      <c r="Y40" s="1">
        <v>103.8</v>
      </c>
      <c r="Z40" s="1">
        <v>97.4</v>
      </c>
      <c r="AA40" s="1">
        <v>100.2</v>
      </c>
      <c r="AB40" s="1"/>
      <c r="AC40" s="1">
        <f t="shared" si="22"/>
        <v>386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40</v>
      </c>
      <c r="C41" s="1">
        <v>2121</v>
      </c>
      <c r="D41" s="1">
        <v>1176</v>
      </c>
      <c r="E41" s="1">
        <v>1830</v>
      </c>
      <c r="F41" s="1">
        <v>1093</v>
      </c>
      <c r="G41" s="6">
        <v>0.4</v>
      </c>
      <c r="H41" s="1">
        <v>45</v>
      </c>
      <c r="I41" s="1" t="s">
        <v>33</v>
      </c>
      <c r="J41" s="1">
        <v>1821</v>
      </c>
      <c r="K41" s="1">
        <f t="shared" si="24"/>
        <v>9</v>
      </c>
      <c r="L41" s="1"/>
      <c r="M41" s="1"/>
      <c r="N41" s="1">
        <v>862.40000000000055</v>
      </c>
      <c r="O41" s="1">
        <f t="shared" si="3"/>
        <v>366</v>
      </c>
      <c r="P41" s="5">
        <f t="shared" si="23"/>
        <v>1704.5999999999995</v>
      </c>
      <c r="Q41" s="5">
        <f t="shared" si="20"/>
        <v>1704.5999999999995</v>
      </c>
      <c r="R41" s="5"/>
      <c r="S41" s="1"/>
      <c r="T41" s="1">
        <f t="shared" si="21"/>
        <v>10</v>
      </c>
      <c r="U41" s="1">
        <f t="shared" si="7"/>
        <v>5.3426229508196732</v>
      </c>
      <c r="V41" s="1">
        <v>306.8</v>
      </c>
      <c r="W41" s="1">
        <v>292.2</v>
      </c>
      <c r="X41" s="1">
        <v>275.60000000000002</v>
      </c>
      <c r="Y41" s="1">
        <v>326.2</v>
      </c>
      <c r="Z41" s="1">
        <v>322</v>
      </c>
      <c r="AA41" s="1">
        <v>313.8</v>
      </c>
      <c r="AB41" s="1" t="s">
        <v>78</v>
      </c>
      <c r="AC41" s="1">
        <f t="shared" si="22"/>
        <v>682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32</v>
      </c>
      <c r="C42" s="1">
        <v>1119.0239999999999</v>
      </c>
      <c r="D42" s="1">
        <v>833.90599999999995</v>
      </c>
      <c r="E42" s="1">
        <v>812.59</v>
      </c>
      <c r="F42" s="1">
        <v>912.99599999999998</v>
      </c>
      <c r="G42" s="6">
        <v>1</v>
      </c>
      <c r="H42" s="1">
        <v>45</v>
      </c>
      <c r="I42" s="1" t="s">
        <v>33</v>
      </c>
      <c r="J42" s="1">
        <v>757.5</v>
      </c>
      <c r="K42" s="1">
        <f t="shared" si="24"/>
        <v>55.090000000000032</v>
      </c>
      <c r="L42" s="1"/>
      <c r="M42" s="1"/>
      <c r="N42" s="1">
        <v>241.8003999999996</v>
      </c>
      <c r="O42" s="1">
        <f t="shared" si="3"/>
        <v>162.518</v>
      </c>
      <c r="P42" s="5">
        <f t="shared" si="23"/>
        <v>470.38360000000046</v>
      </c>
      <c r="Q42" s="5">
        <f t="shared" si="20"/>
        <v>470.38360000000046</v>
      </c>
      <c r="R42" s="5"/>
      <c r="S42" s="1"/>
      <c r="T42" s="1">
        <f t="shared" si="21"/>
        <v>9.9999999999999982</v>
      </c>
      <c r="U42" s="1">
        <f t="shared" si="7"/>
        <v>7.1056522969763316</v>
      </c>
      <c r="V42" s="1">
        <v>170.33</v>
      </c>
      <c r="W42" s="1">
        <v>169.48500000000001</v>
      </c>
      <c r="X42" s="1">
        <v>164.04040000000001</v>
      </c>
      <c r="Y42" s="1">
        <v>175.61019999999999</v>
      </c>
      <c r="Z42" s="1">
        <v>206.131</v>
      </c>
      <c r="AA42" s="1">
        <v>203.05160000000001</v>
      </c>
      <c r="AB42" s="1"/>
      <c r="AC42" s="1">
        <f t="shared" si="22"/>
        <v>470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40</v>
      </c>
      <c r="C43" s="1">
        <v>319</v>
      </c>
      <c r="D43" s="1">
        <v>1104</v>
      </c>
      <c r="E43" s="1">
        <v>518</v>
      </c>
      <c r="F43" s="1">
        <v>815</v>
      </c>
      <c r="G43" s="6">
        <v>0.45</v>
      </c>
      <c r="H43" s="1">
        <v>45</v>
      </c>
      <c r="I43" s="1" t="s">
        <v>33</v>
      </c>
      <c r="J43" s="1">
        <v>523</v>
      </c>
      <c r="K43" s="1">
        <f t="shared" si="24"/>
        <v>-5</v>
      </c>
      <c r="L43" s="1"/>
      <c r="M43" s="1"/>
      <c r="N43" s="1">
        <v>92</v>
      </c>
      <c r="O43" s="1">
        <f t="shared" si="3"/>
        <v>103.6</v>
      </c>
      <c r="P43" s="5">
        <f t="shared" si="23"/>
        <v>129</v>
      </c>
      <c r="Q43" s="5">
        <f t="shared" si="20"/>
        <v>129</v>
      </c>
      <c r="R43" s="5"/>
      <c r="S43" s="1"/>
      <c r="T43" s="1">
        <f t="shared" si="21"/>
        <v>10</v>
      </c>
      <c r="U43" s="1">
        <f t="shared" si="7"/>
        <v>8.7548262548262556</v>
      </c>
      <c r="V43" s="1">
        <v>109</v>
      </c>
      <c r="W43" s="1">
        <v>132.4</v>
      </c>
      <c r="X43" s="1">
        <v>126</v>
      </c>
      <c r="Y43" s="1">
        <v>88.8</v>
      </c>
      <c r="Z43" s="1">
        <v>80.400000000000006</v>
      </c>
      <c r="AA43" s="1">
        <v>92.4</v>
      </c>
      <c r="AB43" s="1"/>
      <c r="AC43" s="1">
        <f t="shared" si="22"/>
        <v>58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40</v>
      </c>
      <c r="C44" s="1">
        <v>656</v>
      </c>
      <c r="D44" s="1">
        <v>564</v>
      </c>
      <c r="E44" s="1">
        <v>548</v>
      </c>
      <c r="F44" s="1">
        <v>551</v>
      </c>
      <c r="G44" s="6">
        <v>0.35</v>
      </c>
      <c r="H44" s="1">
        <v>40</v>
      </c>
      <c r="I44" s="1" t="s">
        <v>33</v>
      </c>
      <c r="J44" s="1">
        <v>543</v>
      </c>
      <c r="K44" s="1">
        <f t="shared" si="24"/>
        <v>5</v>
      </c>
      <c r="L44" s="1"/>
      <c r="M44" s="1"/>
      <c r="N44" s="1">
        <v>240.39999999999989</v>
      </c>
      <c r="O44" s="1">
        <f t="shared" si="3"/>
        <v>109.6</v>
      </c>
      <c r="P44" s="5">
        <f t="shared" si="23"/>
        <v>304.60000000000014</v>
      </c>
      <c r="Q44" s="5">
        <f t="shared" si="20"/>
        <v>304.60000000000014</v>
      </c>
      <c r="R44" s="5"/>
      <c r="S44" s="1"/>
      <c r="T44" s="1">
        <f t="shared" si="21"/>
        <v>10</v>
      </c>
      <c r="U44" s="1">
        <f t="shared" si="7"/>
        <v>7.2208029197080279</v>
      </c>
      <c r="V44" s="1">
        <v>107.8</v>
      </c>
      <c r="W44" s="1">
        <v>109.2</v>
      </c>
      <c r="X44" s="1">
        <v>102.6</v>
      </c>
      <c r="Y44" s="1">
        <v>108.4</v>
      </c>
      <c r="Z44" s="1">
        <v>106.2</v>
      </c>
      <c r="AA44" s="1">
        <v>106.6</v>
      </c>
      <c r="AB44" s="1" t="s">
        <v>34</v>
      </c>
      <c r="AC44" s="1">
        <f t="shared" si="22"/>
        <v>107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32</v>
      </c>
      <c r="C45" s="1">
        <v>377.70600000000002</v>
      </c>
      <c r="D45" s="1">
        <v>207.85300000000001</v>
      </c>
      <c r="E45" s="1">
        <v>203.01300000000001</v>
      </c>
      <c r="F45" s="1">
        <v>318.10599999999999</v>
      </c>
      <c r="G45" s="6">
        <v>1</v>
      </c>
      <c r="H45" s="1">
        <v>40</v>
      </c>
      <c r="I45" s="1" t="s">
        <v>33</v>
      </c>
      <c r="J45" s="1">
        <v>201.95</v>
      </c>
      <c r="K45" s="1">
        <f t="shared" si="24"/>
        <v>1.0630000000000166</v>
      </c>
      <c r="L45" s="1"/>
      <c r="M45" s="1"/>
      <c r="N45" s="1">
        <v>76.948599999999999</v>
      </c>
      <c r="O45" s="1">
        <f t="shared" si="3"/>
        <v>40.602600000000002</v>
      </c>
      <c r="P45" s="5">
        <f t="shared" si="23"/>
        <v>10.971400000000017</v>
      </c>
      <c r="Q45" s="5">
        <f t="shared" si="20"/>
        <v>10.971400000000017</v>
      </c>
      <c r="R45" s="5"/>
      <c r="S45" s="1"/>
      <c r="T45" s="1">
        <f t="shared" si="21"/>
        <v>10</v>
      </c>
      <c r="U45" s="1">
        <f t="shared" si="7"/>
        <v>9.7297857772654943</v>
      </c>
      <c r="V45" s="1">
        <v>51.912599999999998</v>
      </c>
      <c r="W45" s="1">
        <v>51.848400000000012</v>
      </c>
      <c r="X45" s="1">
        <v>47.519199999999998</v>
      </c>
      <c r="Y45" s="1">
        <v>57.244600000000013</v>
      </c>
      <c r="Z45" s="1">
        <v>51.334000000000003</v>
      </c>
      <c r="AA45" s="1">
        <v>41.580399999999997</v>
      </c>
      <c r="AB45" s="1"/>
      <c r="AC45" s="1">
        <f t="shared" si="22"/>
        <v>11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40</v>
      </c>
      <c r="C46" s="1">
        <v>1029</v>
      </c>
      <c r="D46" s="1">
        <v>282</v>
      </c>
      <c r="E46" s="1">
        <v>634</v>
      </c>
      <c r="F46" s="1">
        <v>511</v>
      </c>
      <c r="G46" s="6">
        <v>0.4</v>
      </c>
      <c r="H46" s="1">
        <v>40</v>
      </c>
      <c r="I46" s="1" t="s">
        <v>33</v>
      </c>
      <c r="J46" s="1">
        <v>633</v>
      </c>
      <c r="K46" s="1">
        <f t="shared" si="24"/>
        <v>1</v>
      </c>
      <c r="L46" s="1"/>
      <c r="M46" s="1"/>
      <c r="N46" s="1">
        <v>308</v>
      </c>
      <c r="O46" s="1">
        <f t="shared" si="3"/>
        <v>126.8</v>
      </c>
      <c r="P46" s="5">
        <f t="shared" si="23"/>
        <v>449</v>
      </c>
      <c r="Q46" s="5">
        <f t="shared" si="20"/>
        <v>449</v>
      </c>
      <c r="R46" s="5"/>
      <c r="S46" s="1"/>
      <c r="T46" s="1">
        <f t="shared" si="21"/>
        <v>10</v>
      </c>
      <c r="U46" s="1">
        <f t="shared" si="7"/>
        <v>6.4589905362776028</v>
      </c>
      <c r="V46" s="1">
        <v>118</v>
      </c>
      <c r="W46" s="1">
        <v>114.2</v>
      </c>
      <c r="X46" s="1">
        <v>93.2</v>
      </c>
      <c r="Y46" s="1">
        <v>112</v>
      </c>
      <c r="Z46" s="1">
        <v>156.6</v>
      </c>
      <c r="AA46" s="1">
        <v>147.4</v>
      </c>
      <c r="AB46" s="1"/>
      <c r="AC46" s="1">
        <f t="shared" si="22"/>
        <v>180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40</v>
      </c>
      <c r="C47" s="1">
        <v>617</v>
      </c>
      <c r="D47" s="1">
        <v>1086</v>
      </c>
      <c r="E47" s="1">
        <v>723</v>
      </c>
      <c r="F47" s="1">
        <v>803</v>
      </c>
      <c r="G47" s="6">
        <v>0.4</v>
      </c>
      <c r="H47" s="1">
        <v>45</v>
      </c>
      <c r="I47" s="1" t="s">
        <v>33</v>
      </c>
      <c r="J47" s="1">
        <v>718</v>
      </c>
      <c r="K47" s="1">
        <f t="shared" si="24"/>
        <v>5</v>
      </c>
      <c r="L47" s="1"/>
      <c r="M47" s="1"/>
      <c r="N47" s="1">
        <v>274.80000000000018</v>
      </c>
      <c r="O47" s="1">
        <f t="shared" si="3"/>
        <v>144.6</v>
      </c>
      <c r="P47" s="5">
        <f t="shared" si="23"/>
        <v>368.19999999999982</v>
      </c>
      <c r="Q47" s="5">
        <f t="shared" si="20"/>
        <v>368.19999999999982</v>
      </c>
      <c r="R47" s="5"/>
      <c r="S47" s="1"/>
      <c r="T47" s="1">
        <f t="shared" si="21"/>
        <v>10</v>
      </c>
      <c r="U47" s="1">
        <f t="shared" si="7"/>
        <v>7.4536652835408042</v>
      </c>
      <c r="V47" s="1">
        <v>142.4</v>
      </c>
      <c r="W47" s="1">
        <v>152.19999999999999</v>
      </c>
      <c r="X47" s="1">
        <v>127.4</v>
      </c>
      <c r="Y47" s="1">
        <v>112.6</v>
      </c>
      <c r="Z47" s="1">
        <v>137</v>
      </c>
      <c r="AA47" s="1">
        <v>130.19999999999999</v>
      </c>
      <c r="AB47" s="1" t="s">
        <v>78</v>
      </c>
      <c r="AC47" s="1">
        <f t="shared" si="22"/>
        <v>147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32</v>
      </c>
      <c r="C48" s="1">
        <v>377.11500000000001</v>
      </c>
      <c r="D48" s="1">
        <v>268.95400000000001</v>
      </c>
      <c r="E48" s="1">
        <v>207.43100000000001</v>
      </c>
      <c r="F48" s="1">
        <v>361.96</v>
      </c>
      <c r="G48" s="6">
        <v>1</v>
      </c>
      <c r="H48" s="1">
        <v>40</v>
      </c>
      <c r="I48" s="1" t="s">
        <v>33</v>
      </c>
      <c r="J48" s="1">
        <v>206.5</v>
      </c>
      <c r="K48" s="1">
        <f t="shared" si="24"/>
        <v>0.9310000000000116</v>
      </c>
      <c r="L48" s="1"/>
      <c r="M48" s="1"/>
      <c r="N48" s="1">
        <v>96.215199999999868</v>
      </c>
      <c r="O48" s="1">
        <f t="shared" si="3"/>
        <v>41.486200000000004</v>
      </c>
      <c r="P48" s="5"/>
      <c r="Q48" s="5">
        <f t="shared" si="20"/>
        <v>0</v>
      </c>
      <c r="R48" s="5"/>
      <c r="S48" s="1"/>
      <c r="T48" s="1">
        <f t="shared" si="21"/>
        <v>11.044038740593253</v>
      </c>
      <c r="U48" s="1">
        <f t="shared" si="7"/>
        <v>11.044038740593253</v>
      </c>
      <c r="V48" s="1">
        <v>56.561199999999999</v>
      </c>
      <c r="W48" s="1">
        <v>55.9514</v>
      </c>
      <c r="X48" s="1">
        <v>56.503999999999998</v>
      </c>
      <c r="Y48" s="1">
        <v>58.066400000000002</v>
      </c>
      <c r="Z48" s="1">
        <v>44.352800000000002</v>
      </c>
      <c r="AA48" s="1">
        <v>50.9116</v>
      </c>
      <c r="AB48" s="1"/>
      <c r="AC48" s="1">
        <f t="shared" si="2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40</v>
      </c>
      <c r="C49" s="1">
        <v>934</v>
      </c>
      <c r="D49" s="1">
        <v>540</v>
      </c>
      <c r="E49" s="1">
        <v>668</v>
      </c>
      <c r="F49" s="1">
        <v>679</v>
      </c>
      <c r="G49" s="6">
        <v>0.35</v>
      </c>
      <c r="H49" s="1">
        <v>40</v>
      </c>
      <c r="I49" s="1" t="s">
        <v>33</v>
      </c>
      <c r="J49" s="1">
        <v>665</v>
      </c>
      <c r="K49" s="1">
        <f t="shared" si="24"/>
        <v>3</v>
      </c>
      <c r="L49" s="1"/>
      <c r="M49" s="1"/>
      <c r="N49" s="1">
        <v>405.20000000000027</v>
      </c>
      <c r="O49" s="1">
        <f t="shared" si="3"/>
        <v>133.6</v>
      </c>
      <c r="P49" s="5">
        <f t="shared" si="23"/>
        <v>251.79999999999973</v>
      </c>
      <c r="Q49" s="5">
        <f t="shared" si="20"/>
        <v>251.79999999999973</v>
      </c>
      <c r="R49" s="5"/>
      <c r="S49" s="1"/>
      <c r="T49" s="1">
        <f t="shared" si="21"/>
        <v>10</v>
      </c>
      <c r="U49" s="1">
        <f t="shared" si="7"/>
        <v>8.1152694610778475</v>
      </c>
      <c r="V49" s="1">
        <v>142.4</v>
      </c>
      <c r="W49" s="1">
        <v>134.4</v>
      </c>
      <c r="X49" s="1">
        <v>132.80000000000001</v>
      </c>
      <c r="Y49" s="1">
        <v>147.6</v>
      </c>
      <c r="Z49" s="1">
        <v>156.80000000000001</v>
      </c>
      <c r="AA49" s="1">
        <v>153.4</v>
      </c>
      <c r="AB49" s="1"/>
      <c r="AC49" s="1">
        <f t="shared" si="22"/>
        <v>88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40</v>
      </c>
      <c r="C50" s="1">
        <v>809</v>
      </c>
      <c r="D50" s="1">
        <v>780</v>
      </c>
      <c r="E50" s="1">
        <v>701</v>
      </c>
      <c r="F50" s="1">
        <v>662</v>
      </c>
      <c r="G50" s="6">
        <v>0.4</v>
      </c>
      <c r="H50" s="1">
        <v>40</v>
      </c>
      <c r="I50" s="1" t="s">
        <v>33</v>
      </c>
      <c r="J50" s="1">
        <v>702</v>
      </c>
      <c r="K50" s="1">
        <f t="shared" si="24"/>
        <v>-1</v>
      </c>
      <c r="L50" s="1"/>
      <c r="M50" s="1"/>
      <c r="N50" s="1">
        <v>379.2</v>
      </c>
      <c r="O50" s="1">
        <f t="shared" si="3"/>
        <v>140.19999999999999</v>
      </c>
      <c r="P50" s="5">
        <f t="shared" si="23"/>
        <v>360.79999999999995</v>
      </c>
      <c r="Q50" s="5">
        <f t="shared" si="20"/>
        <v>360.79999999999995</v>
      </c>
      <c r="R50" s="5"/>
      <c r="S50" s="1"/>
      <c r="T50" s="1">
        <f t="shared" si="21"/>
        <v>10</v>
      </c>
      <c r="U50" s="1">
        <f t="shared" si="7"/>
        <v>7.4265335235378043</v>
      </c>
      <c r="V50" s="1">
        <v>146</v>
      </c>
      <c r="W50" s="1">
        <v>136.4</v>
      </c>
      <c r="X50" s="1">
        <v>113.2</v>
      </c>
      <c r="Y50" s="1">
        <v>127</v>
      </c>
      <c r="Z50" s="1">
        <v>142.19999999999999</v>
      </c>
      <c r="AA50" s="1">
        <v>132.19999999999999</v>
      </c>
      <c r="AB50" s="1"/>
      <c r="AC50" s="1">
        <f t="shared" si="22"/>
        <v>144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32</v>
      </c>
      <c r="C51" s="1">
        <v>1051.963</v>
      </c>
      <c r="D51" s="1">
        <v>525.83299999999997</v>
      </c>
      <c r="E51" s="1">
        <v>805.20899999999995</v>
      </c>
      <c r="F51" s="1">
        <v>610.87</v>
      </c>
      <c r="G51" s="6">
        <v>1</v>
      </c>
      <c r="H51" s="1">
        <v>50</v>
      </c>
      <c r="I51" s="1" t="s">
        <v>33</v>
      </c>
      <c r="J51" s="1">
        <v>792.25</v>
      </c>
      <c r="K51" s="1">
        <f t="shared" si="24"/>
        <v>12.958999999999946</v>
      </c>
      <c r="L51" s="1"/>
      <c r="M51" s="1"/>
      <c r="N51" s="1">
        <v>352.24340000000012</v>
      </c>
      <c r="O51" s="1">
        <f t="shared" si="3"/>
        <v>161.04179999999999</v>
      </c>
      <c r="P51" s="5">
        <f t="shared" si="23"/>
        <v>647.30459999999982</v>
      </c>
      <c r="Q51" s="5">
        <f t="shared" si="20"/>
        <v>647.30459999999982</v>
      </c>
      <c r="R51" s="5"/>
      <c r="S51" s="1"/>
      <c r="T51" s="1">
        <f t="shared" si="21"/>
        <v>10.000000000000002</v>
      </c>
      <c r="U51" s="1">
        <f t="shared" si="7"/>
        <v>5.9805181015115343</v>
      </c>
      <c r="V51" s="1">
        <v>132.2124</v>
      </c>
      <c r="W51" s="1">
        <v>125.5428</v>
      </c>
      <c r="X51" s="1">
        <v>142.34</v>
      </c>
      <c r="Y51" s="1">
        <v>148.11320000000001</v>
      </c>
      <c r="Z51" s="1">
        <v>160.3186</v>
      </c>
      <c r="AA51" s="1">
        <v>157.02799999999999</v>
      </c>
      <c r="AB51" s="1"/>
      <c r="AC51" s="1">
        <f t="shared" si="22"/>
        <v>647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32</v>
      </c>
      <c r="C52" s="1">
        <v>1045.8030000000001</v>
      </c>
      <c r="D52" s="1">
        <v>719.03700000000003</v>
      </c>
      <c r="E52" s="1">
        <v>765.81100000000004</v>
      </c>
      <c r="F52" s="1">
        <v>781.05899999999997</v>
      </c>
      <c r="G52" s="6">
        <v>1</v>
      </c>
      <c r="H52" s="1">
        <v>50</v>
      </c>
      <c r="I52" s="1" t="s">
        <v>33</v>
      </c>
      <c r="J52" s="1">
        <v>736.55</v>
      </c>
      <c r="K52" s="1">
        <f t="shared" si="24"/>
        <v>29.261000000000081</v>
      </c>
      <c r="L52" s="1"/>
      <c r="M52" s="1"/>
      <c r="N52" s="1">
        <v>251.27299999999991</v>
      </c>
      <c r="O52" s="1">
        <f t="shared" si="3"/>
        <v>153.16220000000001</v>
      </c>
      <c r="P52" s="5">
        <f t="shared" si="23"/>
        <v>499.29000000000019</v>
      </c>
      <c r="Q52" s="5">
        <f t="shared" si="20"/>
        <v>499.29000000000019</v>
      </c>
      <c r="R52" s="5"/>
      <c r="S52" s="1"/>
      <c r="T52" s="1">
        <f t="shared" si="21"/>
        <v>10</v>
      </c>
      <c r="U52" s="1">
        <f t="shared" si="7"/>
        <v>6.7401225628777848</v>
      </c>
      <c r="V52" s="1">
        <v>152.95840000000001</v>
      </c>
      <c r="W52" s="1">
        <v>153.5796</v>
      </c>
      <c r="X52" s="1">
        <v>156.04660000000001</v>
      </c>
      <c r="Y52" s="1">
        <v>158.01759999999999</v>
      </c>
      <c r="Z52" s="1">
        <v>140.459</v>
      </c>
      <c r="AA52" s="1">
        <v>141.6018</v>
      </c>
      <c r="AB52" s="1"/>
      <c r="AC52" s="1">
        <f t="shared" si="22"/>
        <v>499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32</v>
      </c>
      <c r="C53" s="1">
        <v>511.25599999999997</v>
      </c>
      <c r="D53" s="1"/>
      <c r="E53" s="1">
        <v>329.005</v>
      </c>
      <c r="F53" s="1">
        <v>38.33</v>
      </c>
      <c r="G53" s="6">
        <v>1</v>
      </c>
      <c r="H53" s="1">
        <v>40</v>
      </c>
      <c r="I53" s="1" t="s">
        <v>33</v>
      </c>
      <c r="J53" s="1">
        <v>332.6</v>
      </c>
      <c r="K53" s="1">
        <f t="shared" si="24"/>
        <v>-3.5950000000000273</v>
      </c>
      <c r="L53" s="1"/>
      <c r="M53" s="1"/>
      <c r="N53" s="1">
        <v>0</v>
      </c>
      <c r="O53" s="1">
        <f t="shared" si="3"/>
        <v>65.801000000000002</v>
      </c>
      <c r="P53" s="5">
        <f>8*O53-N53-F53</f>
        <v>488.07800000000003</v>
      </c>
      <c r="Q53" s="5">
        <v>200</v>
      </c>
      <c r="R53" s="5">
        <v>200</v>
      </c>
      <c r="S53" s="1" t="s">
        <v>154</v>
      </c>
      <c r="T53" s="1">
        <f t="shared" si="21"/>
        <v>3.6219814288536645</v>
      </c>
      <c r="U53" s="1">
        <f t="shared" si="7"/>
        <v>0.58251394355708874</v>
      </c>
      <c r="V53" s="1">
        <v>40.173000000000002</v>
      </c>
      <c r="W53" s="1">
        <v>28.784199999999998</v>
      </c>
      <c r="X53" s="1">
        <v>0</v>
      </c>
      <c r="Y53" s="1">
        <v>0</v>
      </c>
      <c r="Z53" s="1">
        <v>0</v>
      </c>
      <c r="AA53" s="1">
        <v>0</v>
      </c>
      <c r="AB53" s="1" t="s">
        <v>93</v>
      </c>
      <c r="AC53" s="1">
        <f t="shared" si="22"/>
        <v>200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40</v>
      </c>
      <c r="C54" s="1">
        <v>695</v>
      </c>
      <c r="D54" s="1">
        <v>100</v>
      </c>
      <c r="E54" s="1">
        <v>357</v>
      </c>
      <c r="F54" s="1">
        <v>392</v>
      </c>
      <c r="G54" s="6">
        <v>0.45</v>
      </c>
      <c r="H54" s="1">
        <v>50</v>
      </c>
      <c r="I54" s="1" t="s">
        <v>33</v>
      </c>
      <c r="J54" s="1">
        <v>324</v>
      </c>
      <c r="K54" s="1">
        <f t="shared" si="24"/>
        <v>33</v>
      </c>
      <c r="L54" s="1"/>
      <c r="M54" s="1"/>
      <c r="N54" s="1">
        <v>314.2</v>
      </c>
      <c r="O54" s="1">
        <f t="shared" si="3"/>
        <v>71.400000000000006</v>
      </c>
      <c r="P54" s="5">
        <f t="shared" si="23"/>
        <v>7.8000000000000114</v>
      </c>
      <c r="Q54" s="5">
        <f t="shared" si="20"/>
        <v>7.8000000000000114</v>
      </c>
      <c r="R54" s="5"/>
      <c r="S54" s="1"/>
      <c r="T54" s="1">
        <f t="shared" si="21"/>
        <v>10</v>
      </c>
      <c r="U54" s="1">
        <f t="shared" si="7"/>
        <v>9.8907563025210088</v>
      </c>
      <c r="V54" s="1">
        <v>81.2</v>
      </c>
      <c r="W54" s="1">
        <v>74.400000000000006</v>
      </c>
      <c r="X54" s="1">
        <v>60.6</v>
      </c>
      <c r="Y54" s="1">
        <v>69.8</v>
      </c>
      <c r="Z54" s="1">
        <v>97</v>
      </c>
      <c r="AA54" s="1">
        <v>104.6</v>
      </c>
      <c r="AB54" s="1" t="s">
        <v>95</v>
      </c>
      <c r="AC54" s="1">
        <f t="shared" si="22"/>
        <v>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32</v>
      </c>
      <c r="C55" s="1">
        <v>443.41500000000002</v>
      </c>
      <c r="D55" s="1">
        <v>276.60899999999998</v>
      </c>
      <c r="E55" s="1">
        <v>268.41699999999997</v>
      </c>
      <c r="F55" s="1">
        <v>346.11599999999999</v>
      </c>
      <c r="G55" s="6">
        <v>1</v>
      </c>
      <c r="H55" s="1">
        <v>40</v>
      </c>
      <c r="I55" s="1" t="s">
        <v>33</v>
      </c>
      <c r="J55" s="1">
        <v>262.60000000000002</v>
      </c>
      <c r="K55" s="1">
        <f t="shared" si="24"/>
        <v>5.8169999999999504</v>
      </c>
      <c r="L55" s="1"/>
      <c r="M55" s="1"/>
      <c r="N55" s="1">
        <v>94.841199999999844</v>
      </c>
      <c r="O55" s="1">
        <f t="shared" si="3"/>
        <v>53.683399999999992</v>
      </c>
      <c r="P55" s="5">
        <f t="shared" si="23"/>
        <v>95.876800000000117</v>
      </c>
      <c r="Q55" s="5">
        <f t="shared" si="20"/>
        <v>95.876800000000117</v>
      </c>
      <c r="R55" s="5"/>
      <c r="S55" s="1"/>
      <c r="T55" s="1">
        <f t="shared" si="21"/>
        <v>10</v>
      </c>
      <c r="U55" s="1">
        <f t="shared" si="7"/>
        <v>8.2140326432379442</v>
      </c>
      <c r="V55" s="1">
        <v>61.134599999999999</v>
      </c>
      <c r="W55" s="1">
        <v>59.248199999999997</v>
      </c>
      <c r="X55" s="1">
        <v>57.328599999999987</v>
      </c>
      <c r="Y55" s="1">
        <v>62.619600000000013</v>
      </c>
      <c r="Z55" s="1">
        <v>66.659400000000005</v>
      </c>
      <c r="AA55" s="1">
        <v>61.132199999999997</v>
      </c>
      <c r="AB55" s="1"/>
      <c r="AC55" s="1">
        <f t="shared" si="22"/>
        <v>96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0" t="s">
        <v>97</v>
      </c>
      <c r="B56" s="1" t="s">
        <v>40</v>
      </c>
      <c r="C56" s="1"/>
      <c r="D56" s="1"/>
      <c r="E56" s="22">
        <f>E94</f>
        <v>211</v>
      </c>
      <c r="F56" s="22">
        <f>F94</f>
        <v>737</v>
      </c>
      <c r="G56" s="6">
        <v>0.4</v>
      </c>
      <c r="H56" s="1">
        <v>40</v>
      </c>
      <c r="I56" s="1" t="s">
        <v>33</v>
      </c>
      <c r="J56" s="1"/>
      <c r="K56" s="1">
        <f t="shared" si="24"/>
        <v>211</v>
      </c>
      <c r="L56" s="1"/>
      <c r="M56" s="1"/>
      <c r="N56" s="1">
        <v>127.6</v>
      </c>
      <c r="O56" s="1">
        <f t="shared" si="3"/>
        <v>42.2</v>
      </c>
      <c r="P56" s="5"/>
      <c r="Q56" s="5">
        <f t="shared" si="20"/>
        <v>0</v>
      </c>
      <c r="R56" s="5"/>
      <c r="S56" s="1"/>
      <c r="T56" s="1">
        <f t="shared" si="21"/>
        <v>20.488151658767773</v>
      </c>
      <c r="U56" s="1">
        <f t="shared" si="7"/>
        <v>20.488151658767773</v>
      </c>
      <c r="V56" s="1">
        <v>89.8</v>
      </c>
      <c r="W56" s="1">
        <v>94.6</v>
      </c>
      <c r="X56" s="1">
        <v>51.8</v>
      </c>
      <c r="Y56" s="1">
        <v>45.2</v>
      </c>
      <c r="Z56" s="1">
        <v>58.6</v>
      </c>
      <c r="AA56" s="1">
        <v>57.4</v>
      </c>
      <c r="AB56" s="23" t="s">
        <v>151</v>
      </c>
      <c r="AC56" s="1">
        <f t="shared" si="2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40</v>
      </c>
      <c r="C57" s="1">
        <v>210</v>
      </c>
      <c r="D57" s="1">
        <v>150</v>
      </c>
      <c r="E57" s="1">
        <v>200</v>
      </c>
      <c r="F57" s="1">
        <v>116</v>
      </c>
      <c r="G57" s="6">
        <v>0.4</v>
      </c>
      <c r="H57" s="1">
        <v>40</v>
      </c>
      <c r="I57" s="1" t="s">
        <v>33</v>
      </c>
      <c r="J57" s="1">
        <v>213</v>
      </c>
      <c r="K57" s="1">
        <f t="shared" si="24"/>
        <v>-13</v>
      </c>
      <c r="L57" s="1"/>
      <c r="M57" s="1"/>
      <c r="N57" s="1">
        <v>88.399999999999977</v>
      </c>
      <c r="O57" s="1">
        <f t="shared" si="3"/>
        <v>40</v>
      </c>
      <c r="P57" s="5">
        <f t="shared" si="23"/>
        <v>195.60000000000002</v>
      </c>
      <c r="Q57" s="5">
        <f t="shared" si="20"/>
        <v>195.60000000000002</v>
      </c>
      <c r="R57" s="5"/>
      <c r="S57" s="1"/>
      <c r="T57" s="1">
        <f t="shared" si="21"/>
        <v>10</v>
      </c>
      <c r="U57" s="1">
        <f t="shared" si="7"/>
        <v>5.1099999999999994</v>
      </c>
      <c r="V57" s="1">
        <v>32.799999999999997</v>
      </c>
      <c r="W57" s="1">
        <v>31</v>
      </c>
      <c r="X57" s="1">
        <v>32.6</v>
      </c>
      <c r="Y57" s="1">
        <v>31.4</v>
      </c>
      <c r="Z57" s="1">
        <v>38.200000000000003</v>
      </c>
      <c r="AA57" s="1">
        <v>37</v>
      </c>
      <c r="AB57" s="1"/>
      <c r="AC57" s="1">
        <f t="shared" si="22"/>
        <v>78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32</v>
      </c>
      <c r="C58" s="1">
        <v>659.28800000000001</v>
      </c>
      <c r="D58" s="1">
        <v>623.78</v>
      </c>
      <c r="E58" s="1">
        <v>502.214</v>
      </c>
      <c r="F58" s="1">
        <v>423.72899999999998</v>
      </c>
      <c r="G58" s="6">
        <v>1</v>
      </c>
      <c r="H58" s="1">
        <v>50</v>
      </c>
      <c r="I58" s="1" t="s">
        <v>33</v>
      </c>
      <c r="J58" s="1">
        <v>481.05</v>
      </c>
      <c r="K58" s="1">
        <f t="shared" si="24"/>
        <v>21.163999999999987</v>
      </c>
      <c r="L58" s="1"/>
      <c r="M58" s="1"/>
      <c r="N58" s="1">
        <v>172.5778</v>
      </c>
      <c r="O58" s="1">
        <f t="shared" si="3"/>
        <v>100.44280000000001</v>
      </c>
      <c r="P58" s="5">
        <f t="shared" si="23"/>
        <v>408.1212000000001</v>
      </c>
      <c r="Q58" s="5">
        <f t="shared" si="20"/>
        <v>408.1212000000001</v>
      </c>
      <c r="R58" s="5"/>
      <c r="S58" s="1"/>
      <c r="T58" s="1">
        <f t="shared" si="21"/>
        <v>10</v>
      </c>
      <c r="U58" s="1">
        <f t="shared" si="7"/>
        <v>5.9367799384326192</v>
      </c>
      <c r="V58" s="1">
        <v>105.0338</v>
      </c>
      <c r="W58" s="1">
        <v>107.0214</v>
      </c>
      <c r="X58" s="1">
        <v>85.414999999999992</v>
      </c>
      <c r="Y58" s="1">
        <v>86.635199999999998</v>
      </c>
      <c r="Z58" s="1">
        <v>109.6844</v>
      </c>
      <c r="AA58" s="1">
        <v>107.97620000000001</v>
      </c>
      <c r="AB58" s="1"/>
      <c r="AC58" s="1">
        <f t="shared" si="22"/>
        <v>408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32</v>
      </c>
      <c r="C59" s="1">
        <v>1651.923</v>
      </c>
      <c r="D59" s="1">
        <v>251.411</v>
      </c>
      <c r="E59" s="1">
        <v>856.03099999999995</v>
      </c>
      <c r="F59" s="1">
        <v>843.58799999999997</v>
      </c>
      <c r="G59" s="6">
        <v>1</v>
      </c>
      <c r="H59" s="1">
        <v>50</v>
      </c>
      <c r="I59" s="1" t="s">
        <v>33</v>
      </c>
      <c r="J59" s="1">
        <v>813.35</v>
      </c>
      <c r="K59" s="1">
        <f t="shared" si="24"/>
        <v>42.680999999999926</v>
      </c>
      <c r="L59" s="1"/>
      <c r="M59" s="1"/>
      <c r="N59" s="1">
        <v>213.08579999999981</v>
      </c>
      <c r="O59" s="1">
        <f t="shared" si="3"/>
        <v>171.2062</v>
      </c>
      <c r="P59" s="5">
        <f t="shared" si="23"/>
        <v>655.3882000000001</v>
      </c>
      <c r="Q59" s="5">
        <f t="shared" si="20"/>
        <v>655.3882000000001</v>
      </c>
      <c r="R59" s="5"/>
      <c r="S59" s="1"/>
      <c r="T59" s="1">
        <f t="shared" si="21"/>
        <v>10</v>
      </c>
      <c r="U59" s="1">
        <f t="shared" si="7"/>
        <v>6.171936530335933</v>
      </c>
      <c r="V59" s="1">
        <v>159.16679999999999</v>
      </c>
      <c r="W59" s="1">
        <v>152.63319999999999</v>
      </c>
      <c r="X59" s="1">
        <v>210.8254</v>
      </c>
      <c r="Y59" s="1">
        <v>220.3244</v>
      </c>
      <c r="Z59" s="1">
        <v>173.3854</v>
      </c>
      <c r="AA59" s="1">
        <v>163.1798</v>
      </c>
      <c r="AB59" s="1"/>
      <c r="AC59" s="1">
        <f t="shared" si="22"/>
        <v>655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32</v>
      </c>
      <c r="C60" s="1">
        <v>88.12</v>
      </c>
      <c r="D60" s="1">
        <v>338.762</v>
      </c>
      <c r="E60" s="1">
        <v>135.58799999999999</v>
      </c>
      <c r="F60" s="1">
        <v>248.74799999999999</v>
      </c>
      <c r="G60" s="6">
        <v>1</v>
      </c>
      <c r="H60" s="1">
        <v>50</v>
      </c>
      <c r="I60" s="1" t="s">
        <v>33</v>
      </c>
      <c r="J60" s="1">
        <v>204.45</v>
      </c>
      <c r="K60" s="1">
        <f t="shared" si="24"/>
        <v>-68.861999999999995</v>
      </c>
      <c r="L60" s="1"/>
      <c r="M60" s="1"/>
      <c r="N60" s="1">
        <v>115.8340000000001</v>
      </c>
      <c r="O60" s="1">
        <f t="shared" si="3"/>
        <v>27.117599999999999</v>
      </c>
      <c r="P60" s="5"/>
      <c r="Q60" s="5">
        <f t="shared" si="20"/>
        <v>0</v>
      </c>
      <c r="R60" s="5"/>
      <c r="S60" s="1"/>
      <c r="T60" s="1">
        <f t="shared" si="21"/>
        <v>13.444478862436208</v>
      </c>
      <c r="U60" s="1">
        <f t="shared" si="7"/>
        <v>13.444478862436208</v>
      </c>
      <c r="V60" s="1">
        <v>41.967799999999997</v>
      </c>
      <c r="W60" s="1">
        <v>41.453200000000002</v>
      </c>
      <c r="X60" s="1">
        <v>50.783000000000001</v>
      </c>
      <c r="Y60" s="1">
        <v>57.503200000000007</v>
      </c>
      <c r="Z60" s="1">
        <v>41.168199999999999</v>
      </c>
      <c r="AA60" s="1">
        <v>35.277999999999999</v>
      </c>
      <c r="AB60" s="1"/>
      <c r="AC60" s="1">
        <f t="shared" si="2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40</v>
      </c>
      <c r="C61" s="1">
        <v>30</v>
      </c>
      <c r="D61" s="1">
        <v>900</v>
      </c>
      <c r="E61" s="1">
        <v>138</v>
      </c>
      <c r="F61" s="1">
        <v>768</v>
      </c>
      <c r="G61" s="6">
        <v>0.4</v>
      </c>
      <c r="H61" s="1">
        <v>50</v>
      </c>
      <c r="I61" s="1" t="s">
        <v>33</v>
      </c>
      <c r="J61" s="1">
        <v>190</v>
      </c>
      <c r="K61" s="1">
        <f t="shared" si="24"/>
        <v>-52</v>
      </c>
      <c r="L61" s="1"/>
      <c r="M61" s="1"/>
      <c r="N61" s="1">
        <v>0</v>
      </c>
      <c r="O61" s="1">
        <f t="shared" si="3"/>
        <v>27.6</v>
      </c>
      <c r="P61" s="5"/>
      <c r="Q61" s="5">
        <f t="shared" si="20"/>
        <v>0</v>
      </c>
      <c r="R61" s="5"/>
      <c r="S61" s="1"/>
      <c r="T61" s="1">
        <f t="shared" si="21"/>
        <v>27.826086956521738</v>
      </c>
      <c r="U61" s="1">
        <f t="shared" si="7"/>
        <v>27.826086956521738</v>
      </c>
      <c r="V61" s="1">
        <v>41.2</v>
      </c>
      <c r="W61" s="1">
        <v>89.8</v>
      </c>
      <c r="X61" s="1">
        <v>65.599999999999994</v>
      </c>
      <c r="Y61" s="1">
        <v>42.8</v>
      </c>
      <c r="Z61" s="1">
        <v>47.2</v>
      </c>
      <c r="AA61" s="1">
        <v>44.8</v>
      </c>
      <c r="AB61" s="21" t="s">
        <v>103</v>
      </c>
      <c r="AC61" s="1">
        <f t="shared" si="2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40</v>
      </c>
      <c r="C62" s="1">
        <v>1449</v>
      </c>
      <c r="D62" s="1">
        <v>1080</v>
      </c>
      <c r="E62" s="1">
        <v>1093</v>
      </c>
      <c r="F62" s="1">
        <v>1149</v>
      </c>
      <c r="G62" s="6">
        <v>0.4</v>
      </c>
      <c r="H62" s="1">
        <v>40</v>
      </c>
      <c r="I62" s="1" t="s">
        <v>33</v>
      </c>
      <c r="J62" s="1">
        <v>1095</v>
      </c>
      <c r="K62" s="1">
        <f t="shared" si="24"/>
        <v>-2</v>
      </c>
      <c r="L62" s="1"/>
      <c r="M62" s="1"/>
      <c r="N62" s="1">
        <v>499.40000000000009</v>
      </c>
      <c r="O62" s="1">
        <f t="shared" si="3"/>
        <v>218.6</v>
      </c>
      <c r="P62" s="5">
        <f t="shared" si="23"/>
        <v>537.59999999999991</v>
      </c>
      <c r="Q62" s="5">
        <f t="shared" si="20"/>
        <v>537.59999999999991</v>
      </c>
      <c r="R62" s="5"/>
      <c r="S62" s="1"/>
      <c r="T62" s="1">
        <f t="shared" si="21"/>
        <v>10</v>
      </c>
      <c r="U62" s="1">
        <f t="shared" si="7"/>
        <v>7.5407136322049411</v>
      </c>
      <c r="V62" s="1">
        <v>230.6</v>
      </c>
      <c r="W62" s="1">
        <v>223.8</v>
      </c>
      <c r="X62" s="1">
        <v>219.8</v>
      </c>
      <c r="Y62" s="1">
        <v>228.6</v>
      </c>
      <c r="Z62" s="1">
        <v>232.8</v>
      </c>
      <c r="AA62" s="1">
        <v>229.2</v>
      </c>
      <c r="AB62" s="1"/>
      <c r="AC62" s="1">
        <f t="shared" si="22"/>
        <v>215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40</v>
      </c>
      <c r="C63" s="1">
        <v>1051</v>
      </c>
      <c r="D63" s="1">
        <v>1128</v>
      </c>
      <c r="E63" s="1">
        <v>954</v>
      </c>
      <c r="F63" s="1">
        <v>965</v>
      </c>
      <c r="G63" s="6">
        <v>0.4</v>
      </c>
      <c r="H63" s="1">
        <v>40</v>
      </c>
      <c r="I63" s="1" t="s">
        <v>33</v>
      </c>
      <c r="J63" s="1">
        <v>959</v>
      </c>
      <c r="K63" s="1">
        <f t="shared" si="24"/>
        <v>-5</v>
      </c>
      <c r="L63" s="1"/>
      <c r="M63" s="1"/>
      <c r="N63" s="1">
        <v>391.39999999999958</v>
      </c>
      <c r="O63" s="1">
        <f t="shared" si="3"/>
        <v>190.8</v>
      </c>
      <c r="P63" s="5">
        <f t="shared" si="23"/>
        <v>551.60000000000036</v>
      </c>
      <c r="Q63" s="5">
        <f t="shared" si="20"/>
        <v>551.60000000000036</v>
      </c>
      <c r="R63" s="5"/>
      <c r="S63" s="1"/>
      <c r="T63" s="1">
        <f t="shared" si="21"/>
        <v>10</v>
      </c>
      <c r="U63" s="1">
        <f t="shared" si="7"/>
        <v>7.1090146750524088</v>
      </c>
      <c r="V63" s="1">
        <v>194.2</v>
      </c>
      <c r="W63" s="1">
        <v>190.8</v>
      </c>
      <c r="X63" s="1">
        <v>169.2</v>
      </c>
      <c r="Y63" s="1">
        <v>174.6</v>
      </c>
      <c r="Z63" s="1">
        <v>203.4</v>
      </c>
      <c r="AA63" s="1">
        <v>196.6</v>
      </c>
      <c r="AB63" s="1"/>
      <c r="AC63" s="1">
        <f t="shared" si="22"/>
        <v>221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32</v>
      </c>
      <c r="C64" s="1">
        <v>911.04899999999998</v>
      </c>
      <c r="D64" s="1">
        <v>941.66300000000001</v>
      </c>
      <c r="E64" s="1">
        <v>473.08199999999999</v>
      </c>
      <c r="F64" s="1">
        <v>1080.0930000000001</v>
      </c>
      <c r="G64" s="6">
        <v>1</v>
      </c>
      <c r="H64" s="1">
        <v>40</v>
      </c>
      <c r="I64" s="1" t="s">
        <v>33</v>
      </c>
      <c r="J64" s="1">
        <v>457.05</v>
      </c>
      <c r="K64" s="1">
        <f t="shared" si="24"/>
        <v>16.031999999999982</v>
      </c>
      <c r="L64" s="1"/>
      <c r="M64" s="1"/>
      <c r="N64" s="1">
        <v>197.72920000000011</v>
      </c>
      <c r="O64" s="1">
        <f t="shared" si="3"/>
        <v>94.616399999999999</v>
      </c>
      <c r="P64" s="5"/>
      <c r="Q64" s="5">
        <f t="shared" si="20"/>
        <v>0</v>
      </c>
      <c r="R64" s="5"/>
      <c r="S64" s="1"/>
      <c r="T64" s="1">
        <f t="shared" si="21"/>
        <v>13.505292951327677</v>
      </c>
      <c r="U64" s="1">
        <f t="shared" si="7"/>
        <v>13.505292951327677</v>
      </c>
      <c r="V64" s="1">
        <v>153.0102</v>
      </c>
      <c r="W64" s="1">
        <v>154.49299999999999</v>
      </c>
      <c r="X64" s="1">
        <v>113.0282</v>
      </c>
      <c r="Y64" s="1">
        <v>137.51159999999999</v>
      </c>
      <c r="Z64" s="1">
        <v>142.99940000000001</v>
      </c>
      <c r="AA64" s="1">
        <v>132.80459999999999</v>
      </c>
      <c r="AB64" s="1"/>
      <c r="AC64" s="1">
        <f t="shared" si="2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32</v>
      </c>
      <c r="C65" s="1">
        <v>745.50199999999995</v>
      </c>
      <c r="D65" s="1">
        <v>562.41600000000005</v>
      </c>
      <c r="E65" s="1">
        <v>365.404</v>
      </c>
      <c r="F65" s="1">
        <v>708.29</v>
      </c>
      <c r="G65" s="6">
        <v>1</v>
      </c>
      <c r="H65" s="1">
        <v>40</v>
      </c>
      <c r="I65" s="1" t="s">
        <v>33</v>
      </c>
      <c r="J65" s="1">
        <v>359.2</v>
      </c>
      <c r="K65" s="1">
        <f t="shared" si="24"/>
        <v>6.2040000000000077</v>
      </c>
      <c r="L65" s="1"/>
      <c r="M65" s="1"/>
      <c r="N65" s="1">
        <v>154.67139999999981</v>
      </c>
      <c r="O65" s="1">
        <f t="shared" si="3"/>
        <v>73.080799999999996</v>
      </c>
      <c r="P65" s="5"/>
      <c r="Q65" s="5">
        <f t="shared" si="20"/>
        <v>0</v>
      </c>
      <c r="R65" s="5"/>
      <c r="S65" s="1"/>
      <c r="T65" s="1">
        <f t="shared" si="21"/>
        <v>11.808319011286136</v>
      </c>
      <c r="U65" s="1">
        <f t="shared" si="7"/>
        <v>11.808319011286136</v>
      </c>
      <c r="V65" s="1">
        <v>105.9414</v>
      </c>
      <c r="W65" s="1">
        <v>106.7054</v>
      </c>
      <c r="X65" s="1">
        <v>87.114199999999997</v>
      </c>
      <c r="Y65" s="1">
        <v>103.87220000000001</v>
      </c>
      <c r="Z65" s="1">
        <v>92.183399999999992</v>
      </c>
      <c r="AA65" s="1">
        <v>85.419399999999996</v>
      </c>
      <c r="AB65" s="1"/>
      <c r="AC65" s="1">
        <f t="shared" si="2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32</v>
      </c>
      <c r="C66" s="1">
        <v>510.678</v>
      </c>
      <c r="D66" s="1">
        <v>939.15700000000004</v>
      </c>
      <c r="E66" s="1">
        <v>424.87099999999998</v>
      </c>
      <c r="F66" s="1">
        <v>816.83</v>
      </c>
      <c r="G66" s="6">
        <v>1</v>
      </c>
      <c r="H66" s="1">
        <v>40</v>
      </c>
      <c r="I66" s="1" t="s">
        <v>33</v>
      </c>
      <c r="J66" s="1">
        <v>417.1</v>
      </c>
      <c r="K66" s="1">
        <f t="shared" si="24"/>
        <v>7.7709999999999582</v>
      </c>
      <c r="L66" s="1"/>
      <c r="M66" s="1"/>
      <c r="N66" s="1">
        <v>153.65820000000011</v>
      </c>
      <c r="O66" s="1">
        <f t="shared" si="3"/>
        <v>84.974199999999996</v>
      </c>
      <c r="P66" s="5"/>
      <c r="Q66" s="5">
        <f t="shared" si="20"/>
        <v>0</v>
      </c>
      <c r="R66" s="5"/>
      <c r="S66" s="1"/>
      <c r="T66" s="1">
        <f t="shared" si="21"/>
        <v>11.420974837068194</v>
      </c>
      <c r="U66" s="1">
        <f t="shared" si="7"/>
        <v>11.420974837068194</v>
      </c>
      <c r="V66" s="1">
        <v>120.3014</v>
      </c>
      <c r="W66" s="1">
        <v>122.60420000000001</v>
      </c>
      <c r="X66" s="1">
        <v>94.468800000000002</v>
      </c>
      <c r="Y66" s="1">
        <v>91.613199999999992</v>
      </c>
      <c r="Z66" s="1">
        <v>85.0852</v>
      </c>
      <c r="AA66" s="1">
        <v>91.447400000000002</v>
      </c>
      <c r="AB66" s="1"/>
      <c r="AC66" s="1">
        <f t="shared" si="2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32</v>
      </c>
      <c r="C67" s="1">
        <v>276.75200000000001</v>
      </c>
      <c r="D67" s="1"/>
      <c r="E67" s="1">
        <v>154.821</v>
      </c>
      <c r="F67" s="1">
        <v>97.751999999999995</v>
      </c>
      <c r="G67" s="6">
        <v>1</v>
      </c>
      <c r="H67" s="1">
        <v>30</v>
      </c>
      <c r="I67" s="1" t="s">
        <v>33</v>
      </c>
      <c r="J67" s="1">
        <v>157.5</v>
      </c>
      <c r="K67" s="1">
        <f t="shared" si="24"/>
        <v>-2.679000000000002</v>
      </c>
      <c r="L67" s="1"/>
      <c r="M67" s="1"/>
      <c r="N67" s="1">
        <v>0</v>
      </c>
      <c r="O67" s="1">
        <f t="shared" si="3"/>
        <v>30.964199999999998</v>
      </c>
      <c r="P67" s="5">
        <f t="shared" si="23"/>
        <v>211.89</v>
      </c>
      <c r="Q67" s="5">
        <f t="shared" si="20"/>
        <v>211.89</v>
      </c>
      <c r="R67" s="5"/>
      <c r="S67" s="1"/>
      <c r="T67" s="1">
        <f t="shared" si="21"/>
        <v>10</v>
      </c>
      <c r="U67" s="1">
        <f t="shared" si="7"/>
        <v>3.1569360745635282</v>
      </c>
      <c r="V67" s="1">
        <v>24.5806</v>
      </c>
      <c r="W67" s="1">
        <v>22.721800000000002</v>
      </c>
      <c r="X67" s="1">
        <v>30.821999999999999</v>
      </c>
      <c r="Y67" s="1">
        <v>36.521599999999999</v>
      </c>
      <c r="Z67" s="1">
        <v>32.307400000000001</v>
      </c>
      <c r="AA67" s="1">
        <v>31.1342</v>
      </c>
      <c r="AB67" s="1" t="s">
        <v>110</v>
      </c>
      <c r="AC67" s="1">
        <f t="shared" si="22"/>
        <v>212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40</v>
      </c>
      <c r="C68" s="1">
        <v>30</v>
      </c>
      <c r="D68" s="1">
        <v>30</v>
      </c>
      <c r="E68" s="1">
        <v>51</v>
      </c>
      <c r="F68" s="1">
        <v>8</v>
      </c>
      <c r="G68" s="6">
        <v>0.6</v>
      </c>
      <c r="H68" s="1">
        <v>60</v>
      </c>
      <c r="I68" s="1" t="s">
        <v>33</v>
      </c>
      <c r="J68" s="1">
        <v>74</v>
      </c>
      <c r="K68" s="1">
        <f t="shared" si="24"/>
        <v>-23</v>
      </c>
      <c r="L68" s="1"/>
      <c r="M68" s="1"/>
      <c r="N68" s="1">
        <v>29.599999999999991</v>
      </c>
      <c r="O68" s="1">
        <f t="shared" si="3"/>
        <v>10.199999999999999</v>
      </c>
      <c r="P68" s="5">
        <f t="shared" si="23"/>
        <v>64.400000000000006</v>
      </c>
      <c r="Q68" s="5">
        <f t="shared" si="20"/>
        <v>64.400000000000006</v>
      </c>
      <c r="R68" s="5"/>
      <c r="S68" s="1"/>
      <c r="T68" s="1">
        <f t="shared" si="21"/>
        <v>10</v>
      </c>
      <c r="U68" s="1">
        <f t="shared" si="7"/>
        <v>3.6862745098039214</v>
      </c>
      <c r="V68" s="1">
        <v>5.6</v>
      </c>
      <c r="W68" s="1">
        <v>0.2</v>
      </c>
      <c r="X68" s="1">
        <v>0.6</v>
      </c>
      <c r="Y68" s="1">
        <v>0.6</v>
      </c>
      <c r="Z68" s="1">
        <v>6.2</v>
      </c>
      <c r="AA68" s="1">
        <v>6.2</v>
      </c>
      <c r="AB68" s="1" t="s">
        <v>112</v>
      </c>
      <c r="AC68" s="1">
        <f t="shared" si="22"/>
        <v>39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40</v>
      </c>
      <c r="C69" s="1">
        <v>132</v>
      </c>
      <c r="D69" s="1">
        <v>204</v>
      </c>
      <c r="E69" s="1">
        <v>177</v>
      </c>
      <c r="F69" s="1">
        <v>128</v>
      </c>
      <c r="G69" s="6">
        <v>0.35</v>
      </c>
      <c r="H69" s="1">
        <v>50</v>
      </c>
      <c r="I69" s="1" t="s">
        <v>33</v>
      </c>
      <c r="J69" s="1">
        <v>177</v>
      </c>
      <c r="K69" s="1">
        <f t="shared" ref="K69:K97" si="26">E69-J69</f>
        <v>0</v>
      </c>
      <c r="L69" s="1"/>
      <c r="M69" s="1"/>
      <c r="N69" s="1">
        <v>91.600000000000023</v>
      </c>
      <c r="O69" s="1">
        <f t="shared" si="3"/>
        <v>35.4</v>
      </c>
      <c r="P69" s="5">
        <f t="shared" si="23"/>
        <v>134.39999999999998</v>
      </c>
      <c r="Q69" s="5">
        <f t="shared" si="20"/>
        <v>134.39999999999998</v>
      </c>
      <c r="R69" s="5"/>
      <c r="S69" s="1"/>
      <c r="T69" s="1">
        <f t="shared" si="21"/>
        <v>10</v>
      </c>
      <c r="U69" s="1">
        <f t="shared" si="7"/>
        <v>6.2033898305084758</v>
      </c>
      <c r="V69" s="1">
        <v>29.8</v>
      </c>
      <c r="W69" s="1">
        <v>30.4</v>
      </c>
      <c r="X69" s="1">
        <v>27.8</v>
      </c>
      <c r="Y69" s="1">
        <v>25</v>
      </c>
      <c r="Z69" s="1">
        <v>25</v>
      </c>
      <c r="AA69" s="1">
        <v>33.6</v>
      </c>
      <c r="AB69" s="1" t="s">
        <v>95</v>
      </c>
      <c r="AC69" s="1">
        <f t="shared" si="22"/>
        <v>47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40</v>
      </c>
      <c r="C70" s="1">
        <v>281</v>
      </c>
      <c r="D70" s="1">
        <v>940</v>
      </c>
      <c r="E70" s="1">
        <v>302</v>
      </c>
      <c r="F70" s="1">
        <v>850</v>
      </c>
      <c r="G70" s="6">
        <v>0.37</v>
      </c>
      <c r="H70" s="1">
        <v>50</v>
      </c>
      <c r="I70" s="1" t="s">
        <v>33</v>
      </c>
      <c r="J70" s="1">
        <v>261</v>
      </c>
      <c r="K70" s="1">
        <f t="shared" si="26"/>
        <v>41</v>
      </c>
      <c r="L70" s="1"/>
      <c r="M70" s="1"/>
      <c r="N70" s="1">
        <v>0</v>
      </c>
      <c r="O70" s="1">
        <f t="shared" ref="O70:O97" si="27">E70/5</f>
        <v>60.4</v>
      </c>
      <c r="P70" s="5"/>
      <c r="Q70" s="5">
        <f t="shared" si="20"/>
        <v>0</v>
      </c>
      <c r="R70" s="5"/>
      <c r="S70" s="1"/>
      <c r="T70" s="1">
        <f t="shared" si="21"/>
        <v>14.072847682119205</v>
      </c>
      <c r="U70" s="1">
        <f t="shared" ref="U70:U97" si="28">(F70+N70)/O70</f>
        <v>14.072847682119205</v>
      </c>
      <c r="V70" s="1">
        <v>83.4</v>
      </c>
      <c r="W70" s="1">
        <v>114.4</v>
      </c>
      <c r="X70" s="1">
        <v>92.4</v>
      </c>
      <c r="Y70" s="1">
        <v>77</v>
      </c>
      <c r="Z70" s="1">
        <v>85</v>
      </c>
      <c r="AA70" s="1">
        <v>48.4</v>
      </c>
      <c r="AB70" s="1"/>
      <c r="AC70" s="1">
        <f t="shared" si="22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40</v>
      </c>
      <c r="C71" s="1">
        <v>87</v>
      </c>
      <c r="D71" s="1">
        <v>54</v>
      </c>
      <c r="E71" s="1">
        <v>46</v>
      </c>
      <c r="F71" s="1">
        <v>80</v>
      </c>
      <c r="G71" s="6">
        <v>0.4</v>
      </c>
      <c r="H71" s="1">
        <v>30</v>
      </c>
      <c r="I71" s="1" t="s">
        <v>33</v>
      </c>
      <c r="J71" s="1">
        <v>46</v>
      </c>
      <c r="K71" s="1">
        <f t="shared" si="26"/>
        <v>0</v>
      </c>
      <c r="L71" s="1"/>
      <c r="M71" s="1"/>
      <c r="N71" s="1">
        <v>48.599999999999987</v>
      </c>
      <c r="O71" s="1">
        <f t="shared" si="27"/>
        <v>9.1999999999999993</v>
      </c>
      <c r="P71" s="5"/>
      <c r="Q71" s="5">
        <f t="shared" si="20"/>
        <v>0</v>
      </c>
      <c r="R71" s="5"/>
      <c r="S71" s="1"/>
      <c r="T71" s="1">
        <f t="shared" si="21"/>
        <v>13.978260869565219</v>
      </c>
      <c r="U71" s="1">
        <f t="shared" si="28"/>
        <v>13.978260869565219</v>
      </c>
      <c r="V71" s="1">
        <v>13.2</v>
      </c>
      <c r="W71" s="1">
        <v>12</v>
      </c>
      <c r="X71" s="1">
        <v>11.4</v>
      </c>
      <c r="Y71" s="1">
        <v>12.8</v>
      </c>
      <c r="Z71" s="1">
        <v>10.8</v>
      </c>
      <c r="AA71" s="1">
        <v>12.2</v>
      </c>
      <c r="AB71" s="1"/>
      <c r="AC71" s="1">
        <f t="shared" si="22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40</v>
      </c>
      <c r="C72" s="1">
        <v>491</v>
      </c>
      <c r="D72" s="1">
        <v>60</v>
      </c>
      <c r="E72" s="1">
        <v>393</v>
      </c>
      <c r="F72" s="1">
        <v>92</v>
      </c>
      <c r="G72" s="6">
        <v>0.6</v>
      </c>
      <c r="H72" s="1">
        <v>55</v>
      </c>
      <c r="I72" s="1" t="s">
        <v>33</v>
      </c>
      <c r="J72" s="1">
        <v>397</v>
      </c>
      <c r="K72" s="1">
        <f t="shared" si="26"/>
        <v>-4</v>
      </c>
      <c r="L72" s="1"/>
      <c r="M72" s="1"/>
      <c r="N72" s="1">
        <v>111.9999999999999</v>
      </c>
      <c r="O72" s="1">
        <f t="shared" si="27"/>
        <v>78.599999999999994</v>
      </c>
      <c r="P72" s="5">
        <f t="shared" si="23"/>
        <v>582.00000000000011</v>
      </c>
      <c r="Q72" s="5">
        <f t="shared" si="20"/>
        <v>582.00000000000011</v>
      </c>
      <c r="R72" s="5"/>
      <c r="S72" s="1"/>
      <c r="T72" s="1">
        <f t="shared" si="21"/>
        <v>10</v>
      </c>
      <c r="U72" s="1">
        <f t="shared" si="28"/>
        <v>2.5954198473282428</v>
      </c>
      <c r="V72" s="1">
        <v>49.4</v>
      </c>
      <c r="W72" s="1">
        <v>53.6</v>
      </c>
      <c r="X72" s="1">
        <v>23.8</v>
      </c>
      <c r="Y72" s="1">
        <v>20.2</v>
      </c>
      <c r="Z72" s="1">
        <v>17.2</v>
      </c>
      <c r="AA72" s="1">
        <v>15.4</v>
      </c>
      <c r="AB72" s="1" t="s">
        <v>78</v>
      </c>
      <c r="AC72" s="1">
        <f t="shared" si="22"/>
        <v>349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40</v>
      </c>
      <c r="C73" s="1">
        <v>63</v>
      </c>
      <c r="D73" s="1">
        <v>72</v>
      </c>
      <c r="E73" s="1">
        <v>79</v>
      </c>
      <c r="F73" s="1">
        <v>50</v>
      </c>
      <c r="G73" s="6">
        <v>0.45</v>
      </c>
      <c r="H73" s="1">
        <v>40</v>
      </c>
      <c r="I73" s="1" t="s">
        <v>33</v>
      </c>
      <c r="J73" s="1">
        <v>99</v>
      </c>
      <c r="K73" s="1">
        <f t="shared" si="26"/>
        <v>-20</v>
      </c>
      <c r="L73" s="1"/>
      <c r="M73" s="1"/>
      <c r="N73" s="1">
        <v>99.800000000000011</v>
      </c>
      <c r="O73" s="1">
        <f t="shared" si="27"/>
        <v>15.8</v>
      </c>
      <c r="P73" s="5">
        <f t="shared" si="23"/>
        <v>8.1999999999999886</v>
      </c>
      <c r="Q73" s="5">
        <v>0</v>
      </c>
      <c r="R73" s="5">
        <v>0</v>
      </c>
      <c r="S73" s="1" t="s">
        <v>154</v>
      </c>
      <c r="T73" s="1">
        <f t="shared" si="21"/>
        <v>9.4810126582278489</v>
      </c>
      <c r="U73" s="1">
        <f t="shared" si="28"/>
        <v>9.4810126582278489</v>
      </c>
      <c r="V73" s="1">
        <v>15.8</v>
      </c>
      <c r="W73" s="1">
        <v>12.4</v>
      </c>
      <c r="X73" s="1">
        <v>12.8</v>
      </c>
      <c r="Y73" s="1">
        <v>22.6</v>
      </c>
      <c r="Z73" s="1">
        <v>21</v>
      </c>
      <c r="AA73" s="1">
        <v>10.199999999999999</v>
      </c>
      <c r="AB73" s="1" t="s">
        <v>157</v>
      </c>
      <c r="AC73" s="1">
        <f t="shared" si="22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40</v>
      </c>
      <c r="C74" s="1">
        <v>134</v>
      </c>
      <c r="D74" s="1">
        <v>379</v>
      </c>
      <c r="E74" s="1">
        <v>134</v>
      </c>
      <c r="F74" s="1">
        <v>315</v>
      </c>
      <c r="G74" s="6">
        <v>0.4</v>
      </c>
      <c r="H74" s="1">
        <v>50</v>
      </c>
      <c r="I74" s="1" t="s">
        <v>33</v>
      </c>
      <c r="J74" s="1">
        <v>137</v>
      </c>
      <c r="K74" s="1">
        <f t="shared" si="26"/>
        <v>-3</v>
      </c>
      <c r="L74" s="1"/>
      <c r="M74" s="1"/>
      <c r="N74" s="1">
        <v>95.400000000000034</v>
      </c>
      <c r="O74" s="1">
        <f t="shared" si="27"/>
        <v>26.8</v>
      </c>
      <c r="P74" s="5"/>
      <c r="Q74" s="5">
        <f t="shared" si="20"/>
        <v>0</v>
      </c>
      <c r="R74" s="5"/>
      <c r="S74" s="1"/>
      <c r="T74" s="1">
        <f t="shared" si="21"/>
        <v>15.313432835820896</v>
      </c>
      <c r="U74" s="1">
        <f t="shared" si="28"/>
        <v>15.313432835820896</v>
      </c>
      <c r="V74" s="1">
        <v>42.6</v>
      </c>
      <c r="W74" s="1">
        <v>44</v>
      </c>
      <c r="X74" s="1">
        <v>26.8</v>
      </c>
      <c r="Y74" s="1">
        <v>28.6</v>
      </c>
      <c r="Z74" s="1">
        <v>35</v>
      </c>
      <c r="AA74" s="1">
        <v>34.200000000000003</v>
      </c>
      <c r="AB74" s="1"/>
      <c r="AC74" s="1">
        <f t="shared" si="2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119</v>
      </c>
      <c r="B75" s="1" t="s">
        <v>40</v>
      </c>
      <c r="C75" s="1">
        <v>13</v>
      </c>
      <c r="D75" s="1"/>
      <c r="E75" s="1">
        <v>11</v>
      </c>
      <c r="F75" s="1">
        <v>1</v>
      </c>
      <c r="G75" s="6">
        <v>0.11</v>
      </c>
      <c r="H75" s="1">
        <v>150</v>
      </c>
      <c r="I75" s="1" t="s">
        <v>33</v>
      </c>
      <c r="J75" s="1">
        <v>11</v>
      </c>
      <c r="K75" s="1">
        <f t="shared" si="26"/>
        <v>0</v>
      </c>
      <c r="L75" s="1"/>
      <c r="M75" s="1"/>
      <c r="N75" s="1">
        <v>0</v>
      </c>
      <c r="O75" s="1">
        <f t="shared" si="27"/>
        <v>2.2000000000000002</v>
      </c>
      <c r="P75" s="19">
        <v>15</v>
      </c>
      <c r="Q75" s="5">
        <f t="shared" si="20"/>
        <v>15</v>
      </c>
      <c r="R75" s="5"/>
      <c r="S75" s="1"/>
      <c r="T75" s="1">
        <f t="shared" si="21"/>
        <v>7.2727272727272725</v>
      </c>
      <c r="U75" s="1">
        <f t="shared" si="28"/>
        <v>0.45454545454545453</v>
      </c>
      <c r="V75" s="1">
        <v>1.6</v>
      </c>
      <c r="W75" s="1">
        <v>2.6</v>
      </c>
      <c r="X75" s="1">
        <v>1.8</v>
      </c>
      <c r="Y75" s="1">
        <v>1.6</v>
      </c>
      <c r="Z75" s="1">
        <v>2.6</v>
      </c>
      <c r="AA75" s="1">
        <v>1.8</v>
      </c>
      <c r="AB75" s="15" t="s">
        <v>123</v>
      </c>
      <c r="AC75" s="1">
        <f t="shared" si="22"/>
        <v>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40</v>
      </c>
      <c r="C76" s="1"/>
      <c r="D76" s="1">
        <v>40</v>
      </c>
      <c r="E76" s="1">
        <v>9</v>
      </c>
      <c r="F76" s="1">
        <v>30</v>
      </c>
      <c r="G76" s="6">
        <v>0.06</v>
      </c>
      <c r="H76" s="1">
        <v>60</v>
      </c>
      <c r="I76" s="1" t="s">
        <v>33</v>
      </c>
      <c r="J76" s="1">
        <v>10</v>
      </c>
      <c r="K76" s="1">
        <f t="shared" si="26"/>
        <v>-1</v>
      </c>
      <c r="L76" s="1"/>
      <c r="M76" s="1"/>
      <c r="N76" s="1">
        <v>30</v>
      </c>
      <c r="O76" s="1">
        <f t="shared" si="27"/>
        <v>1.8</v>
      </c>
      <c r="P76" s="5"/>
      <c r="Q76" s="5">
        <f t="shared" si="20"/>
        <v>0</v>
      </c>
      <c r="R76" s="5"/>
      <c r="S76" s="1"/>
      <c r="T76" s="1">
        <f t="shared" si="21"/>
        <v>33.333333333333336</v>
      </c>
      <c r="U76" s="1">
        <f t="shared" si="28"/>
        <v>33.333333333333336</v>
      </c>
      <c r="V76" s="1">
        <v>-0.2</v>
      </c>
      <c r="W76" s="1">
        <v>0</v>
      </c>
      <c r="X76" s="1">
        <v>0</v>
      </c>
      <c r="Y76" s="1">
        <v>-0.8</v>
      </c>
      <c r="Z76" s="1">
        <v>-2.6</v>
      </c>
      <c r="AA76" s="1">
        <v>-2</v>
      </c>
      <c r="AB76" s="1" t="s">
        <v>121</v>
      </c>
      <c r="AC76" s="1">
        <f t="shared" si="2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122</v>
      </c>
      <c r="B77" s="1" t="s">
        <v>40</v>
      </c>
      <c r="C77" s="1"/>
      <c r="D77" s="1"/>
      <c r="E77" s="1">
        <v>-1</v>
      </c>
      <c r="F77" s="1"/>
      <c r="G77" s="6">
        <v>0.15</v>
      </c>
      <c r="H77" s="1">
        <v>60</v>
      </c>
      <c r="I77" s="1" t="s">
        <v>33</v>
      </c>
      <c r="J77" s="1"/>
      <c r="K77" s="1">
        <f t="shared" si="26"/>
        <v>-1</v>
      </c>
      <c r="L77" s="1"/>
      <c r="M77" s="1"/>
      <c r="N77" s="15"/>
      <c r="O77" s="1">
        <f t="shared" si="27"/>
        <v>-0.2</v>
      </c>
      <c r="P77" s="19">
        <v>30</v>
      </c>
      <c r="Q77" s="5">
        <f t="shared" si="20"/>
        <v>30</v>
      </c>
      <c r="R77" s="5"/>
      <c r="S77" s="1"/>
      <c r="T77" s="1">
        <f t="shared" si="21"/>
        <v>-150</v>
      </c>
      <c r="U77" s="1">
        <f t="shared" si="28"/>
        <v>0</v>
      </c>
      <c r="V77" s="1">
        <v>-0.2</v>
      </c>
      <c r="W77" s="1">
        <v>0</v>
      </c>
      <c r="X77" s="1">
        <v>0</v>
      </c>
      <c r="Y77" s="1">
        <v>-0.4</v>
      </c>
      <c r="Z77" s="1">
        <v>-0.8</v>
      </c>
      <c r="AA77" s="1">
        <v>-0.6</v>
      </c>
      <c r="AB77" s="15" t="s">
        <v>123</v>
      </c>
      <c r="AC77" s="1">
        <f t="shared" si="22"/>
        <v>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32</v>
      </c>
      <c r="C78" s="1">
        <v>122.93300000000001</v>
      </c>
      <c r="D78" s="1"/>
      <c r="E78" s="1">
        <v>27.832000000000001</v>
      </c>
      <c r="F78" s="1">
        <v>38.415999999999997</v>
      </c>
      <c r="G78" s="6">
        <v>1</v>
      </c>
      <c r="H78" s="1">
        <v>55</v>
      </c>
      <c r="I78" s="1" t="s">
        <v>33</v>
      </c>
      <c r="J78" s="1">
        <v>27.3</v>
      </c>
      <c r="K78" s="1">
        <f t="shared" si="26"/>
        <v>0.53200000000000003</v>
      </c>
      <c r="L78" s="1"/>
      <c r="M78" s="1"/>
      <c r="N78" s="1">
        <v>0</v>
      </c>
      <c r="O78" s="1">
        <f t="shared" si="27"/>
        <v>5.5663999999999998</v>
      </c>
      <c r="P78" s="5">
        <f t="shared" si="23"/>
        <v>17.248000000000005</v>
      </c>
      <c r="Q78" s="5">
        <f t="shared" si="20"/>
        <v>17.248000000000005</v>
      </c>
      <c r="R78" s="5"/>
      <c r="S78" s="1"/>
      <c r="T78" s="1">
        <f t="shared" si="21"/>
        <v>10</v>
      </c>
      <c r="U78" s="1">
        <f t="shared" si="28"/>
        <v>6.901408450704225</v>
      </c>
      <c r="V78" s="1">
        <v>13.7014</v>
      </c>
      <c r="W78" s="1">
        <v>13.9672</v>
      </c>
      <c r="X78" s="1">
        <v>4.6268000000000002</v>
      </c>
      <c r="Y78" s="1">
        <v>6.9837999999999996</v>
      </c>
      <c r="Z78" s="1">
        <v>9.1436000000000011</v>
      </c>
      <c r="AA78" s="1">
        <v>16.886399999999998</v>
      </c>
      <c r="AB78" s="1" t="s">
        <v>45</v>
      </c>
      <c r="AC78" s="1">
        <f t="shared" si="22"/>
        <v>17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125</v>
      </c>
      <c r="B79" s="1" t="s">
        <v>40</v>
      </c>
      <c r="C79" s="1">
        <v>74</v>
      </c>
      <c r="D79" s="1">
        <v>70</v>
      </c>
      <c r="E79" s="1">
        <v>72</v>
      </c>
      <c r="F79" s="1">
        <v>48</v>
      </c>
      <c r="G79" s="6">
        <v>0.4</v>
      </c>
      <c r="H79" s="1">
        <v>55</v>
      </c>
      <c r="I79" s="1" t="s">
        <v>33</v>
      </c>
      <c r="J79" s="1">
        <v>56</v>
      </c>
      <c r="K79" s="1">
        <f t="shared" si="26"/>
        <v>16</v>
      </c>
      <c r="L79" s="1"/>
      <c r="M79" s="1"/>
      <c r="N79" s="1">
        <v>10</v>
      </c>
      <c r="O79" s="1">
        <f t="shared" si="27"/>
        <v>14.4</v>
      </c>
      <c r="P79" s="5">
        <f t="shared" si="23"/>
        <v>86</v>
      </c>
      <c r="Q79" s="5">
        <f t="shared" si="20"/>
        <v>86</v>
      </c>
      <c r="R79" s="5"/>
      <c r="S79" s="1"/>
      <c r="T79" s="1">
        <f t="shared" si="21"/>
        <v>10</v>
      </c>
      <c r="U79" s="1">
        <f t="shared" si="28"/>
        <v>4.0277777777777777</v>
      </c>
      <c r="V79" s="1">
        <v>11</v>
      </c>
      <c r="W79" s="1">
        <v>11.6</v>
      </c>
      <c r="X79" s="1">
        <v>9.4</v>
      </c>
      <c r="Y79" s="1">
        <v>17.600000000000001</v>
      </c>
      <c r="Z79" s="1">
        <v>9.6</v>
      </c>
      <c r="AA79" s="1">
        <v>2.8</v>
      </c>
      <c r="AB79" s="1" t="s">
        <v>126</v>
      </c>
      <c r="AC79" s="1">
        <f t="shared" si="22"/>
        <v>34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32</v>
      </c>
      <c r="C80" s="1">
        <v>429.91699999999997</v>
      </c>
      <c r="D80" s="1">
        <v>213.74</v>
      </c>
      <c r="E80" s="1">
        <v>528.42200000000003</v>
      </c>
      <c r="F80" s="1">
        <v>2.8079999999999998</v>
      </c>
      <c r="G80" s="6">
        <v>1</v>
      </c>
      <c r="H80" s="1">
        <v>55</v>
      </c>
      <c r="I80" s="1" t="s">
        <v>33</v>
      </c>
      <c r="J80" s="1">
        <v>628.79999999999995</v>
      </c>
      <c r="K80" s="1">
        <f t="shared" si="26"/>
        <v>-100.37799999999993</v>
      </c>
      <c r="L80" s="1"/>
      <c r="M80" s="1"/>
      <c r="N80" s="1">
        <v>253.93860000000021</v>
      </c>
      <c r="O80" s="1">
        <f t="shared" si="27"/>
        <v>105.68440000000001</v>
      </c>
      <c r="P80" s="5">
        <f>9*O80-N80-F80</f>
        <v>694.4129999999999</v>
      </c>
      <c r="Q80" s="5">
        <f t="shared" si="20"/>
        <v>694.4129999999999</v>
      </c>
      <c r="R80" s="5"/>
      <c r="S80" s="1"/>
      <c r="T80" s="1">
        <f t="shared" si="21"/>
        <v>9</v>
      </c>
      <c r="U80" s="1">
        <f t="shared" si="28"/>
        <v>2.4293708437574533</v>
      </c>
      <c r="V80" s="1">
        <v>58.459600000000002</v>
      </c>
      <c r="W80" s="1">
        <v>52.347799999999992</v>
      </c>
      <c r="X80" s="1">
        <v>47.5944</v>
      </c>
      <c r="Y80" s="1">
        <v>71.916600000000003</v>
      </c>
      <c r="Z80" s="1">
        <v>68.012199999999993</v>
      </c>
      <c r="AA80" s="1">
        <v>74.947800000000001</v>
      </c>
      <c r="AB80" s="1" t="s">
        <v>65</v>
      </c>
      <c r="AC80" s="1">
        <f t="shared" si="22"/>
        <v>694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40</v>
      </c>
      <c r="C81" s="1">
        <v>17</v>
      </c>
      <c r="D81" s="1"/>
      <c r="E81" s="1">
        <v>4</v>
      </c>
      <c r="F81" s="1">
        <v>11</v>
      </c>
      <c r="G81" s="6">
        <v>0.4</v>
      </c>
      <c r="H81" s="1">
        <v>55</v>
      </c>
      <c r="I81" s="1" t="s">
        <v>33</v>
      </c>
      <c r="J81" s="1">
        <v>5</v>
      </c>
      <c r="K81" s="1">
        <f t="shared" si="26"/>
        <v>-1</v>
      </c>
      <c r="L81" s="1"/>
      <c r="M81" s="1"/>
      <c r="N81" s="1">
        <v>0</v>
      </c>
      <c r="O81" s="1">
        <f t="shared" si="27"/>
        <v>0.8</v>
      </c>
      <c r="P81" s="5"/>
      <c r="Q81" s="5">
        <f t="shared" si="20"/>
        <v>0</v>
      </c>
      <c r="R81" s="5"/>
      <c r="S81" s="1"/>
      <c r="T81" s="1">
        <f t="shared" si="21"/>
        <v>13.75</v>
      </c>
      <c r="U81" s="1">
        <f t="shared" si="28"/>
        <v>13.75</v>
      </c>
      <c r="V81" s="1">
        <v>1</v>
      </c>
      <c r="W81" s="1">
        <v>1</v>
      </c>
      <c r="X81" s="1">
        <v>0.4</v>
      </c>
      <c r="Y81" s="1">
        <v>0.4</v>
      </c>
      <c r="Z81" s="1">
        <v>1.8</v>
      </c>
      <c r="AA81" s="1">
        <v>2.2000000000000002</v>
      </c>
      <c r="AB81" s="24" t="s">
        <v>43</v>
      </c>
      <c r="AC81" s="1">
        <f t="shared" si="2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32</v>
      </c>
      <c r="C82" s="1">
        <v>609.63800000000003</v>
      </c>
      <c r="D82" s="1">
        <v>146.34899999999999</v>
      </c>
      <c r="E82" s="1">
        <v>371.71199999999999</v>
      </c>
      <c r="F82" s="1">
        <v>312.88299999999998</v>
      </c>
      <c r="G82" s="6">
        <v>1</v>
      </c>
      <c r="H82" s="1">
        <v>50</v>
      </c>
      <c r="I82" s="1" t="s">
        <v>33</v>
      </c>
      <c r="J82" s="1">
        <v>345.8</v>
      </c>
      <c r="K82" s="1">
        <f t="shared" si="26"/>
        <v>25.911999999999978</v>
      </c>
      <c r="L82" s="1"/>
      <c r="M82" s="1"/>
      <c r="N82" s="1">
        <v>144.96159999999989</v>
      </c>
      <c r="O82" s="1">
        <f t="shared" si="27"/>
        <v>74.342399999999998</v>
      </c>
      <c r="P82" s="5">
        <f t="shared" si="23"/>
        <v>285.57940000000013</v>
      </c>
      <c r="Q82" s="5">
        <f t="shared" si="20"/>
        <v>285.57940000000013</v>
      </c>
      <c r="R82" s="5"/>
      <c r="S82" s="1"/>
      <c r="T82" s="1">
        <f t="shared" si="21"/>
        <v>10</v>
      </c>
      <c r="U82" s="1">
        <f t="shared" si="28"/>
        <v>6.158593211949035</v>
      </c>
      <c r="V82" s="1">
        <v>68.657799999999995</v>
      </c>
      <c r="W82" s="1">
        <v>67.2376</v>
      </c>
      <c r="X82" s="1">
        <v>79.264800000000008</v>
      </c>
      <c r="Y82" s="1">
        <v>86.768000000000001</v>
      </c>
      <c r="Z82" s="1">
        <v>81.883200000000002</v>
      </c>
      <c r="AA82" s="1">
        <v>72.668800000000005</v>
      </c>
      <c r="AB82" s="1"/>
      <c r="AC82" s="1">
        <f t="shared" si="22"/>
        <v>286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32</v>
      </c>
      <c r="C83" s="1">
        <v>755.97500000000002</v>
      </c>
      <c r="D83" s="1">
        <v>850.87</v>
      </c>
      <c r="E83" s="1">
        <v>738.74900000000002</v>
      </c>
      <c r="F83" s="1">
        <v>708.29499999999996</v>
      </c>
      <c r="G83" s="6">
        <v>1</v>
      </c>
      <c r="H83" s="1">
        <v>60</v>
      </c>
      <c r="I83" s="1" t="s">
        <v>33</v>
      </c>
      <c r="J83" s="1">
        <v>740.28</v>
      </c>
      <c r="K83" s="1">
        <f t="shared" si="26"/>
        <v>-1.5309999999999491</v>
      </c>
      <c r="L83" s="1"/>
      <c r="M83" s="1"/>
      <c r="N83" s="1">
        <v>116.0525999999998</v>
      </c>
      <c r="O83" s="1">
        <f t="shared" si="27"/>
        <v>147.74979999999999</v>
      </c>
      <c r="P83" s="5">
        <f>9.9*O83-N83-F83</f>
        <v>638.37542000000019</v>
      </c>
      <c r="Q83" s="5">
        <f t="shared" si="20"/>
        <v>638.37542000000019</v>
      </c>
      <c r="R83" s="5"/>
      <c r="S83" s="1"/>
      <c r="T83" s="1">
        <f t="shared" si="21"/>
        <v>9.9</v>
      </c>
      <c r="U83" s="1">
        <f t="shared" si="28"/>
        <v>5.57934833075916</v>
      </c>
      <c r="V83" s="1">
        <v>158.95320000000001</v>
      </c>
      <c r="W83" s="1">
        <v>160.0128</v>
      </c>
      <c r="X83" s="1">
        <v>228.37899999999999</v>
      </c>
      <c r="Y83" s="1">
        <v>250.58199999999999</v>
      </c>
      <c r="Z83" s="1">
        <v>292.51920000000001</v>
      </c>
      <c r="AA83" s="1">
        <v>293.03460000000001</v>
      </c>
      <c r="AB83" s="1" t="s">
        <v>52</v>
      </c>
      <c r="AC83" s="1">
        <f t="shared" si="22"/>
        <v>638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131</v>
      </c>
      <c r="B84" s="16" t="s">
        <v>40</v>
      </c>
      <c r="C84" s="16"/>
      <c r="D84" s="16"/>
      <c r="E84" s="16"/>
      <c r="F84" s="16"/>
      <c r="G84" s="17">
        <v>0</v>
      </c>
      <c r="H84" s="16">
        <v>40</v>
      </c>
      <c r="I84" s="16" t="s">
        <v>33</v>
      </c>
      <c r="J84" s="16"/>
      <c r="K84" s="16">
        <f t="shared" si="26"/>
        <v>0</v>
      </c>
      <c r="L84" s="16"/>
      <c r="M84" s="16"/>
      <c r="N84" s="16"/>
      <c r="O84" s="16">
        <f t="shared" si="27"/>
        <v>0</v>
      </c>
      <c r="P84" s="18"/>
      <c r="Q84" s="18"/>
      <c r="R84" s="18"/>
      <c r="S84" s="16"/>
      <c r="T84" s="16" t="e">
        <f t="shared" ref="T84:T94" si="29">(F84+N84+P84)/O84</f>
        <v>#DIV/0!</v>
      </c>
      <c r="U84" s="16" t="e">
        <f t="shared" si="28"/>
        <v>#DIV/0!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 t="s">
        <v>132</v>
      </c>
      <c r="AC84" s="16">
        <f t="shared" ref="AC84:AC94" si="30">ROUND(P84*G84,0)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32</v>
      </c>
      <c r="C85" s="1">
        <v>2454.9499999999998</v>
      </c>
      <c r="D85" s="1">
        <v>891.83</v>
      </c>
      <c r="E85" s="1">
        <v>1600.877</v>
      </c>
      <c r="F85" s="1">
        <v>1341.6289999999999</v>
      </c>
      <c r="G85" s="6">
        <v>1</v>
      </c>
      <c r="H85" s="1">
        <v>60</v>
      </c>
      <c r="I85" s="1" t="s">
        <v>33</v>
      </c>
      <c r="J85" s="1">
        <v>1563.6</v>
      </c>
      <c r="K85" s="1">
        <f t="shared" si="26"/>
        <v>37.277000000000044</v>
      </c>
      <c r="L85" s="1"/>
      <c r="M85" s="1"/>
      <c r="N85" s="1">
        <v>641.13180000000057</v>
      </c>
      <c r="O85" s="1">
        <f t="shared" si="27"/>
        <v>320.17539999999997</v>
      </c>
      <c r="P85" s="5">
        <f>9.8*O85-N85-F85</f>
        <v>1154.9581199999993</v>
      </c>
      <c r="Q85" s="5">
        <f t="shared" ref="Q85:Q93" si="31">P85</f>
        <v>1154.9581199999993</v>
      </c>
      <c r="R85" s="5"/>
      <c r="S85" s="1"/>
      <c r="T85" s="1">
        <f t="shared" ref="T85:T93" si="32">(F85+N85+Q85)/O85</f>
        <v>9.8000000000000007</v>
      </c>
      <c r="U85" s="1">
        <f t="shared" si="28"/>
        <v>6.1927331081650889</v>
      </c>
      <c r="V85" s="1">
        <v>295.29379999999998</v>
      </c>
      <c r="W85" s="1">
        <v>288.202</v>
      </c>
      <c r="X85" s="1">
        <v>255.35579999999999</v>
      </c>
      <c r="Y85" s="1">
        <v>285.0378</v>
      </c>
      <c r="Z85" s="1">
        <v>374.83199999999999</v>
      </c>
      <c r="AA85" s="1">
        <v>356.89080000000001</v>
      </c>
      <c r="AB85" s="1"/>
      <c r="AC85" s="1">
        <f t="shared" ref="AC85:AC93" si="33">ROUND(Q85*G85,0)</f>
        <v>1155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32</v>
      </c>
      <c r="C86" s="1">
        <v>2687.3240000000001</v>
      </c>
      <c r="D86" s="1">
        <v>4508.835</v>
      </c>
      <c r="E86" s="1">
        <v>2232.5340000000001</v>
      </c>
      <c r="F86" s="1">
        <v>4227.7709999999997</v>
      </c>
      <c r="G86" s="6">
        <v>1</v>
      </c>
      <c r="H86" s="1">
        <v>60</v>
      </c>
      <c r="I86" s="1" t="s">
        <v>33</v>
      </c>
      <c r="J86" s="1">
        <v>2150</v>
      </c>
      <c r="K86" s="1">
        <f t="shared" si="26"/>
        <v>82.534000000000106</v>
      </c>
      <c r="L86" s="1"/>
      <c r="M86" s="1"/>
      <c r="N86" s="1">
        <v>935.88749999999982</v>
      </c>
      <c r="O86" s="1">
        <f t="shared" si="27"/>
        <v>446.5068</v>
      </c>
      <c r="P86" s="5"/>
      <c r="Q86" s="5">
        <f t="shared" si="31"/>
        <v>0</v>
      </c>
      <c r="R86" s="5"/>
      <c r="S86" s="1"/>
      <c r="T86" s="1">
        <f t="shared" si="32"/>
        <v>11.564568557522527</v>
      </c>
      <c r="U86" s="1">
        <f t="shared" si="28"/>
        <v>11.564568557522527</v>
      </c>
      <c r="V86" s="1">
        <v>589.92939999999999</v>
      </c>
      <c r="W86" s="1">
        <v>595.34460000000001</v>
      </c>
      <c r="X86" s="1">
        <v>393.17439999999999</v>
      </c>
      <c r="Y86" s="1">
        <v>393.029</v>
      </c>
      <c r="Z86" s="1">
        <v>409.505</v>
      </c>
      <c r="AA86" s="1">
        <v>424.09339999999997</v>
      </c>
      <c r="AB86" s="1" t="s">
        <v>37</v>
      </c>
      <c r="AC86" s="1">
        <f t="shared" si="3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32</v>
      </c>
      <c r="C87" s="1">
        <v>3382.194</v>
      </c>
      <c r="D87" s="1">
        <v>2346.04</v>
      </c>
      <c r="E87" s="22">
        <f>2237.457+E23</f>
        <v>2240.047</v>
      </c>
      <c r="F87" s="22">
        <f>2727.486+F23</f>
        <v>2724.8959999999997</v>
      </c>
      <c r="G87" s="6">
        <v>1</v>
      </c>
      <c r="H87" s="1">
        <v>60</v>
      </c>
      <c r="I87" s="1" t="s">
        <v>33</v>
      </c>
      <c r="J87" s="1">
        <v>2145.3000000000002</v>
      </c>
      <c r="K87" s="1">
        <f t="shared" si="26"/>
        <v>94.746999999999844</v>
      </c>
      <c r="L87" s="1"/>
      <c r="M87" s="1"/>
      <c r="N87" s="1">
        <v>901.16245999999956</v>
      </c>
      <c r="O87" s="1">
        <f t="shared" si="27"/>
        <v>448.00940000000003</v>
      </c>
      <c r="P87" s="5">
        <f>9.8*O87-N87-F87</f>
        <v>764.43366000000151</v>
      </c>
      <c r="Q87" s="5">
        <f t="shared" si="31"/>
        <v>764.43366000000151</v>
      </c>
      <c r="R87" s="5"/>
      <c r="S87" s="1"/>
      <c r="T87" s="1">
        <f t="shared" si="32"/>
        <v>9.8000000000000007</v>
      </c>
      <c r="U87" s="1">
        <f t="shared" si="28"/>
        <v>8.0937106676779536</v>
      </c>
      <c r="V87" s="1">
        <v>459.74160000000001</v>
      </c>
      <c r="W87" s="1">
        <v>455.9196</v>
      </c>
      <c r="X87" s="1">
        <v>377.32440000000003</v>
      </c>
      <c r="Y87" s="1">
        <v>390.24099999999999</v>
      </c>
      <c r="Z87" s="1">
        <v>397.488</v>
      </c>
      <c r="AA87" s="1">
        <v>390.21620000000001</v>
      </c>
      <c r="AB87" s="10" t="s">
        <v>150</v>
      </c>
      <c r="AC87" s="1">
        <f t="shared" si="33"/>
        <v>764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32</v>
      </c>
      <c r="C88" s="1">
        <v>214.011</v>
      </c>
      <c r="D88" s="1"/>
      <c r="E88" s="1">
        <v>111.93300000000001</v>
      </c>
      <c r="F88" s="1">
        <v>56.814</v>
      </c>
      <c r="G88" s="6">
        <v>1</v>
      </c>
      <c r="H88" s="1">
        <v>55</v>
      </c>
      <c r="I88" s="1" t="s">
        <v>33</v>
      </c>
      <c r="J88" s="1">
        <v>111</v>
      </c>
      <c r="K88" s="1">
        <f t="shared" si="26"/>
        <v>0.93300000000000693</v>
      </c>
      <c r="L88" s="1"/>
      <c r="M88" s="1"/>
      <c r="N88" s="1">
        <v>69.926999999999992</v>
      </c>
      <c r="O88" s="1">
        <f t="shared" si="27"/>
        <v>22.386600000000001</v>
      </c>
      <c r="P88" s="5">
        <f t="shared" ref="P88:P93" si="34">10*O88-N88-F88</f>
        <v>97.125000000000028</v>
      </c>
      <c r="Q88" s="5">
        <f t="shared" si="31"/>
        <v>97.125000000000028</v>
      </c>
      <c r="R88" s="5"/>
      <c r="S88" s="1"/>
      <c r="T88" s="1">
        <f t="shared" si="32"/>
        <v>10</v>
      </c>
      <c r="U88" s="1">
        <f t="shared" si="28"/>
        <v>5.6614671276567226</v>
      </c>
      <c r="V88" s="1">
        <v>21.332599999999999</v>
      </c>
      <c r="W88" s="1">
        <v>18.663799999999998</v>
      </c>
      <c r="X88" s="1">
        <v>16.408799999999999</v>
      </c>
      <c r="Y88" s="1">
        <v>22.3536</v>
      </c>
      <c r="Z88" s="1">
        <v>26.794799999999999</v>
      </c>
      <c r="AA88" s="1">
        <v>31.217600000000001</v>
      </c>
      <c r="AB88" s="1" t="s">
        <v>137</v>
      </c>
      <c r="AC88" s="1">
        <f t="shared" si="33"/>
        <v>97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32</v>
      </c>
      <c r="C89" s="1">
        <v>162.197</v>
      </c>
      <c r="D89" s="1"/>
      <c r="E89" s="1">
        <v>107.44799999999999</v>
      </c>
      <c r="F89" s="1">
        <v>11.693</v>
      </c>
      <c r="G89" s="6">
        <v>1</v>
      </c>
      <c r="H89" s="1">
        <v>55</v>
      </c>
      <c r="I89" s="1" t="s">
        <v>33</v>
      </c>
      <c r="J89" s="1">
        <v>105.2</v>
      </c>
      <c r="K89" s="1">
        <f t="shared" si="26"/>
        <v>2.2479999999999905</v>
      </c>
      <c r="L89" s="1"/>
      <c r="M89" s="1"/>
      <c r="N89" s="1">
        <v>136.08260000000001</v>
      </c>
      <c r="O89" s="1">
        <f t="shared" si="27"/>
        <v>21.489599999999999</v>
      </c>
      <c r="P89" s="5">
        <f t="shared" si="34"/>
        <v>67.120399999999975</v>
      </c>
      <c r="Q89" s="5">
        <v>0</v>
      </c>
      <c r="R89" s="5">
        <v>0</v>
      </c>
      <c r="S89" s="1" t="s">
        <v>154</v>
      </c>
      <c r="T89" s="1">
        <f t="shared" si="32"/>
        <v>6.8766100811555368</v>
      </c>
      <c r="U89" s="1">
        <f t="shared" si="28"/>
        <v>6.8766100811555368</v>
      </c>
      <c r="V89" s="1">
        <v>24.188400000000001</v>
      </c>
      <c r="W89" s="1">
        <v>21.802800000000001</v>
      </c>
      <c r="X89" s="1">
        <v>9.3919999999999995</v>
      </c>
      <c r="Y89" s="1">
        <v>10.949400000000001</v>
      </c>
      <c r="Z89" s="1">
        <v>19.259799999999998</v>
      </c>
      <c r="AA89" s="1">
        <v>25.962800000000001</v>
      </c>
      <c r="AB89" s="1" t="s">
        <v>156</v>
      </c>
      <c r="AC89" s="1">
        <f t="shared" si="33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32</v>
      </c>
      <c r="C90" s="1">
        <v>193.06100000000001</v>
      </c>
      <c r="D90" s="1"/>
      <c r="E90" s="1">
        <v>97.361999999999995</v>
      </c>
      <c r="F90" s="1">
        <v>73.087000000000003</v>
      </c>
      <c r="G90" s="6">
        <v>1</v>
      </c>
      <c r="H90" s="1">
        <v>55</v>
      </c>
      <c r="I90" s="1" t="s">
        <v>33</v>
      </c>
      <c r="J90" s="1">
        <v>95.9</v>
      </c>
      <c r="K90" s="1">
        <f t="shared" si="26"/>
        <v>1.4619999999999891</v>
      </c>
      <c r="L90" s="1"/>
      <c r="M90" s="1"/>
      <c r="N90" s="1">
        <v>0</v>
      </c>
      <c r="O90" s="1">
        <f t="shared" si="27"/>
        <v>19.4724</v>
      </c>
      <c r="P90" s="5">
        <f t="shared" si="34"/>
        <v>121.63699999999999</v>
      </c>
      <c r="Q90" s="5">
        <f t="shared" si="31"/>
        <v>121.63699999999999</v>
      </c>
      <c r="R90" s="5"/>
      <c r="S90" s="1"/>
      <c r="T90" s="1">
        <f t="shared" si="32"/>
        <v>10</v>
      </c>
      <c r="U90" s="1">
        <f t="shared" si="28"/>
        <v>3.7533637353382225</v>
      </c>
      <c r="V90" s="1">
        <v>14.501200000000001</v>
      </c>
      <c r="W90" s="1">
        <v>12.331799999999999</v>
      </c>
      <c r="X90" s="1">
        <v>11.643599999999999</v>
      </c>
      <c r="Y90" s="1">
        <v>14.0618</v>
      </c>
      <c r="Z90" s="1">
        <v>22.5686</v>
      </c>
      <c r="AA90" s="1">
        <v>26.8246</v>
      </c>
      <c r="AB90" s="1" t="s">
        <v>45</v>
      </c>
      <c r="AC90" s="1">
        <f t="shared" si="33"/>
        <v>122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32</v>
      </c>
      <c r="C91" s="1">
        <v>204.851</v>
      </c>
      <c r="D91" s="1">
        <v>36.161000000000001</v>
      </c>
      <c r="E91" s="1">
        <v>61.738</v>
      </c>
      <c r="F91" s="1">
        <v>129.21299999999999</v>
      </c>
      <c r="G91" s="6">
        <v>1</v>
      </c>
      <c r="H91" s="1">
        <v>60</v>
      </c>
      <c r="I91" s="1" t="s">
        <v>33</v>
      </c>
      <c r="J91" s="1">
        <v>56.95</v>
      </c>
      <c r="K91" s="1">
        <f t="shared" si="26"/>
        <v>4.7879999999999967</v>
      </c>
      <c r="L91" s="1"/>
      <c r="M91" s="1"/>
      <c r="N91" s="1">
        <v>37.081399999999967</v>
      </c>
      <c r="O91" s="1">
        <f t="shared" si="27"/>
        <v>12.3476</v>
      </c>
      <c r="P91" s="5"/>
      <c r="Q91" s="5">
        <f t="shared" si="31"/>
        <v>0</v>
      </c>
      <c r="R91" s="5"/>
      <c r="S91" s="1"/>
      <c r="T91" s="1">
        <f t="shared" si="32"/>
        <v>13.467750817972721</v>
      </c>
      <c r="U91" s="1">
        <f t="shared" si="28"/>
        <v>13.467750817972721</v>
      </c>
      <c r="V91" s="1">
        <v>18.840399999999999</v>
      </c>
      <c r="W91" s="1">
        <v>18.694800000000001</v>
      </c>
      <c r="X91" s="1">
        <v>16.131</v>
      </c>
      <c r="Y91" s="1">
        <v>23.738399999999999</v>
      </c>
      <c r="Z91" s="1">
        <v>18.747399999999999</v>
      </c>
      <c r="AA91" s="1">
        <v>9.0376000000000012</v>
      </c>
      <c r="AB91" s="1"/>
      <c r="AC91" s="1">
        <f t="shared" si="33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40</v>
      </c>
      <c r="C92" s="1">
        <v>300</v>
      </c>
      <c r="D92" s="1">
        <v>258</v>
      </c>
      <c r="E92" s="1">
        <v>312</v>
      </c>
      <c r="F92" s="1">
        <v>166</v>
      </c>
      <c r="G92" s="6">
        <v>0.3</v>
      </c>
      <c r="H92" s="1">
        <v>40</v>
      </c>
      <c r="I92" s="1" t="s">
        <v>33</v>
      </c>
      <c r="J92" s="1">
        <v>325</v>
      </c>
      <c r="K92" s="1">
        <f t="shared" si="26"/>
        <v>-13</v>
      </c>
      <c r="L92" s="1"/>
      <c r="M92" s="1"/>
      <c r="N92" s="1">
        <v>100</v>
      </c>
      <c r="O92" s="1">
        <f t="shared" si="27"/>
        <v>62.4</v>
      </c>
      <c r="P92" s="5">
        <f t="shared" si="34"/>
        <v>358</v>
      </c>
      <c r="Q92" s="5">
        <f t="shared" si="31"/>
        <v>358</v>
      </c>
      <c r="R92" s="5"/>
      <c r="S92" s="1"/>
      <c r="T92" s="1">
        <f t="shared" si="32"/>
        <v>10</v>
      </c>
      <c r="U92" s="1">
        <f t="shared" si="28"/>
        <v>4.2628205128205128</v>
      </c>
      <c r="V92" s="1">
        <v>60.8</v>
      </c>
      <c r="W92" s="1">
        <v>64.599999999999994</v>
      </c>
      <c r="X92" s="1">
        <v>63.4</v>
      </c>
      <c r="Y92" s="1">
        <v>54</v>
      </c>
      <c r="Z92" s="1">
        <v>120</v>
      </c>
      <c r="AA92" s="1">
        <v>136.6</v>
      </c>
      <c r="AB92" s="1" t="s">
        <v>142</v>
      </c>
      <c r="AC92" s="1">
        <f t="shared" si="33"/>
        <v>107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40</v>
      </c>
      <c r="C93" s="1">
        <v>225</v>
      </c>
      <c r="D93" s="1">
        <v>258</v>
      </c>
      <c r="E93" s="1">
        <v>276</v>
      </c>
      <c r="F93" s="1">
        <v>117</v>
      </c>
      <c r="G93" s="6">
        <v>0.3</v>
      </c>
      <c r="H93" s="1">
        <v>40</v>
      </c>
      <c r="I93" s="1" t="s">
        <v>33</v>
      </c>
      <c r="J93" s="1">
        <v>352</v>
      </c>
      <c r="K93" s="1">
        <f t="shared" si="26"/>
        <v>-76</v>
      </c>
      <c r="L93" s="1"/>
      <c r="M93" s="1"/>
      <c r="N93" s="1">
        <v>200</v>
      </c>
      <c r="O93" s="1">
        <f t="shared" si="27"/>
        <v>55.2</v>
      </c>
      <c r="P93" s="5">
        <f t="shared" si="34"/>
        <v>235</v>
      </c>
      <c r="Q93" s="5">
        <f t="shared" si="31"/>
        <v>235</v>
      </c>
      <c r="R93" s="5"/>
      <c r="S93" s="1"/>
      <c r="T93" s="1">
        <f t="shared" si="32"/>
        <v>10</v>
      </c>
      <c r="U93" s="1">
        <f t="shared" si="28"/>
        <v>5.7427536231884053</v>
      </c>
      <c r="V93" s="1">
        <v>63.4</v>
      </c>
      <c r="W93" s="1">
        <v>66</v>
      </c>
      <c r="X93" s="1">
        <v>60.4</v>
      </c>
      <c r="Y93" s="1">
        <v>46.6</v>
      </c>
      <c r="Z93" s="1">
        <v>115</v>
      </c>
      <c r="AA93" s="1">
        <v>138.80000000000001</v>
      </c>
      <c r="AB93" s="1" t="s">
        <v>142</v>
      </c>
      <c r="AC93" s="1">
        <f t="shared" si="33"/>
        <v>71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144</v>
      </c>
      <c r="B94" s="11" t="s">
        <v>40</v>
      </c>
      <c r="C94" s="11">
        <v>155</v>
      </c>
      <c r="D94" s="15">
        <v>846</v>
      </c>
      <c r="E94" s="22">
        <v>211</v>
      </c>
      <c r="F94" s="22">
        <v>737</v>
      </c>
      <c r="G94" s="12">
        <v>0</v>
      </c>
      <c r="H94" s="11">
        <v>40</v>
      </c>
      <c r="I94" s="11" t="s">
        <v>46</v>
      </c>
      <c r="J94" s="11">
        <v>218</v>
      </c>
      <c r="K94" s="11">
        <f t="shared" si="26"/>
        <v>-7</v>
      </c>
      <c r="L94" s="11"/>
      <c r="M94" s="11"/>
      <c r="N94" s="11"/>
      <c r="O94" s="11">
        <f t="shared" si="27"/>
        <v>42.2</v>
      </c>
      <c r="P94" s="13"/>
      <c r="Q94" s="13"/>
      <c r="R94" s="13"/>
      <c r="S94" s="11"/>
      <c r="T94" s="11">
        <f t="shared" si="29"/>
        <v>17.464454976303315</v>
      </c>
      <c r="U94" s="11">
        <f t="shared" si="28"/>
        <v>17.464454976303315</v>
      </c>
      <c r="V94" s="11">
        <v>89.8</v>
      </c>
      <c r="W94" s="11">
        <v>94.6</v>
      </c>
      <c r="X94" s="11">
        <v>51.8</v>
      </c>
      <c r="Y94" s="11">
        <v>45.2</v>
      </c>
      <c r="Z94" s="11">
        <v>58.6</v>
      </c>
      <c r="AA94" s="11">
        <v>57.4</v>
      </c>
      <c r="AB94" s="23" t="s">
        <v>152</v>
      </c>
      <c r="AC94" s="11">
        <f t="shared" si="3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0" t="s">
        <v>145</v>
      </c>
      <c r="B95" s="1" t="s">
        <v>40</v>
      </c>
      <c r="C95" s="1"/>
      <c r="D95" s="1"/>
      <c r="E95" s="1"/>
      <c r="F95" s="1"/>
      <c r="G95" s="6">
        <v>0.2</v>
      </c>
      <c r="H95" s="1">
        <v>40</v>
      </c>
      <c r="I95" s="1" t="s">
        <v>33</v>
      </c>
      <c r="J95" s="1"/>
      <c r="K95" s="1">
        <f t="shared" si="26"/>
        <v>0</v>
      </c>
      <c r="L95" s="1"/>
      <c r="M95" s="1"/>
      <c r="N95" s="1">
        <v>18</v>
      </c>
      <c r="O95" s="1">
        <f t="shared" si="27"/>
        <v>0</v>
      </c>
      <c r="P95" s="5"/>
      <c r="Q95" s="5">
        <v>200</v>
      </c>
      <c r="R95" s="5">
        <v>200</v>
      </c>
      <c r="S95" s="1" t="s">
        <v>155</v>
      </c>
      <c r="T95" s="1" t="e">
        <f t="shared" ref="T95:T97" si="35">(F95+N95+Q95)/O95</f>
        <v>#DIV/0!</v>
      </c>
      <c r="U95" s="1" t="e">
        <f t="shared" si="28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146</v>
      </c>
      <c r="AC95" s="1">
        <f t="shared" ref="AC95:AC97" si="36">ROUND(Q95*G95,0)</f>
        <v>40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147</v>
      </c>
      <c r="B96" s="1" t="s">
        <v>40</v>
      </c>
      <c r="C96" s="1"/>
      <c r="D96" s="1"/>
      <c r="E96" s="1"/>
      <c r="F96" s="1"/>
      <c r="G96" s="6">
        <v>0.2</v>
      </c>
      <c r="H96" s="1">
        <v>35</v>
      </c>
      <c r="I96" s="1" t="s">
        <v>33</v>
      </c>
      <c r="J96" s="1"/>
      <c r="K96" s="1">
        <f t="shared" si="26"/>
        <v>0</v>
      </c>
      <c r="L96" s="1"/>
      <c r="M96" s="1"/>
      <c r="N96" s="1">
        <v>18</v>
      </c>
      <c r="O96" s="1">
        <f t="shared" si="27"/>
        <v>0</v>
      </c>
      <c r="P96" s="5"/>
      <c r="Q96" s="5">
        <v>200</v>
      </c>
      <c r="R96" s="5">
        <v>200</v>
      </c>
      <c r="S96" s="1" t="s">
        <v>155</v>
      </c>
      <c r="T96" s="1" t="e">
        <f t="shared" si="35"/>
        <v>#DIV/0!</v>
      </c>
      <c r="U96" s="1" t="e">
        <f t="shared" si="28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146</v>
      </c>
      <c r="AC96" s="1">
        <f t="shared" si="36"/>
        <v>40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0" t="s">
        <v>148</v>
      </c>
      <c r="B97" s="1" t="s">
        <v>32</v>
      </c>
      <c r="C97" s="1"/>
      <c r="D97" s="1"/>
      <c r="E97" s="1"/>
      <c r="F97" s="1"/>
      <c r="G97" s="6">
        <v>1</v>
      </c>
      <c r="H97" s="1">
        <v>45</v>
      </c>
      <c r="I97" s="1" t="s">
        <v>33</v>
      </c>
      <c r="J97" s="1"/>
      <c r="K97" s="1">
        <f t="shared" si="26"/>
        <v>0</v>
      </c>
      <c r="L97" s="1"/>
      <c r="M97" s="1"/>
      <c r="N97" s="1">
        <v>16.8</v>
      </c>
      <c r="O97" s="1">
        <f t="shared" si="27"/>
        <v>0</v>
      </c>
      <c r="P97" s="5"/>
      <c r="Q97" s="5">
        <v>250</v>
      </c>
      <c r="R97" s="5">
        <v>300</v>
      </c>
      <c r="S97" s="1" t="s">
        <v>155</v>
      </c>
      <c r="T97" s="1" t="e">
        <f t="shared" si="35"/>
        <v>#DIV/0!</v>
      </c>
      <c r="U97" s="1" t="e">
        <f t="shared" si="28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146</v>
      </c>
      <c r="AC97" s="1">
        <f t="shared" si="36"/>
        <v>250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2024-10-16T13:58:30Z</dcterms:created>
  <dcterms:modified xsi:type="dcterms:W3CDTF">2024-10-17T07:55:12Z</dcterms:modified>
</cp:coreProperties>
</file>