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0,24 ПОКОМ ЗПФ филиалы\"/>
    </mc:Choice>
  </mc:AlternateContent>
  <xr:revisionPtr revIDLastSave="0" documentId="13_ncr:1_{317586C9-D35A-4F9C-926D-F22D46D979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  <c r="E81" i="1"/>
  <c r="F34" i="1"/>
  <c r="E34" i="1"/>
  <c r="F23" i="1"/>
  <c r="AG83" i="1"/>
  <c r="AF83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8" i="1"/>
  <c r="AF68" i="1"/>
  <c r="AG67" i="1"/>
  <c r="AF67" i="1"/>
  <c r="AG66" i="1"/>
  <c r="AF66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1" i="1"/>
  <c r="AF21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D13" i="1" l="1"/>
  <c r="AE13" i="1" s="1"/>
  <c r="AD59" i="1"/>
  <c r="AE59" i="1" s="1"/>
  <c r="Q13" i="1"/>
  <c r="Q59" i="1"/>
  <c r="AB7" i="1"/>
  <c r="AB15" i="1"/>
  <c r="AB16" i="1"/>
  <c r="AB17" i="1"/>
  <c r="AB20" i="1"/>
  <c r="AB22" i="1"/>
  <c r="AB33" i="1"/>
  <c r="AB38" i="1"/>
  <c r="AB39" i="1"/>
  <c r="AB40" i="1"/>
  <c r="AB41" i="1"/>
  <c r="AB43" i="1"/>
  <c r="AB44" i="1"/>
  <c r="AB45" i="1"/>
  <c r="AB48" i="1"/>
  <c r="AB65" i="1"/>
  <c r="AB66" i="1"/>
  <c r="AB67" i="1"/>
  <c r="AB68" i="1"/>
  <c r="AB69" i="1"/>
  <c r="AB82" i="1"/>
  <c r="AB6" i="1"/>
  <c r="O7" i="1"/>
  <c r="AD7" i="1" s="1"/>
  <c r="AE7" i="1" s="1"/>
  <c r="O8" i="1"/>
  <c r="O9" i="1"/>
  <c r="P9" i="1" s="1"/>
  <c r="AD9" i="1" s="1"/>
  <c r="O10" i="1"/>
  <c r="O11" i="1"/>
  <c r="O12" i="1"/>
  <c r="O13" i="1"/>
  <c r="AB13" i="1" s="1"/>
  <c r="O14" i="1"/>
  <c r="O15" i="1"/>
  <c r="O16" i="1"/>
  <c r="T16" i="1" s="1"/>
  <c r="O17" i="1"/>
  <c r="T17" i="1" s="1"/>
  <c r="O18" i="1"/>
  <c r="O19" i="1"/>
  <c r="O20" i="1"/>
  <c r="T20" i="1" s="1"/>
  <c r="O21" i="1"/>
  <c r="AD21" i="1" s="1"/>
  <c r="O22" i="1"/>
  <c r="T22" i="1" s="1"/>
  <c r="O23" i="1"/>
  <c r="O24" i="1"/>
  <c r="O25" i="1"/>
  <c r="O26" i="1"/>
  <c r="O27" i="1"/>
  <c r="O28" i="1"/>
  <c r="O29" i="1"/>
  <c r="O30" i="1"/>
  <c r="O31" i="1"/>
  <c r="O32" i="1"/>
  <c r="O33" i="1"/>
  <c r="T33" i="1" s="1"/>
  <c r="O34" i="1"/>
  <c r="O35" i="1"/>
  <c r="P35" i="1" s="1"/>
  <c r="AB35" i="1" s="1"/>
  <c r="O36" i="1"/>
  <c r="O37" i="1"/>
  <c r="P37" i="1" s="1"/>
  <c r="O38" i="1"/>
  <c r="T38" i="1" s="1"/>
  <c r="O39" i="1"/>
  <c r="T39" i="1" s="1"/>
  <c r="O40" i="1"/>
  <c r="T40" i="1" s="1"/>
  <c r="O41" i="1"/>
  <c r="T41" i="1" s="1"/>
  <c r="O42" i="1"/>
  <c r="O43" i="1"/>
  <c r="T43" i="1" s="1"/>
  <c r="O44" i="1"/>
  <c r="T44" i="1" s="1"/>
  <c r="O45" i="1"/>
  <c r="T45" i="1" s="1"/>
  <c r="O46" i="1"/>
  <c r="O47" i="1"/>
  <c r="O48" i="1"/>
  <c r="T48" i="1" s="1"/>
  <c r="O49" i="1"/>
  <c r="O50" i="1"/>
  <c r="O51" i="1"/>
  <c r="P51" i="1" s="1"/>
  <c r="AB51" i="1" s="1"/>
  <c r="O52" i="1"/>
  <c r="O53" i="1"/>
  <c r="P53" i="1" s="1"/>
  <c r="O54" i="1"/>
  <c r="O55" i="1"/>
  <c r="O56" i="1"/>
  <c r="O57" i="1"/>
  <c r="O58" i="1"/>
  <c r="O59" i="1"/>
  <c r="AB59" i="1" s="1"/>
  <c r="O60" i="1"/>
  <c r="O61" i="1"/>
  <c r="P61" i="1" s="1"/>
  <c r="O62" i="1"/>
  <c r="O63" i="1"/>
  <c r="P63" i="1" s="1"/>
  <c r="AD63" i="1" s="1"/>
  <c r="O64" i="1"/>
  <c r="O65" i="1"/>
  <c r="T65" i="1" s="1"/>
  <c r="O66" i="1"/>
  <c r="T66" i="1" s="1"/>
  <c r="O67" i="1"/>
  <c r="T67" i="1" s="1"/>
  <c r="O68" i="1"/>
  <c r="T68" i="1" s="1"/>
  <c r="O69" i="1"/>
  <c r="T69" i="1" s="1"/>
  <c r="O70" i="1"/>
  <c r="O71" i="1"/>
  <c r="O72" i="1"/>
  <c r="O73" i="1"/>
  <c r="O74" i="1"/>
  <c r="O75" i="1"/>
  <c r="O76" i="1"/>
  <c r="O77" i="1"/>
  <c r="O78" i="1"/>
  <c r="O79" i="1"/>
  <c r="P79" i="1" s="1"/>
  <c r="O80" i="1"/>
  <c r="O81" i="1"/>
  <c r="O82" i="1"/>
  <c r="T82" i="1" s="1"/>
  <c r="O83" i="1"/>
  <c r="P83" i="1" s="1"/>
  <c r="O6" i="1"/>
  <c r="U6" i="1" s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55" i="1" l="1"/>
  <c r="AD55" i="1" s="1"/>
  <c r="P11" i="1"/>
  <c r="AD11" i="1" s="1"/>
  <c r="AD35" i="1"/>
  <c r="AD51" i="1"/>
  <c r="P78" i="1"/>
  <c r="P72" i="1"/>
  <c r="P70" i="1"/>
  <c r="P64" i="1"/>
  <c r="P62" i="1"/>
  <c r="P60" i="1"/>
  <c r="P52" i="1"/>
  <c r="P46" i="1"/>
  <c r="P42" i="1"/>
  <c r="P34" i="1"/>
  <c r="P32" i="1"/>
  <c r="P28" i="1"/>
  <c r="P14" i="1"/>
  <c r="P12" i="1"/>
  <c r="P10" i="1"/>
  <c r="AE63" i="1"/>
  <c r="Q63" i="1"/>
  <c r="T63" i="1" s="1"/>
  <c r="AE21" i="1"/>
  <c r="Q21" i="1"/>
  <c r="T21" i="1" s="1"/>
  <c r="AE9" i="1"/>
  <c r="Q9" i="1"/>
  <c r="T9" i="1" s="1"/>
  <c r="P77" i="1"/>
  <c r="P73" i="1"/>
  <c r="P71" i="1"/>
  <c r="P57" i="1"/>
  <c r="P49" i="1"/>
  <c r="P47" i="1"/>
  <c r="P31" i="1"/>
  <c r="P29" i="1"/>
  <c r="P19" i="1"/>
  <c r="AB63" i="1"/>
  <c r="AB21" i="1"/>
  <c r="AB9" i="1"/>
  <c r="Q7" i="1"/>
  <c r="T59" i="1"/>
  <c r="U52" i="1"/>
  <c r="T6" i="1"/>
  <c r="U68" i="1"/>
  <c r="U36" i="1"/>
  <c r="U76" i="1"/>
  <c r="U60" i="1"/>
  <c r="U44" i="1"/>
  <c r="U28" i="1"/>
  <c r="U80" i="1"/>
  <c r="U72" i="1"/>
  <c r="U64" i="1"/>
  <c r="U56" i="1"/>
  <c r="U48" i="1"/>
  <c r="U40" i="1"/>
  <c r="U32" i="1"/>
  <c r="U24" i="1"/>
  <c r="U19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1" i="1"/>
  <c r="U17" i="1"/>
  <c r="U14" i="1"/>
  <c r="U10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2" i="1"/>
  <c r="U20" i="1"/>
  <c r="U18" i="1"/>
  <c r="U16" i="1"/>
  <c r="U12" i="1"/>
  <c r="U8" i="1"/>
  <c r="T15" i="1"/>
  <c r="U15" i="1"/>
  <c r="T13" i="1"/>
  <c r="U13" i="1"/>
  <c r="U11" i="1"/>
  <c r="U9" i="1"/>
  <c r="U7" i="1"/>
  <c r="K5" i="1"/>
  <c r="O5" i="1"/>
  <c r="Q11" i="1" l="1"/>
  <c r="T11" i="1" s="1"/>
  <c r="AE11" i="1"/>
  <c r="AE55" i="1"/>
  <c r="Q55" i="1"/>
  <c r="T55" i="1" s="1"/>
  <c r="AB55" i="1"/>
  <c r="AB11" i="1"/>
  <c r="AE35" i="1"/>
  <c r="Q35" i="1"/>
  <c r="T35" i="1" s="1"/>
  <c r="AE51" i="1"/>
  <c r="Q51" i="1"/>
  <c r="T51" i="1" s="1"/>
  <c r="T7" i="1"/>
  <c r="AD19" i="1"/>
  <c r="AB19" i="1"/>
  <c r="AD23" i="1"/>
  <c r="AB23" i="1"/>
  <c r="AD25" i="1"/>
  <c r="AB25" i="1"/>
  <c r="AD27" i="1"/>
  <c r="AB27" i="1"/>
  <c r="AD29" i="1"/>
  <c r="AB29" i="1"/>
  <c r="AD31" i="1"/>
  <c r="AB31" i="1"/>
  <c r="AD37" i="1"/>
  <c r="AB37" i="1"/>
  <c r="AD47" i="1"/>
  <c r="AB47" i="1"/>
  <c r="AD49" i="1"/>
  <c r="AB49" i="1"/>
  <c r="AD53" i="1"/>
  <c r="AB53" i="1"/>
  <c r="AD57" i="1"/>
  <c r="AB57" i="1"/>
  <c r="AD61" i="1"/>
  <c r="AB61" i="1"/>
  <c r="AD71" i="1"/>
  <c r="AB71" i="1"/>
  <c r="AD73" i="1"/>
  <c r="AB73" i="1"/>
  <c r="AD75" i="1"/>
  <c r="AB75" i="1"/>
  <c r="AD77" i="1"/>
  <c r="AB77" i="1"/>
  <c r="AD79" i="1"/>
  <c r="AB79" i="1"/>
  <c r="AD81" i="1"/>
  <c r="AB81" i="1"/>
  <c r="AD83" i="1"/>
  <c r="AB83" i="1"/>
  <c r="AD8" i="1"/>
  <c r="AB8" i="1"/>
  <c r="P5" i="1"/>
  <c r="AD10" i="1"/>
  <c r="AB10" i="1"/>
  <c r="AD12" i="1"/>
  <c r="AB12" i="1"/>
  <c r="AD14" i="1"/>
  <c r="AB14" i="1"/>
  <c r="AD18" i="1"/>
  <c r="AB18" i="1"/>
  <c r="AD24" i="1"/>
  <c r="AB24" i="1"/>
  <c r="AB26" i="1"/>
  <c r="AD26" i="1"/>
  <c r="AD28" i="1"/>
  <c r="AB28" i="1"/>
  <c r="AB30" i="1"/>
  <c r="AD30" i="1"/>
  <c r="AD32" i="1"/>
  <c r="AB32" i="1"/>
  <c r="AD34" i="1"/>
  <c r="AB34" i="1"/>
  <c r="AD36" i="1"/>
  <c r="AB36" i="1"/>
  <c r="AD42" i="1"/>
  <c r="AB42" i="1"/>
  <c r="AB46" i="1"/>
  <c r="AD46" i="1"/>
  <c r="AD50" i="1"/>
  <c r="AB50" i="1"/>
  <c r="AD52" i="1"/>
  <c r="AB52" i="1"/>
  <c r="AD54" i="1"/>
  <c r="AB54" i="1"/>
  <c r="AD56" i="1"/>
  <c r="AB56" i="1"/>
  <c r="AD58" i="1"/>
  <c r="AB58" i="1"/>
  <c r="AD60" i="1"/>
  <c r="AB60" i="1"/>
  <c r="AD62" i="1"/>
  <c r="AB62" i="1"/>
  <c r="AD64" i="1"/>
  <c r="AB64" i="1"/>
  <c r="AD70" i="1"/>
  <c r="AB70" i="1"/>
  <c r="AB72" i="1"/>
  <c r="AD72" i="1"/>
  <c r="AD74" i="1"/>
  <c r="AB74" i="1"/>
  <c r="AB76" i="1"/>
  <c r="AD76" i="1"/>
  <c r="AD78" i="1"/>
  <c r="AB78" i="1"/>
  <c r="AB80" i="1"/>
  <c r="AD80" i="1"/>
  <c r="AD5" i="1" l="1"/>
  <c r="AE78" i="1"/>
  <c r="Q78" i="1"/>
  <c r="T78" i="1" s="1"/>
  <c r="AE74" i="1"/>
  <c r="Q74" i="1"/>
  <c r="T74" i="1" s="1"/>
  <c r="AE70" i="1"/>
  <c r="Q70" i="1"/>
  <c r="T70" i="1" s="1"/>
  <c r="Q64" i="1"/>
  <c r="T64" i="1" s="1"/>
  <c r="AE64" i="1"/>
  <c r="Q62" i="1"/>
  <c r="T62" i="1" s="1"/>
  <c r="AE62" i="1"/>
  <c r="Q60" i="1"/>
  <c r="T60" i="1" s="1"/>
  <c r="AE60" i="1"/>
  <c r="Q58" i="1"/>
  <c r="T58" i="1" s="1"/>
  <c r="AE58" i="1"/>
  <c r="Q56" i="1"/>
  <c r="T56" i="1" s="1"/>
  <c r="AE56" i="1"/>
  <c r="Q54" i="1"/>
  <c r="T54" i="1" s="1"/>
  <c r="AE54" i="1"/>
  <c r="Q52" i="1"/>
  <c r="T52" i="1" s="1"/>
  <c r="AE52" i="1"/>
  <c r="Q50" i="1"/>
  <c r="T50" i="1" s="1"/>
  <c r="AE50" i="1"/>
  <c r="Q42" i="1"/>
  <c r="T42" i="1" s="1"/>
  <c r="AE42" i="1"/>
  <c r="Q36" i="1"/>
  <c r="T36" i="1" s="1"/>
  <c r="AE36" i="1"/>
  <c r="Q34" i="1"/>
  <c r="T34" i="1" s="1"/>
  <c r="AE34" i="1"/>
  <c r="AE32" i="1"/>
  <c r="Q32" i="1"/>
  <c r="T32" i="1" s="1"/>
  <c r="AE28" i="1"/>
  <c r="Q28" i="1"/>
  <c r="T28" i="1" s="1"/>
  <c r="AE24" i="1"/>
  <c r="Q24" i="1"/>
  <c r="T24" i="1" s="1"/>
  <c r="AE18" i="1"/>
  <c r="Q18" i="1"/>
  <c r="T18" i="1" s="1"/>
  <c r="Q14" i="1"/>
  <c r="T14" i="1" s="1"/>
  <c r="AE14" i="1"/>
  <c r="Q12" i="1"/>
  <c r="T12" i="1" s="1"/>
  <c r="AE12" i="1"/>
  <c r="Q10" i="1"/>
  <c r="T10" i="1" s="1"/>
  <c r="AE10" i="1"/>
  <c r="AB5" i="1"/>
  <c r="AE80" i="1"/>
  <c r="Q80" i="1"/>
  <c r="T80" i="1" s="1"/>
  <c r="AE76" i="1"/>
  <c r="Q76" i="1"/>
  <c r="T76" i="1" s="1"/>
  <c r="AE72" i="1"/>
  <c r="Q72" i="1"/>
  <c r="T72" i="1" s="1"/>
  <c r="AE46" i="1"/>
  <c r="Q46" i="1"/>
  <c r="T46" i="1" s="1"/>
  <c r="AE30" i="1"/>
  <c r="Q30" i="1"/>
  <c r="T30" i="1" s="1"/>
  <c r="AE26" i="1"/>
  <c r="Q26" i="1"/>
  <c r="T26" i="1" s="1"/>
  <c r="Q8" i="1"/>
  <c r="AE8" i="1"/>
  <c r="AE83" i="1"/>
  <c r="Q83" i="1"/>
  <c r="T83" i="1" s="1"/>
  <c r="Q81" i="1"/>
  <c r="T81" i="1" s="1"/>
  <c r="AE81" i="1"/>
  <c r="Q79" i="1"/>
  <c r="T79" i="1" s="1"/>
  <c r="AE79" i="1"/>
  <c r="Q77" i="1"/>
  <c r="T77" i="1" s="1"/>
  <c r="AE77" i="1"/>
  <c r="Q75" i="1"/>
  <c r="T75" i="1" s="1"/>
  <c r="AE75" i="1"/>
  <c r="Q73" i="1"/>
  <c r="T73" i="1" s="1"/>
  <c r="AE73" i="1"/>
  <c r="Q71" i="1"/>
  <c r="T71" i="1" s="1"/>
  <c r="AE71" i="1"/>
  <c r="AE61" i="1"/>
  <c r="Q61" i="1"/>
  <c r="T61" i="1" s="1"/>
  <c r="AE57" i="1"/>
  <c r="Q57" i="1"/>
  <c r="T57" i="1" s="1"/>
  <c r="AE53" i="1"/>
  <c r="Q53" i="1"/>
  <c r="T53" i="1" s="1"/>
  <c r="AE49" i="1"/>
  <c r="Q49" i="1"/>
  <c r="T49" i="1" s="1"/>
  <c r="Q47" i="1"/>
  <c r="T47" i="1" s="1"/>
  <c r="AE47" i="1"/>
  <c r="AE37" i="1"/>
  <c r="Q37" i="1"/>
  <c r="T37" i="1" s="1"/>
  <c r="Q31" i="1"/>
  <c r="T31" i="1" s="1"/>
  <c r="AE31" i="1"/>
  <c r="Q29" i="1"/>
  <c r="T29" i="1" s="1"/>
  <c r="AE29" i="1"/>
  <c r="Q27" i="1"/>
  <c r="T27" i="1" s="1"/>
  <c r="AE27" i="1"/>
  <c r="Q25" i="1"/>
  <c r="T25" i="1" s="1"/>
  <c r="AE25" i="1"/>
  <c r="Q23" i="1"/>
  <c r="T23" i="1" s="1"/>
  <c r="AE23" i="1"/>
  <c r="Q19" i="1"/>
  <c r="T19" i="1" s="1"/>
  <c r="AE19" i="1"/>
  <c r="AE5" i="1" l="1"/>
  <c r="T8" i="1"/>
  <c r="Q5" i="1"/>
</calcChain>
</file>

<file path=xl/sharedStrings.xml><?xml version="1.0" encoding="utf-8"?>
<sst xmlns="http://schemas.openxmlformats.org/spreadsheetml/2006/main" count="323" uniqueCount="136">
  <si>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</si>
  <si>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</si>
  <si>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</si>
  <si>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</si>
  <si>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</si>
  <si>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</si>
  <si>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</si>
  <si>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</si>
  <si>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</si>
  <si>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</si>
  <si>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</si>
  <si>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</si>
  <si>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</si>
  <si>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</si>
  <si>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</si>
  <si>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</si>
  <si>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</si>
  <si>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</si>
  <si>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</si>
  <si>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</si>
  <si>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</si>
  <si>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</si>
  <si>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</si>
  <si>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</si>
  <si>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</si>
  <si>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</si>
  <si>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14,10,(2)</t>
  </si>
  <si>
    <t>17,10,</t>
  </si>
  <si>
    <t>10,10,</t>
  </si>
  <si>
    <t>03,10,</t>
  </si>
  <si>
    <t>26,09,</t>
  </si>
  <si>
    <t>19,09,</t>
  </si>
  <si>
    <t>12,09,</t>
  </si>
  <si>
    <t>БОНУС_Пельмени Бульмени со сливочным маслом Горячая штучка 0,9 кг  ПОКОМ</t>
  </si>
  <si>
    <t>шт</t>
  </si>
  <si>
    <t>не в матрице</t>
  </si>
  <si>
    <t>Вареники с картофелем и луком No name Весовые Классическая форма No name 5 кг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</si>
  <si>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</si>
  <si>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</si>
  <si>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</si>
  <si>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</si>
  <si>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</si>
  <si>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</si>
  <si>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</si>
  <si>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</si>
  <si>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</si>
  <si>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</si>
  <si>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</si>
  <si>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</si>
  <si>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</si>
  <si>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</si>
  <si>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</si>
  <si>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</si>
  <si>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</si>
  <si>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</si>
  <si>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</si>
  <si>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</si>
  <si>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</si>
  <si>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</si>
  <si>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</si>
  <si>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</si>
  <si>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</si>
  <si>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</si>
  <si>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</si>
  <si>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</si>
  <si>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нужно увеличить продажи / вместо жар-мени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</si>
  <si>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</si>
  <si>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</si>
  <si>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</si>
  <si>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</si>
  <si>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</si>
  <si>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</si>
  <si>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</si>
  <si>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</si>
  <si>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</si>
  <si>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</si>
  <si>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</si>
  <si>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</si>
  <si>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Галактика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</si>
  <si>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</si>
  <si>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</si>
  <si>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</si>
  <si>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</si>
  <si>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</si>
  <si>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</si>
  <si>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</si>
  <si>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</si>
  <si>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</si>
  <si>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</si>
  <si>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</si>
  <si>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</si>
  <si>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</si>
  <si>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</si>
  <si>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</si>
  <si>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</si>
  <si>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</si>
  <si>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</si>
  <si>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</si>
  <si>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</si>
  <si>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</si>
  <si>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</si>
  <si>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</si>
  <si>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</si>
  <si>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</si>
  <si>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</si>
  <si>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</si>
  <si>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</si>
  <si>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</si>
  <si>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</si>
  <si>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продавать!!! / перемещение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</si>
  <si>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</si>
  <si>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</si>
  <si>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</si>
  <si>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</si>
  <si>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</si>
  <si>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</si>
  <si>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</si>
  <si>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</si>
  <si>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</si>
  <si>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</si>
  <si>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</si>
  <si>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</si>
  <si>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</si>
  <si>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</si>
  <si>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</si>
  <si>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</si>
  <si>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</si>
  <si>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</si>
  <si>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</si>
  <si>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</si>
  <si>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</si>
  <si>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</si>
  <si>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</si>
  <si>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вместо фрай-пиццы</t>
    </r>
  </si>
  <si>
    <t>нужно увеличить продажи / Акция октябрь сеть "Галактика"</t>
  </si>
  <si>
    <t>21,10,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</si>
</sst>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0" borderId="1" xfId="1" applyNumberFormat="1" applyFont="1"/>
    <xf numFmtId="164" fontId="6" fillId="0" borderId="1" xfId="1" applyNumberFormat="1" applyFont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7" fillId="8" borderId="1" xfId="1" applyNumberFormat="1" applyFont="1" applyFill="1"/>
    <xf numFmtId="164" fontId="8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0,10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заказ кор.</v>
          </cell>
          <cell r="AG3" t="str">
            <v>ВЕС</v>
          </cell>
          <cell r="AH3" t="str">
            <v>ряд</v>
          </cell>
          <cell r="AI3" t="str">
            <v>паллет</v>
          </cell>
        </row>
        <row r="4">
          <cell r="N4" t="str">
            <v>07,09,</v>
          </cell>
          <cell r="O4" t="str">
            <v>10,10,</v>
          </cell>
          <cell r="V4" t="str">
            <v>03,10,</v>
          </cell>
          <cell r="W4" t="str">
            <v>26,09,</v>
          </cell>
          <cell r="X4" t="str">
            <v>19,09,</v>
          </cell>
          <cell r="Y4" t="str">
            <v>12,09,</v>
          </cell>
          <cell r="Z4" t="str">
            <v>05,09,</v>
          </cell>
          <cell r="AD4" t="str">
            <v>14,10,(2)</v>
          </cell>
          <cell r="AF4" t="str">
            <v>14,10,(1)</v>
          </cell>
        </row>
        <row r="5">
          <cell r="E5">
            <v>14467.3</v>
          </cell>
          <cell r="F5">
            <v>15232.300000000001</v>
          </cell>
          <cell r="J5">
            <v>14222.3</v>
          </cell>
          <cell r="K5">
            <v>245</v>
          </cell>
          <cell r="L5">
            <v>0</v>
          </cell>
          <cell r="M5">
            <v>0</v>
          </cell>
          <cell r="N5">
            <v>13693</v>
          </cell>
          <cell r="O5">
            <v>2893.4599999999991</v>
          </cell>
          <cell r="P5">
            <v>13028.6</v>
          </cell>
          <cell r="Q5">
            <v>13624.2</v>
          </cell>
          <cell r="R5">
            <v>0</v>
          </cell>
          <cell r="V5">
            <v>2742.7599999999998</v>
          </cell>
          <cell r="W5">
            <v>3012.0769999999998</v>
          </cell>
          <cell r="X5">
            <v>2502.2920000000004</v>
          </cell>
          <cell r="Y5">
            <v>2590.1</v>
          </cell>
          <cell r="Z5">
            <v>2443.0150000000008</v>
          </cell>
          <cell r="AB5">
            <v>8251.844000000001</v>
          </cell>
          <cell r="AD5">
            <v>1354</v>
          </cell>
          <cell r="AE5">
            <v>5691.3200000000006</v>
          </cell>
          <cell r="AF5">
            <v>480</v>
          </cell>
          <cell r="AG5">
            <v>2820</v>
          </cell>
        </row>
        <row r="6">
          <cell r="A6" t="str">
            <v>БОНУС_Пельмени Бульмени со сливочным маслом Горячая штучка 0,9 кг  ПОКОМ</v>
          </cell>
          <cell r="B6" t="str">
            <v>шт</v>
          </cell>
          <cell r="C6">
            <v>-6</v>
          </cell>
          <cell r="F6">
            <v>-6</v>
          </cell>
          <cell r="G6">
            <v>0</v>
          </cell>
          <cell r="H6">
            <v>180</v>
          </cell>
          <cell r="I6" t="str">
            <v>не в матрице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1.2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206</v>
          </cell>
          <cell r="E7">
            <v>148</v>
          </cell>
          <cell r="F7">
            <v>33</v>
          </cell>
          <cell r="G7">
            <v>0.3</v>
          </cell>
          <cell r="H7">
            <v>180</v>
          </cell>
          <cell r="I7" t="str">
            <v>матрица</v>
          </cell>
          <cell r="J7">
            <v>148</v>
          </cell>
          <cell r="K7">
            <v>0</v>
          </cell>
          <cell r="N7">
            <v>168</v>
          </cell>
          <cell r="O7">
            <v>29.6</v>
          </cell>
          <cell r="P7">
            <v>272.60000000000002</v>
          </cell>
          <cell r="Q7">
            <v>336</v>
          </cell>
          <cell r="T7">
            <v>18.141891891891891</v>
          </cell>
          <cell r="U7">
            <v>6.7905405405405403</v>
          </cell>
          <cell r="V7">
            <v>16</v>
          </cell>
          <cell r="W7">
            <v>16.399999999999999</v>
          </cell>
          <cell r="X7">
            <v>19.399999999999999</v>
          </cell>
          <cell r="Y7">
            <v>21</v>
          </cell>
          <cell r="Z7">
            <v>13.2</v>
          </cell>
          <cell r="AB7">
            <v>81.78</v>
          </cell>
          <cell r="AC7">
            <v>12</v>
          </cell>
          <cell r="AD7">
            <v>28</v>
          </cell>
          <cell r="AE7">
            <v>100.8</v>
          </cell>
          <cell r="AG7">
            <v>0</v>
          </cell>
          <cell r="AH7">
            <v>14</v>
          </cell>
          <cell r="AI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300</v>
          </cell>
          <cell r="D8">
            <v>504</v>
          </cell>
          <cell r="E8">
            <v>403</v>
          </cell>
          <cell r="F8">
            <v>349</v>
          </cell>
          <cell r="G8">
            <v>0.3</v>
          </cell>
          <cell r="H8">
            <v>180</v>
          </cell>
          <cell r="I8" t="str">
            <v>матрица</v>
          </cell>
          <cell r="J8">
            <v>403</v>
          </cell>
          <cell r="K8">
            <v>0</v>
          </cell>
          <cell r="N8">
            <v>504</v>
          </cell>
          <cell r="O8">
            <v>80.599999999999994</v>
          </cell>
          <cell r="P8">
            <v>275.39999999999986</v>
          </cell>
          <cell r="Q8">
            <v>336</v>
          </cell>
          <cell r="T8">
            <v>14.751861042183624</v>
          </cell>
          <cell r="U8">
            <v>10.583126550868487</v>
          </cell>
          <cell r="V8">
            <v>86</v>
          </cell>
          <cell r="W8">
            <v>83.2</v>
          </cell>
          <cell r="X8">
            <v>69.599999999999994</v>
          </cell>
          <cell r="Y8">
            <v>71.400000000000006</v>
          </cell>
          <cell r="Z8">
            <v>69.599999999999994</v>
          </cell>
          <cell r="AB8">
            <v>82.619999999999962</v>
          </cell>
          <cell r="AC8">
            <v>12</v>
          </cell>
          <cell r="AD8">
            <v>28</v>
          </cell>
          <cell r="AE8">
            <v>100.8</v>
          </cell>
          <cell r="AG8">
            <v>0</v>
          </cell>
          <cell r="AH8">
            <v>14</v>
          </cell>
          <cell r="AI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367</v>
          </cell>
          <cell r="D9">
            <v>504</v>
          </cell>
          <cell r="E9">
            <v>453</v>
          </cell>
          <cell r="F9">
            <v>340</v>
          </cell>
          <cell r="G9">
            <v>0.3</v>
          </cell>
          <cell r="H9">
            <v>180</v>
          </cell>
          <cell r="I9" t="str">
            <v>матрица</v>
          </cell>
          <cell r="J9">
            <v>453</v>
          </cell>
          <cell r="K9">
            <v>0</v>
          </cell>
          <cell r="N9">
            <v>840</v>
          </cell>
          <cell r="O9">
            <v>90.6</v>
          </cell>
          <cell r="P9">
            <v>88.399999999999864</v>
          </cell>
          <cell r="Q9">
            <v>168</v>
          </cell>
          <cell r="T9">
            <v>14.878587196467992</v>
          </cell>
          <cell r="U9">
            <v>13.024282560706403</v>
          </cell>
          <cell r="V9">
            <v>105.8</v>
          </cell>
          <cell r="W9">
            <v>83</v>
          </cell>
          <cell r="X9">
            <v>80.2</v>
          </cell>
          <cell r="Y9">
            <v>88</v>
          </cell>
          <cell r="Z9">
            <v>69.599999999999994</v>
          </cell>
          <cell r="AA9" t="str">
            <v>Акция октябрь сеть "Галактика"</v>
          </cell>
          <cell r="AB9">
            <v>26.519999999999957</v>
          </cell>
          <cell r="AC9">
            <v>12</v>
          </cell>
          <cell r="AD9">
            <v>14</v>
          </cell>
          <cell r="AE9">
            <v>50.4</v>
          </cell>
          <cell r="AG9">
            <v>0</v>
          </cell>
          <cell r="AH9">
            <v>14</v>
          </cell>
          <cell r="AI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544</v>
          </cell>
          <cell r="E10">
            <v>320</v>
          </cell>
          <cell r="F10">
            <v>152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320</v>
          </cell>
          <cell r="K10">
            <v>0</v>
          </cell>
          <cell r="N10">
            <v>672</v>
          </cell>
          <cell r="O10">
            <v>64</v>
          </cell>
          <cell r="P10">
            <v>200</v>
          </cell>
          <cell r="Q10">
            <v>168</v>
          </cell>
          <cell r="T10">
            <v>15.5</v>
          </cell>
          <cell r="U10">
            <v>12.875</v>
          </cell>
          <cell r="V10">
            <v>79.599999999999994</v>
          </cell>
          <cell r="W10">
            <v>55.8</v>
          </cell>
          <cell r="X10">
            <v>65.599999999999994</v>
          </cell>
          <cell r="Y10">
            <v>44.8</v>
          </cell>
          <cell r="Z10">
            <v>55.4</v>
          </cell>
          <cell r="AB10">
            <v>60</v>
          </cell>
          <cell r="AC10">
            <v>12</v>
          </cell>
          <cell r="AD10">
            <v>14</v>
          </cell>
          <cell r="AE10">
            <v>50.4</v>
          </cell>
          <cell r="AG10">
            <v>0</v>
          </cell>
          <cell r="AH10">
            <v>14</v>
          </cell>
          <cell r="AI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427</v>
          </cell>
          <cell r="D11">
            <v>840</v>
          </cell>
          <cell r="E11">
            <v>559</v>
          </cell>
          <cell r="F11">
            <v>632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559</v>
          </cell>
          <cell r="K11">
            <v>0</v>
          </cell>
          <cell r="N11">
            <v>336</v>
          </cell>
          <cell r="O11">
            <v>111.8</v>
          </cell>
          <cell r="P11">
            <v>597.20000000000005</v>
          </cell>
          <cell r="Q11">
            <v>672</v>
          </cell>
          <cell r="T11">
            <v>14.669051878354205</v>
          </cell>
          <cell r="U11">
            <v>8.658318425760287</v>
          </cell>
          <cell r="V11">
            <v>103.8</v>
          </cell>
          <cell r="W11">
            <v>103</v>
          </cell>
          <cell r="X11">
            <v>89.8</v>
          </cell>
          <cell r="Y11">
            <v>111</v>
          </cell>
          <cell r="Z11">
            <v>90.8</v>
          </cell>
          <cell r="AA11" t="str">
            <v>Акция октябрь сеть "Галактика"</v>
          </cell>
          <cell r="AB11">
            <v>179.16</v>
          </cell>
          <cell r="AC11">
            <v>12</v>
          </cell>
          <cell r="AD11">
            <v>56</v>
          </cell>
          <cell r="AE11">
            <v>201.6</v>
          </cell>
          <cell r="AG11">
            <v>0</v>
          </cell>
          <cell r="AH11">
            <v>14</v>
          </cell>
          <cell r="AI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246</v>
          </cell>
          <cell r="E12">
            <v>2</v>
          </cell>
          <cell r="F12">
            <v>244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</v>
          </cell>
          <cell r="K12">
            <v>0</v>
          </cell>
          <cell r="N12">
            <v>0</v>
          </cell>
          <cell r="O12">
            <v>0.4</v>
          </cell>
          <cell r="Q12">
            <v>0</v>
          </cell>
          <cell r="T12">
            <v>610</v>
          </cell>
          <cell r="U12">
            <v>610</v>
          </cell>
          <cell r="V12">
            <v>0.8</v>
          </cell>
          <cell r="W12">
            <v>3.6</v>
          </cell>
          <cell r="X12">
            <v>1</v>
          </cell>
          <cell r="Y12">
            <v>1</v>
          </cell>
          <cell r="Z12">
            <v>1.4</v>
          </cell>
          <cell r="AA12" t="str">
            <v>нужно увеличить продажи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G12">
            <v>0</v>
          </cell>
          <cell r="AH12">
            <v>14</v>
          </cell>
          <cell r="AI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38</v>
          </cell>
          <cell r="D13">
            <v>280</v>
          </cell>
          <cell r="E13">
            <v>118</v>
          </cell>
          <cell r="F13">
            <v>184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120</v>
          </cell>
          <cell r="K13">
            <v>-2</v>
          </cell>
          <cell r="N13">
            <v>140</v>
          </cell>
          <cell r="O13">
            <v>23.6</v>
          </cell>
          <cell r="Q13">
            <v>0</v>
          </cell>
          <cell r="T13">
            <v>13.728813559322033</v>
          </cell>
          <cell r="U13">
            <v>13.728813559322033</v>
          </cell>
          <cell r="V13">
            <v>29.2</v>
          </cell>
          <cell r="W13">
            <v>19.600000000000001</v>
          </cell>
          <cell r="X13">
            <v>15.4</v>
          </cell>
          <cell r="Y13">
            <v>11.8</v>
          </cell>
          <cell r="Z13">
            <v>10.8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G13">
            <v>0</v>
          </cell>
          <cell r="AH13">
            <v>14</v>
          </cell>
          <cell r="AI13">
            <v>70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C14">
            <v>0</v>
          </cell>
          <cell r="AH14">
            <v>14</v>
          </cell>
          <cell r="AI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не в матрице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вывод</v>
          </cell>
          <cell r="AC15">
            <v>0</v>
          </cell>
          <cell r="AH15">
            <v>14</v>
          </cell>
          <cell r="AI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H16">
            <v>14</v>
          </cell>
          <cell r="AI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нужно увеличить продажи!!!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184</v>
          </cell>
          <cell r="D18">
            <v>672</v>
          </cell>
          <cell r="E18">
            <v>282</v>
          </cell>
          <cell r="F18">
            <v>519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282</v>
          </cell>
          <cell r="K18">
            <v>0</v>
          </cell>
          <cell r="N18">
            <v>168</v>
          </cell>
          <cell r="O18">
            <v>56.4</v>
          </cell>
          <cell r="P18">
            <v>102.60000000000002</v>
          </cell>
          <cell r="Q18">
            <v>168</v>
          </cell>
          <cell r="T18">
            <v>15.159574468085106</v>
          </cell>
          <cell r="U18">
            <v>12.180851063829788</v>
          </cell>
          <cell r="V18">
            <v>63.4</v>
          </cell>
          <cell r="W18">
            <v>63.4</v>
          </cell>
          <cell r="X18">
            <v>42.6</v>
          </cell>
          <cell r="Y18">
            <v>40.6</v>
          </cell>
          <cell r="Z18">
            <v>36</v>
          </cell>
          <cell r="AB18">
            <v>25.650000000000006</v>
          </cell>
          <cell r="AC18">
            <v>12</v>
          </cell>
          <cell r="AD18">
            <v>14</v>
          </cell>
          <cell r="AE18">
            <v>42</v>
          </cell>
          <cell r="AG18">
            <v>0</v>
          </cell>
          <cell r="AH18">
            <v>14</v>
          </cell>
          <cell r="AI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177</v>
          </cell>
          <cell r="D19">
            <v>504</v>
          </cell>
          <cell r="E19">
            <v>198</v>
          </cell>
          <cell r="F19">
            <v>451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198</v>
          </cell>
          <cell r="K19">
            <v>0</v>
          </cell>
          <cell r="N19">
            <v>168</v>
          </cell>
          <cell r="O19">
            <v>39.6</v>
          </cell>
          <cell r="Q19">
            <v>0</v>
          </cell>
          <cell r="T19">
            <v>15.631313131313131</v>
          </cell>
          <cell r="U19">
            <v>15.631313131313131</v>
          </cell>
          <cell r="V19">
            <v>47.8</v>
          </cell>
          <cell r="W19">
            <v>51.8</v>
          </cell>
          <cell r="X19">
            <v>34.4</v>
          </cell>
          <cell r="Y19">
            <v>28.4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G19">
            <v>0</v>
          </cell>
          <cell r="AH19">
            <v>14</v>
          </cell>
          <cell r="AI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нужно увеличить продажи!!!</v>
          </cell>
          <cell r="AC20">
            <v>0</v>
          </cell>
        </row>
        <row r="21">
          <cell r="A21" t="str">
            <v>Мини-пицца с ветчиной и сыром ТМ Зареченские продукты. ВЕС  Поком</v>
          </cell>
          <cell r="B21" t="str">
            <v>кг</v>
          </cell>
          <cell r="C21">
            <v>39</v>
          </cell>
          <cell r="F21">
            <v>39</v>
          </cell>
          <cell r="G21">
            <v>1</v>
          </cell>
          <cell r="H21">
            <v>180</v>
          </cell>
          <cell r="I21" t="str">
            <v>матрица</v>
          </cell>
          <cell r="K21">
            <v>0</v>
          </cell>
          <cell r="N21">
            <v>0</v>
          </cell>
          <cell r="O21">
            <v>0</v>
          </cell>
          <cell r="Q21">
            <v>0</v>
          </cell>
          <cell r="T21" t="e">
            <v>#DIV/0!</v>
          </cell>
          <cell r="U21" t="e">
            <v>#DIV/0!</v>
          </cell>
          <cell r="V21">
            <v>0.6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 t="str">
            <v>нужно увеличить продажи / вместо фрай-пиццы</v>
          </cell>
          <cell r="AB21">
            <v>0</v>
          </cell>
          <cell r="AC21">
            <v>3</v>
          </cell>
          <cell r="AD21">
            <v>0</v>
          </cell>
          <cell r="AE21">
            <v>0</v>
          </cell>
          <cell r="AG21">
            <v>0</v>
          </cell>
          <cell r="AH21">
            <v>14</v>
          </cell>
          <cell r="AI21">
            <v>126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-3.7</v>
          </cell>
          <cell r="F22">
            <v>-3.7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0.74</v>
          </cell>
          <cell r="X22">
            <v>0</v>
          </cell>
          <cell r="Y22">
            <v>0</v>
          </cell>
          <cell r="Z22">
            <v>0</v>
          </cell>
          <cell r="AA22" t="str">
            <v>дубль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D23">
            <v>14.8</v>
          </cell>
          <cell r="E23">
            <v>14.8</v>
          </cell>
          <cell r="G23">
            <v>0</v>
          </cell>
          <cell r="H23">
            <v>180</v>
          </cell>
          <cell r="I23" t="str">
            <v>не в матрице</v>
          </cell>
          <cell r="J23">
            <v>7.4</v>
          </cell>
          <cell r="K23">
            <v>7.4</v>
          </cell>
          <cell r="O23">
            <v>2.96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 t="str">
            <v>дубль</v>
          </cell>
          <cell r="AC23">
            <v>0</v>
          </cell>
        </row>
        <row r="24">
          <cell r="A24" t="str">
            <v>Мини-сосиски в тесте ТМ Зареченские . ВЕС  Поком</v>
          </cell>
          <cell r="B24" t="str">
            <v>кг</v>
          </cell>
          <cell r="C24">
            <v>155.4</v>
          </cell>
          <cell r="D24">
            <v>51.8</v>
          </cell>
          <cell r="E24">
            <v>114.7</v>
          </cell>
          <cell r="F24">
            <v>85.1</v>
          </cell>
          <cell r="G24">
            <v>1</v>
          </cell>
          <cell r="H24">
            <v>180</v>
          </cell>
          <cell r="I24" t="str">
            <v>матрица</v>
          </cell>
          <cell r="J24">
            <v>98.4</v>
          </cell>
          <cell r="K24">
            <v>16.299999999999997</v>
          </cell>
          <cell r="N24">
            <v>51.8</v>
          </cell>
          <cell r="O24">
            <v>22.94</v>
          </cell>
          <cell r="P24">
            <v>184.26000000000002</v>
          </cell>
          <cell r="Q24">
            <v>207.20000000000002</v>
          </cell>
          <cell r="T24">
            <v>15</v>
          </cell>
          <cell r="U24">
            <v>5.9677419354838692</v>
          </cell>
          <cell r="V24">
            <v>18.5</v>
          </cell>
          <cell r="W24">
            <v>21.46</v>
          </cell>
          <cell r="X24">
            <v>25.9</v>
          </cell>
          <cell r="Y24">
            <v>16.98</v>
          </cell>
          <cell r="Z24">
            <v>21.46</v>
          </cell>
          <cell r="AA24" t="str">
            <v>есть дубль</v>
          </cell>
          <cell r="AB24">
            <v>184.26000000000002</v>
          </cell>
          <cell r="AC24">
            <v>3.7</v>
          </cell>
          <cell r="AD24">
            <v>56</v>
          </cell>
          <cell r="AE24">
            <v>207.20000000000002</v>
          </cell>
          <cell r="AG24">
            <v>0</v>
          </cell>
          <cell r="AH24">
            <v>14</v>
          </cell>
          <cell r="AI24">
            <v>126</v>
          </cell>
        </row>
        <row r="25">
          <cell r="A25" t="str">
            <v>Мини-сосиски в тесте ТМ Зареченские ТС Зареченские продукты флоу-пак 0,3 кг.  Поком</v>
          </cell>
          <cell r="B25" t="str">
            <v>шт</v>
          </cell>
          <cell r="C25">
            <v>145</v>
          </cell>
          <cell r="D25">
            <v>0.4</v>
          </cell>
          <cell r="E25">
            <v>30</v>
          </cell>
          <cell r="F25">
            <v>101.4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30</v>
          </cell>
          <cell r="K25">
            <v>0</v>
          </cell>
          <cell r="N25">
            <v>0</v>
          </cell>
          <cell r="O25">
            <v>6</v>
          </cell>
          <cell r="Q25">
            <v>0</v>
          </cell>
          <cell r="T25">
            <v>16.900000000000002</v>
          </cell>
          <cell r="U25">
            <v>16.900000000000002</v>
          </cell>
          <cell r="V25">
            <v>5.2</v>
          </cell>
          <cell r="W25">
            <v>8</v>
          </cell>
          <cell r="X25">
            <v>5.8</v>
          </cell>
          <cell r="Y25">
            <v>10.199999999999999</v>
          </cell>
          <cell r="Z25">
            <v>11.8</v>
          </cell>
          <cell r="AA25" t="str">
            <v>нужно увеличить продажи</v>
          </cell>
          <cell r="AB25">
            <v>0</v>
          </cell>
          <cell r="AC25">
            <v>9</v>
          </cell>
          <cell r="AD25">
            <v>0</v>
          </cell>
          <cell r="AE25">
            <v>0</v>
          </cell>
          <cell r="AG25">
            <v>0</v>
          </cell>
          <cell r="AH25">
            <v>14</v>
          </cell>
          <cell r="AI25">
            <v>126</v>
          </cell>
        </row>
        <row r="26">
          <cell r="A26" t="str">
            <v>Мини-чебуреки с мясом ТМ Зареченские ТС Зареченские продукты.  Поком</v>
          </cell>
          <cell r="B26" t="str">
            <v>кг</v>
          </cell>
          <cell r="C26">
            <v>134.80000000000001</v>
          </cell>
          <cell r="E26">
            <v>49.5</v>
          </cell>
          <cell r="F26">
            <v>79.8</v>
          </cell>
          <cell r="G26">
            <v>1</v>
          </cell>
          <cell r="H26">
            <v>180</v>
          </cell>
          <cell r="I26" t="str">
            <v>матрица</v>
          </cell>
          <cell r="J26">
            <v>48</v>
          </cell>
          <cell r="K26">
            <v>1.5</v>
          </cell>
          <cell r="N26">
            <v>0</v>
          </cell>
          <cell r="O26">
            <v>9.9</v>
          </cell>
          <cell r="P26">
            <v>58.8</v>
          </cell>
          <cell r="Q26">
            <v>66</v>
          </cell>
          <cell r="T26">
            <v>14.727272727272728</v>
          </cell>
          <cell r="U26">
            <v>8.0606060606060606</v>
          </cell>
          <cell r="V26">
            <v>6.6</v>
          </cell>
          <cell r="W26">
            <v>7.7</v>
          </cell>
          <cell r="X26">
            <v>0.54</v>
          </cell>
          <cell r="Y26">
            <v>0</v>
          </cell>
          <cell r="Z26">
            <v>0</v>
          </cell>
          <cell r="AA26" t="str">
            <v>нужно увеличить продажи / вместо жар-мени</v>
          </cell>
          <cell r="AB26">
            <v>58.8</v>
          </cell>
          <cell r="AC26">
            <v>5.5</v>
          </cell>
          <cell r="AD26">
            <v>12</v>
          </cell>
          <cell r="AE26">
            <v>66</v>
          </cell>
          <cell r="AG26">
            <v>0</v>
          </cell>
          <cell r="AH26">
            <v>12</v>
          </cell>
          <cell r="AI26">
            <v>84</v>
          </cell>
        </row>
        <row r="27">
          <cell r="A27" t="str">
            <v>Мини-чебуречки с мясом  ТМ Зареченские ТС Зареченские продукты флоу-пак 0,3 кг.  Поком</v>
          </cell>
          <cell r="B27" t="str">
            <v>шт</v>
          </cell>
          <cell r="C27">
            <v>27</v>
          </cell>
          <cell r="D27">
            <v>162</v>
          </cell>
          <cell r="E27">
            <v>30</v>
          </cell>
          <cell r="F27">
            <v>146</v>
          </cell>
          <cell r="G27">
            <v>0.3</v>
          </cell>
          <cell r="H27">
            <v>180</v>
          </cell>
          <cell r="I27" t="str">
            <v>Общий прайс</v>
          </cell>
          <cell r="J27">
            <v>30</v>
          </cell>
          <cell r="K27">
            <v>0</v>
          </cell>
          <cell r="N27">
            <v>0</v>
          </cell>
          <cell r="O27">
            <v>6</v>
          </cell>
          <cell r="Q27">
            <v>0</v>
          </cell>
          <cell r="T27">
            <v>24.333333333333332</v>
          </cell>
          <cell r="U27">
            <v>24.333333333333332</v>
          </cell>
          <cell r="V27">
            <v>13.8</v>
          </cell>
          <cell r="W27">
            <v>15.6</v>
          </cell>
          <cell r="X27">
            <v>7.6</v>
          </cell>
          <cell r="Y27">
            <v>7.6</v>
          </cell>
          <cell r="Z27">
            <v>9</v>
          </cell>
          <cell r="AB27">
            <v>0</v>
          </cell>
          <cell r="AC27">
            <v>9</v>
          </cell>
          <cell r="AD27">
            <v>0</v>
          </cell>
          <cell r="AE27">
            <v>0</v>
          </cell>
          <cell r="AG27">
            <v>0</v>
          </cell>
          <cell r="AH27">
            <v>18</v>
          </cell>
          <cell r="AI27">
            <v>234</v>
          </cell>
        </row>
        <row r="28">
          <cell r="A28" t="str">
            <v>Мини-чебуречки с сыром и ветчиной  ТМ Зареченские ТС Зареченские продукты флоу-пак 0,3 кг.  Поком</v>
          </cell>
          <cell r="B28" t="str">
            <v>шт</v>
          </cell>
          <cell r="C28">
            <v>189</v>
          </cell>
          <cell r="E28">
            <v>37</v>
          </cell>
          <cell r="F28">
            <v>145</v>
          </cell>
          <cell r="G28">
            <v>0.3</v>
          </cell>
          <cell r="H28">
            <v>180</v>
          </cell>
          <cell r="I28" t="str">
            <v>Общий прайс</v>
          </cell>
          <cell r="J28">
            <v>38</v>
          </cell>
          <cell r="K28">
            <v>-1</v>
          </cell>
          <cell r="N28">
            <v>0</v>
          </cell>
          <cell r="O28">
            <v>7.4</v>
          </cell>
          <cell r="Q28">
            <v>0</v>
          </cell>
          <cell r="T28">
            <v>19.594594594594593</v>
          </cell>
          <cell r="U28">
            <v>19.594594594594593</v>
          </cell>
          <cell r="V28">
            <v>5.4</v>
          </cell>
          <cell r="W28">
            <v>9.1999999999999993</v>
          </cell>
          <cell r="X28">
            <v>3.4</v>
          </cell>
          <cell r="Y28">
            <v>9.1999999999999993</v>
          </cell>
          <cell r="Z28">
            <v>4.5999999999999996</v>
          </cell>
          <cell r="AA28" t="str">
            <v>нужно увеличить продажи</v>
          </cell>
          <cell r="AB28">
            <v>0</v>
          </cell>
          <cell r="AC28">
            <v>9</v>
          </cell>
          <cell r="AD28">
            <v>0</v>
          </cell>
          <cell r="AE28">
            <v>0</v>
          </cell>
          <cell r="AG28">
            <v>0</v>
          </cell>
          <cell r="AH28">
            <v>18</v>
          </cell>
          <cell r="AI28">
            <v>234</v>
          </cell>
        </row>
        <row r="29">
          <cell r="A29" t="str">
            <v>Наггетсы Нагетосы Сочная курочка ТМ Горячая штучка 0,25 кг зам  ПОКОМ</v>
          </cell>
          <cell r="B29" t="str">
            <v>шт</v>
          </cell>
          <cell r="C29">
            <v>588</v>
          </cell>
          <cell r="D29">
            <v>504</v>
          </cell>
          <cell r="E29">
            <v>479</v>
          </cell>
          <cell r="F29">
            <v>562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480</v>
          </cell>
          <cell r="K29">
            <v>-1</v>
          </cell>
          <cell r="N29">
            <v>504</v>
          </cell>
          <cell r="O29">
            <v>95.8</v>
          </cell>
          <cell r="P29">
            <v>275.20000000000005</v>
          </cell>
          <cell r="Q29">
            <v>252</v>
          </cell>
          <cell r="T29">
            <v>13.757828810020877</v>
          </cell>
          <cell r="U29">
            <v>11.127348643006263</v>
          </cell>
          <cell r="V29">
            <v>101.6</v>
          </cell>
          <cell r="W29">
            <v>113.4</v>
          </cell>
          <cell r="X29">
            <v>94.8</v>
          </cell>
          <cell r="Y29">
            <v>92.8</v>
          </cell>
          <cell r="Z29">
            <v>89.6</v>
          </cell>
          <cell r="AB29">
            <v>68.800000000000011</v>
          </cell>
          <cell r="AC29">
            <v>6</v>
          </cell>
          <cell r="AD29">
            <v>42</v>
          </cell>
          <cell r="AE29">
            <v>63</v>
          </cell>
          <cell r="AG29">
            <v>0</v>
          </cell>
          <cell r="AH29">
            <v>14</v>
          </cell>
          <cell r="AI29">
            <v>126</v>
          </cell>
        </row>
        <row r="30">
          <cell r="A30" t="str">
            <v>Наггетсы Нагетосы Сочная курочка в хруст панир со сметаной и зеленью ТМ Горячая штучка 0,25 ПОКОМ</v>
          </cell>
          <cell r="B30" t="str">
            <v>шт</v>
          </cell>
          <cell r="C30">
            <v>141</v>
          </cell>
          <cell r="D30">
            <v>336</v>
          </cell>
          <cell r="E30">
            <v>186</v>
          </cell>
          <cell r="F30">
            <v>252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187</v>
          </cell>
          <cell r="K30">
            <v>-1</v>
          </cell>
          <cell r="N30">
            <v>252</v>
          </cell>
          <cell r="O30">
            <v>37.200000000000003</v>
          </cell>
          <cell r="Q30">
            <v>0</v>
          </cell>
          <cell r="T30">
            <v>13.548387096774192</v>
          </cell>
          <cell r="U30">
            <v>13.548387096774192</v>
          </cell>
          <cell r="V30">
            <v>43</v>
          </cell>
          <cell r="W30">
            <v>40.6</v>
          </cell>
          <cell r="X30">
            <v>30.2</v>
          </cell>
          <cell r="Y30">
            <v>39.4</v>
          </cell>
          <cell r="Z30">
            <v>28.6</v>
          </cell>
          <cell r="AA30" t="str">
            <v>Акция октябрь сеть "Галактика"</v>
          </cell>
          <cell r="AB30">
            <v>0</v>
          </cell>
          <cell r="AC30">
            <v>6</v>
          </cell>
          <cell r="AD30">
            <v>0</v>
          </cell>
          <cell r="AE30">
            <v>0</v>
          </cell>
          <cell r="AG30">
            <v>0</v>
          </cell>
          <cell r="AH30">
            <v>14</v>
          </cell>
          <cell r="AI30">
            <v>126</v>
          </cell>
        </row>
        <row r="31">
          <cell r="A31" t="str">
            <v>Наггетсы Нагетосы Сочная курочка со сладкой паприкой ТМ Горячая штучка ф/в 0,25 кг  ПОКОМ</v>
          </cell>
          <cell r="B31" t="str">
            <v>шт</v>
          </cell>
          <cell r="C31">
            <v>85</v>
          </cell>
          <cell r="D31">
            <v>84</v>
          </cell>
          <cell r="E31">
            <v>123</v>
          </cell>
          <cell r="F31">
            <v>24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134</v>
          </cell>
          <cell r="K31">
            <v>-11</v>
          </cell>
          <cell r="N31">
            <v>336</v>
          </cell>
          <cell r="O31">
            <v>24.6</v>
          </cell>
          <cell r="Q31">
            <v>0</v>
          </cell>
          <cell r="T31">
            <v>14.634146341463413</v>
          </cell>
          <cell r="U31">
            <v>14.634146341463413</v>
          </cell>
          <cell r="V31">
            <v>33.4</v>
          </cell>
          <cell r="W31">
            <v>21.8</v>
          </cell>
          <cell r="X31">
            <v>24.6</v>
          </cell>
          <cell r="Y31">
            <v>26.6</v>
          </cell>
          <cell r="Z31">
            <v>24.4</v>
          </cell>
          <cell r="AB31">
            <v>0</v>
          </cell>
          <cell r="AC31">
            <v>6</v>
          </cell>
          <cell r="AD31">
            <v>0</v>
          </cell>
          <cell r="AE31">
            <v>0</v>
          </cell>
          <cell r="AG31">
            <v>0</v>
          </cell>
          <cell r="AH31">
            <v>14</v>
          </cell>
          <cell r="AI31">
            <v>126</v>
          </cell>
        </row>
        <row r="32">
          <cell r="A32" t="str">
            <v>Наггетсы Хрустящие ТМ Зареченские ТС Зареченские продукты. Поком</v>
          </cell>
          <cell r="B32" t="str">
            <v>кг</v>
          </cell>
          <cell r="C32">
            <v>222</v>
          </cell>
          <cell r="D32">
            <v>504</v>
          </cell>
          <cell r="E32">
            <v>276</v>
          </cell>
          <cell r="F32">
            <v>438</v>
          </cell>
          <cell r="G32">
            <v>1</v>
          </cell>
          <cell r="H32">
            <v>180</v>
          </cell>
          <cell r="I32" t="str">
            <v>матрица</v>
          </cell>
          <cell r="J32">
            <v>267</v>
          </cell>
          <cell r="K32">
            <v>9</v>
          </cell>
          <cell r="N32">
            <v>0</v>
          </cell>
          <cell r="O32">
            <v>55.2</v>
          </cell>
          <cell r="P32">
            <v>334.80000000000007</v>
          </cell>
          <cell r="Q32">
            <v>360</v>
          </cell>
          <cell r="T32">
            <v>14.456521739130434</v>
          </cell>
          <cell r="U32">
            <v>7.9347826086956514</v>
          </cell>
          <cell r="V32">
            <v>30</v>
          </cell>
          <cell r="W32">
            <v>66</v>
          </cell>
          <cell r="X32">
            <v>44.4</v>
          </cell>
          <cell r="Y32">
            <v>50.4</v>
          </cell>
          <cell r="Z32">
            <v>48</v>
          </cell>
          <cell r="AA32" t="str">
            <v>нужно увеличить продажи</v>
          </cell>
          <cell r="AB32">
            <v>334.80000000000007</v>
          </cell>
          <cell r="AC32">
            <v>6</v>
          </cell>
          <cell r="AD32">
            <v>60</v>
          </cell>
          <cell r="AE32">
            <v>360</v>
          </cell>
          <cell r="AG32">
            <v>0</v>
          </cell>
          <cell r="AH32">
            <v>12</v>
          </cell>
          <cell r="AI32">
            <v>84</v>
          </cell>
        </row>
        <row r="33">
          <cell r="A33" t="str">
            <v>Наггетсы из печи 0,25кг ТМ Вязанка ТС Няняггетсы Сливушки замор.  ПОКОМ</v>
          </cell>
          <cell r="B33" t="str">
            <v>шт</v>
          </cell>
          <cell r="C33">
            <v>430</v>
          </cell>
          <cell r="D33">
            <v>168</v>
          </cell>
          <cell r="E33">
            <v>212</v>
          </cell>
          <cell r="F33">
            <v>357</v>
          </cell>
          <cell r="G33">
            <v>0.25</v>
          </cell>
          <cell r="H33">
            <v>365</v>
          </cell>
          <cell r="I33" t="str">
            <v>матрица</v>
          </cell>
          <cell r="J33">
            <v>212</v>
          </cell>
          <cell r="K33">
            <v>0</v>
          </cell>
          <cell r="N33">
            <v>168</v>
          </cell>
          <cell r="O33">
            <v>42.4</v>
          </cell>
          <cell r="P33">
            <v>153.39999999999998</v>
          </cell>
          <cell r="Q33">
            <v>168</v>
          </cell>
          <cell r="T33">
            <v>16.34433962264151</v>
          </cell>
          <cell r="U33">
            <v>12.382075471698114</v>
          </cell>
          <cell r="V33">
            <v>45.4</v>
          </cell>
          <cell r="W33">
            <v>27.4</v>
          </cell>
          <cell r="X33">
            <v>48.8</v>
          </cell>
          <cell r="Y33">
            <v>34.4</v>
          </cell>
          <cell r="Z33">
            <v>37.799999999999997</v>
          </cell>
          <cell r="AA33" t="str">
            <v>Акция октябрь сеть "Галактика"</v>
          </cell>
          <cell r="AB33">
            <v>38.349999999999994</v>
          </cell>
          <cell r="AC33">
            <v>12</v>
          </cell>
          <cell r="AD33">
            <v>14</v>
          </cell>
          <cell r="AE33">
            <v>42</v>
          </cell>
          <cell r="AG33">
            <v>0</v>
          </cell>
          <cell r="AH33">
            <v>14</v>
          </cell>
          <cell r="AI33">
            <v>70</v>
          </cell>
        </row>
        <row r="34">
          <cell r="A34" t="str">
            <v>Наггетсы с индейки ТМ Вязанка ТС Из печи Сливушки 0,25 кг УВС.  Поком</v>
          </cell>
          <cell r="B34" t="str">
            <v>шт</v>
          </cell>
          <cell r="C34">
            <v>65</v>
          </cell>
          <cell r="D34">
            <v>840</v>
          </cell>
          <cell r="E34">
            <v>272</v>
          </cell>
          <cell r="F34">
            <v>592</v>
          </cell>
          <cell r="G34">
            <v>0</v>
          </cell>
          <cell r="H34" t="e">
            <v>#N/A</v>
          </cell>
          <cell r="I34" t="str">
            <v>не в матрице</v>
          </cell>
          <cell r="J34">
            <v>275</v>
          </cell>
          <cell r="K34">
            <v>-3</v>
          </cell>
          <cell r="O34">
            <v>54.4</v>
          </cell>
          <cell r="T34">
            <v>10.882352941176471</v>
          </cell>
          <cell r="U34">
            <v>10.882352941176471</v>
          </cell>
          <cell r="V34">
            <v>62.6</v>
          </cell>
          <cell r="W34">
            <v>87.6</v>
          </cell>
          <cell r="X34">
            <v>58</v>
          </cell>
          <cell r="Y34">
            <v>55.8</v>
          </cell>
          <cell r="Z34">
            <v>65</v>
          </cell>
          <cell r="AA34" t="str">
            <v>дубль / не правильно ставится приход</v>
          </cell>
          <cell r="AC34">
            <v>0</v>
          </cell>
        </row>
        <row r="35">
          <cell r="A35" t="str">
            <v>Наггетсы с индейкой 0,25кг ТМ Вязанка ТС Няняггетсы Сливушки НД2 замор.  ПОКОМ</v>
          </cell>
          <cell r="B35" t="str">
            <v>шт</v>
          </cell>
          <cell r="E35">
            <v>274</v>
          </cell>
          <cell r="F35">
            <v>590</v>
          </cell>
          <cell r="G35">
            <v>0.25</v>
          </cell>
          <cell r="H35">
            <v>365</v>
          </cell>
          <cell r="I35" t="str">
            <v>матрица</v>
          </cell>
          <cell r="J35">
            <v>2</v>
          </cell>
          <cell r="K35">
            <v>272</v>
          </cell>
          <cell r="N35">
            <v>168</v>
          </cell>
          <cell r="O35">
            <v>54.8</v>
          </cell>
          <cell r="Q35">
            <v>0</v>
          </cell>
          <cell r="T35">
            <v>13.832116788321169</v>
          </cell>
          <cell r="U35">
            <v>13.832116788321169</v>
          </cell>
          <cell r="V35">
            <v>62.6</v>
          </cell>
          <cell r="W35">
            <v>87.6</v>
          </cell>
          <cell r="X35">
            <v>58</v>
          </cell>
          <cell r="Y35">
            <v>55.8</v>
          </cell>
          <cell r="Z35">
            <v>70.599999999999994</v>
          </cell>
          <cell r="AA35" t="str">
            <v>есть дубль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G35">
            <v>0</v>
          </cell>
          <cell r="AH35">
            <v>14</v>
          </cell>
          <cell r="AI35">
            <v>70</v>
          </cell>
        </row>
        <row r="36">
          <cell r="A36" t="str">
            <v>Наггетсы с куриным филе и сыром ТМ Вязанка ТС Из печи Сливушки 0,25 кг.  Поком</v>
          </cell>
          <cell r="B36" t="str">
            <v>шт</v>
          </cell>
          <cell r="C36">
            <v>40</v>
          </cell>
          <cell r="D36">
            <v>1008</v>
          </cell>
          <cell r="E36">
            <v>217</v>
          </cell>
          <cell r="F36">
            <v>801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225</v>
          </cell>
          <cell r="K36">
            <v>-8</v>
          </cell>
          <cell r="N36">
            <v>0</v>
          </cell>
          <cell r="O36">
            <v>43.4</v>
          </cell>
          <cell r="Q36">
            <v>0</v>
          </cell>
          <cell r="T36">
            <v>18.456221198156683</v>
          </cell>
          <cell r="U36">
            <v>18.456221198156683</v>
          </cell>
          <cell r="V36">
            <v>50.8</v>
          </cell>
          <cell r="W36">
            <v>76.599999999999994</v>
          </cell>
          <cell r="X36">
            <v>36.200000000000003</v>
          </cell>
          <cell r="Y36">
            <v>47.6</v>
          </cell>
          <cell r="Z36">
            <v>47.2</v>
          </cell>
          <cell r="AA36" t="str">
            <v>Акция октябрь сеть "Галактика"</v>
          </cell>
          <cell r="AB36">
            <v>0</v>
          </cell>
          <cell r="AC36">
            <v>12</v>
          </cell>
          <cell r="AD36">
            <v>0</v>
          </cell>
          <cell r="AE36">
            <v>0</v>
          </cell>
          <cell r="AG36">
            <v>0</v>
          </cell>
          <cell r="AH36">
            <v>14</v>
          </cell>
          <cell r="AI36">
            <v>70</v>
          </cell>
        </row>
        <row r="37">
          <cell r="A37" t="str">
            <v>Нагетосы Сочная курочка в хрустящей панировке Наггетсы ГШ Фикс.вес 0,25 Лоток Горячая штучка Поком</v>
          </cell>
          <cell r="B37" t="str">
            <v>шт</v>
          </cell>
          <cell r="C37">
            <v>207</v>
          </cell>
          <cell r="E37">
            <v>97</v>
          </cell>
          <cell r="F37">
            <v>102</v>
          </cell>
          <cell r="G37">
            <v>0.25</v>
          </cell>
          <cell r="H37">
            <v>180</v>
          </cell>
          <cell r="I37" t="str">
            <v>матрица</v>
          </cell>
          <cell r="J37">
            <v>96</v>
          </cell>
          <cell r="K37">
            <v>1</v>
          </cell>
          <cell r="N37">
            <v>84</v>
          </cell>
          <cell r="O37">
            <v>19.399999999999999</v>
          </cell>
          <cell r="P37">
            <v>85.599999999999966</v>
          </cell>
          <cell r="Q37">
            <v>84</v>
          </cell>
          <cell r="T37">
            <v>13.917525773195877</v>
          </cell>
          <cell r="U37">
            <v>9.5876288659793829</v>
          </cell>
          <cell r="V37">
            <v>16.8</v>
          </cell>
          <cell r="W37">
            <v>18.8</v>
          </cell>
          <cell r="X37">
            <v>21.8</v>
          </cell>
          <cell r="Y37">
            <v>26</v>
          </cell>
          <cell r="Z37">
            <v>17.8</v>
          </cell>
          <cell r="AA37" t="str">
            <v>Галактика</v>
          </cell>
          <cell r="AB37">
            <v>21.399999999999991</v>
          </cell>
          <cell r="AC37">
            <v>6</v>
          </cell>
          <cell r="AD37">
            <v>14</v>
          </cell>
          <cell r="AE37">
            <v>21</v>
          </cell>
          <cell r="AG37">
            <v>0</v>
          </cell>
          <cell r="AH37">
            <v>14</v>
          </cell>
          <cell r="AI37">
            <v>126</v>
          </cell>
        </row>
        <row r="38">
          <cell r="A38" t="str">
            <v>Пекерсы с индейкой в сливочном соусе ТМ Горячая штучка 0,25 кг зам  ПОКОМ</v>
          </cell>
          <cell r="B38" t="str">
            <v>шт</v>
          </cell>
          <cell r="C38">
            <v>150</v>
          </cell>
          <cell r="D38">
            <v>336</v>
          </cell>
          <cell r="E38">
            <v>107</v>
          </cell>
          <cell r="F38">
            <v>367</v>
          </cell>
          <cell r="G38">
            <v>0.25</v>
          </cell>
          <cell r="H38">
            <v>180</v>
          </cell>
          <cell r="I38" t="str">
            <v>матрица</v>
          </cell>
          <cell r="J38">
            <v>107</v>
          </cell>
          <cell r="K38">
            <v>0</v>
          </cell>
          <cell r="N38">
            <v>0</v>
          </cell>
          <cell r="O38">
            <v>21.4</v>
          </cell>
          <cell r="Q38">
            <v>0</v>
          </cell>
          <cell r="T38">
            <v>17.149532710280376</v>
          </cell>
          <cell r="U38">
            <v>17.149532710280376</v>
          </cell>
          <cell r="V38">
            <v>12.6</v>
          </cell>
          <cell r="W38">
            <v>20.8</v>
          </cell>
          <cell r="X38">
            <v>20</v>
          </cell>
          <cell r="Y38">
            <v>10.8</v>
          </cell>
          <cell r="Z38">
            <v>13.6</v>
          </cell>
          <cell r="AB38">
            <v>0</v>
          </cell>
          <cell r="AC38">
            <v>12</v>
          </cell>
          <cell r="AD38">
            <v>0</v>
          </cell>
          <cell r="AE38">
            <v>0</v>
          </cell>
          <cell r="AG38">
            <v>0</v>
          </cell>
          <cell r="AH38">
            <v>14</v>
          </cell>
          <cell r="AI38">
            <v>70</v>
          </cell>
        </row>
        <row r="39">
          <cell r="A39" t="str">
            <v>Пельмени Grandmeni с говядиной ТМ Горячая штучка флоупак сфера 0,75 кг.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C39">
            <v>0</v>
          </cell>
          <cell r="AH39">
            <v>12</v>
          </cell>
          <cell r="AI39">
            <v>84</v>
          </cell>
        </row>
        <row r="40">
          <cell r="A40" t="str">
            <v>Пельмени Grandmeni с говядиной в сливочном соусе ТМ Горячая штучка флоупак сфера 0,75 кг.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H40">
            <v>12</v>
          </cell>
          <cell r="AI40">
            <v>84</v>
          </cell>
        </row>
        <row r="41">
          <cell r="A41" t="str">
            <v>Пельмени Grandmeni с говядиной и свининой Grandmeni 0,75 Сфера Горячая штучка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H41">
            <v>12</v>
          </cell>
          <cell r="AI41">
            <v>84</v>
          </cell>
        </row>
        <row r="42">
          <cell r="A42" t="str">
            <v>Пельмени Grandmeni с говядиной и свининой Горячая штучка 0,75 кг Бульмени  ПОКОМ</v>
          </cell>
          <cell r="B42" t="str">
            <v>шт</v>
          </cell>
          <cell r="E42">
            <v>3</v>
          </cell>
          <cell r="F42">
            <v>-3</v>
          </cell>
          <cell r="G42">
            <v>0</v>
          </cell>
          <cell r="H42" t="e">
            <v>#N/A</v>
          </cell>
          <cell r="I42" t="str">
            <v>не в матрице</v>
          </cell>
          <cell r="J42">
            <v>3</v>
          </cell>
          <cell r="K42">
            <v>0</v>
          </cell>
          <cell r="O42">
            <v>0.6</v>
          </cell>
          <cell r="T42">
            <v>-5</v>
          </cell>
          <cell r="U42">
            <v>-5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C42">
            <v>0</v>
          </cell>
        </row>
        <row r="43">
          <cell r="A43" t="str">
            <v>Пельмени Grandmeni со сливочным маслом Горячая штучка 0,75 кг ПОКОМ</v>
          </cell>
          <cell r="B43" t="str">
            <v>шт</v>
          </cell>
          <cell r="C43">
            <v>9</v>
          </cell>
          <cell r="D43">
            <v>288</v>
          </cell>
          <cell r="E43">
            <v>92</v>
          </cell>
          <cell r="F43">
            <v>197</v>
          </cell>
          <cell r="G43">
            <v>0.75</v>
          </cell>
          <cell r="H43">
            <v>180</v>
          </cell>
          <cell r="I43" t="str">
            <v>матрица</v>
          </cell>
          <cell r="J43">
            <v>97</v>
          </cell>
          <cell r="K43">
            <v>-5</v>
          </cell>
          <cell r="N43">
            <v>0</v>
          </cell>
          <cell r="O43">
            <v>18.399999999999999</v>
          </cell>
          <cell r="P43">
            <v>60.599999999999966</v>
          </cell>
          <cell r="Q43">
            <v>96</v>
          </cell>
          <cell r="T43">
            <v>15.923913043478262</v>
          </cell>
          <cell r="U43">
            <v>10.706521739130435</v>
          </cell>
          <cell r="V43">
            <v>16.399999999999999</v>
          </cell>
          <cell r="W43">
            <v>33.4</v>
          </cell>
          <cell r="X43">
            <v>18.399999999999999</v>
          </cell>
          <cell r="Y43">
            <v>23.2</v>
          </cell>
          <cell r="Z43">
            <v>20.2</v>
          </cell>
          <cell r="AB43">
            <v>45.449999999999974</v>
          </cell>
          <cell r="AC43">
            <v>8</v>
          </cell>
          <cell r="AD43">
            <v>12</v>
          </cell>
          <cell r="AE43">
            <v>72</v>
          </cell>
          <cell r="AG43">
            <v>0</v>
          </cell>
          <cell r="AH43">
            <v>12</v>
          </cell>
          <cell r="AI43">
            <v>84</v>
          </cell>
        </row>
        <row r="44">
          <cell r="A44" t="str">
            <v>Пельмени «Бигбули с мясом» 0,43 Сфера ТМ «Горячая штучка»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H44">
            <v>12</v>
          </cell>
          <cell r="AI44">
            <v>84</v>
          </cell>
        </row>
        <row r="45">
          <cell r="A45" t="str">
            <v>Пельмени Бигбули #МЕГАВКУСИЩЕ с сочной грудинкой ТМ Горячая шту БУЛЬМЕНИ ТС Бигбули  сфера 0,9 ПОКОМ</v>
          </cell>
          <cell r="B45" t="str">
            <v>шт</v>
          </cell>
          <cell r="G45">
            <v>0</v>
          </cell>
          <cell r="H45">
            <v>180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H45">
            <v>12</v>
          </cell>
          <cell r="AI45">
            <v>84</v>
          </cell>
        </row>
        <row r="46">
          <cell r="A46" t="str">
            <v>Пельмени Бигбули #МЕГАВКУСИЩЕ с сочной грудинкой ТМ Горячая штучка ТС Бигбули  сфера 0,43  ПОКОМ</v>
          </cell>
          <cell r="B46" t="str">
            <v>шт</v>
          </cell>
          <cell r="G46">
            <v>0</v>
          </cell>
          <cell r="H46">
            <v>180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C46">
            <v>0</v>
          </cell>
          <cell r="AH46">
            <v>12</v>
          </cell>
          <cell r="AI46">
            <v>84</v>
          </cell>
        </row>
        <row r="47">
          <cell r="A47" t="str">
            <v>Пельмени Бигбули с мясом, Горячая штучка 0,9кг  ПОКОМ</v>
          </cell>
          <cell r="B47" t="str">
            <v>шт</v>
          </cell>
          <cell r="C47">
            <v>229</v>
          </cell>
          <cell r="D47">
            <v>288</v>
          </cell>
          <cell r="E47">
            <v>279</v>
          </cell>
          <cell r="F47">
            <v>204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268</v>
          </cell>
          <cell r="K47">
            <v>11</v>
          </cell>
          <cell r="N47">
            <v>96</v>
          </cell>
          <cell r="O47">
            <v>55.8</v>
          </cell>
          <cell r="P47">
            <v>481.19999999999993</v>
          </cell>
          <cell r="Q47">
            <v>480</v>
          </cell>
          <cell r="T47">
            <v>13.978494623655914</v>
          </cell>
          <cell r="U47">
            <v>5.3763440860215059</v>
          </cell>
          <cell r="V47">
            <v>40.6</v>
          </cell>
          <cell r="W47">
            <v>55.6</v>
          </cell>
          <cell r="X47">
            <v>42.2</v>
          </cell>
          <cell r="Y47">
            <v>38.4</v>
          </cell>
          <cell r="Z47">
            <v>40.4</v>
          </cell>
          <cell r="AB47">
            <v>433.07999999999993</v>
          </cell>
          <cell r="AC47">
            <v>8</v>
          </cell>
          <cell r="AD47">
            <v>60</v>
          </cell>
          <cell r="AE47">
            <v>432</v>
          </cell>
          <cell r="AG47">
            <v>0</v>
          </cell>
          <cell r="AH47">
            <v>12</v>
          </cell>
          <cell r="AI47">
            <v>84</v>
          </cell>
        </row>
        <row r="48">
          <cell r="A48" t="str">
            <v>Пельмени Бигбули со слив.маслом 0,9 кг   Поком</v>
          </cell>
          <cell r="B48" t="str">
            <v>шт</v>
          </cell>
          <cell r="C48">
            <v>113</v>
          </cell>
          <cell r="D48">
            <v>96</v>
          </cell>
          <cell r="E48">
            <v>153</v>
          </cell>
          <cell r="F48">
            <v>27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187</v>
          </cell>
          <cell r="K48">
            <v>-34</v>
          </cell>
          <cell r="N48">
            <v>192</v>
          </cell>
          <cell r="O48">
            <v>30.6</v>
          </cell>
          <cell r="P48">
            <v>209.40000000000003</v>
          </cell>
          <cell r="Q48">
            <v>192</v>
          </cell>
          <cell r="T48">
            <v>13.431372549019608</v>
          </cell>
          <cell r="U48">
            <v>7.1568627450980387</v>
          </cell>
          <cell r="V48">
            <v>21</v>
          </cell>
          <cell r="W48">
            <v>20.6</v>
          </cell>
          <cell r="X48">
            <v>18.2</v>
          </cell>
          <cell r="Y48">
            <v>15.8</v>
          </cell>
          <cell r="Z48">
            <v>7.6</v>
          </cell>
          <cell r="AA48" t="str">
            <v>Галактика</v>
          </cell>
          <cell r="AB48">
            <v>188.46000000000004</v>
          </cell>
          <cell r="AC48">
            <v>8</v>
          </cell>
          <cell r="AD48">
            <v>24</v>
          </cell>
          <cell r="AE48">
            <v>172.8</v>
          </cell>
          <cell r="AG48">
            <v>0</v>
          </cell>
          <cell r="AH48">
            <v>12</v>
          </cell>
          <cell r="AI48">
            <v>84</v>
          </cell>
        </row>
        <row r="49">
          <cell r="A49" t="str">
            <v>Пельмени Бугбули со сливочным маслом ТМ Горячая штучка БУЛЬМЕНИ 0,43 кг  ПОКОМ</v>
          </cell>
          <cell r="B49" t="str">
            <v>шт</v>
          </cell>
          <cell r="G49">
            <v>0</v>
          </cell>
          <cell r="H49">
            <v>180</v>
          </cell>
          <cell r="I49" t="str">
            <v>матрица</v>
          </cell>
          <cell r="K49">
            <v>0</v>
          </cell>
          <cell r="O49">
            <v>0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нет потребности</v>
          </cell>
          <cell r="AC49">
            <v>0</v>
          </cell>
          <cell r="AH49">
            <v>12</v>
          </cell>
          <cell r="AI49">
            <v>84</v>
          </cell>
        </row>
        <row r="50">
          <cell r="A50" t="str">
            <v>Пельмени Бульмени с говядиной и свининой Горячая шт. 0,9 кг  ПОКОМ</v>
          </cell>
          <cell r="B50" t="str">
            <v>шт</v>
          </cell>
          <cell r="C50">
            <v>42</v>
          </cell>
          <cell r="D50">
            <v>768</v>
          </cell>
          <cell r="E50">
            <v>335</v>
          </cell>
          <cell r="F50">
            <v>463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355</v>
          </cell>
          <cell r="K50">
            <v>-20</v>
          </cell>
          <cell r="N50">
            <v>0</v>
          </cell>
          <cell r="O50">
            <v>67</v>
          </cell>
          <cell r="P50">
            <v>475</v>
          </cell>
          <cell r="Q50">
            <v>480</v>
          </cell>
          <cell r="T50">
            <v>14.074626865671641</v>
          </cell>
          <cell r="U50">
            <v>6.91044776119403</v>
          </cell>
          <cell r="V50">
            <v>56.8</v>
          </cell>
          <cell r="W50">
            <v>83.2</v>
          </cell>
          <cell r="X50">
            <v>55</v>
          </cell>
          <cell r="Y50">
            <v>68.2</v>
          </cell>
          <cell r="Z50">
            <v>51.6</v>
          </cell>
          <cell r="AB50">
            <v>427.5</v>
          </cell>
          <cell r="AC50">
            <v>8</v>
          </cell>
          <cell r="AD50">
            <v>60</v>
          </cell>
          <cell r="AE50">
            <v>432</v>
          </cell>
          <cell r="AG50">
            <v>0</v>
          </cell>
          <cell r="AH50">
            <v>12</v>
          </cell>
          <cell r="AI50">
            <v>84</v>
          </cell>
        </row>
        <row r="51">
          <cell r="A51" t="str">
            <v>Пельмени Бульмени с говядиной и свининой Горячая штучка 0,43  ПОКОМ</v>
          </cell>
          <cell r="B51" t="str">
            <v>шт</v>
          </cell>
          <cell r="C51">
            <v>158</v>
          </cell>
          <cell r="D51">
            <v>384</v>
          </cell>
          <cell r="E51">
            <v>170</v>
          </cell>
          <cell r="F51">
            <v>364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170</v>
          </cell>
          <cell r="K51">
            <v>0</v>
          </cell>
          <cell r="N51">
            <v>0</v>
          </cell>
          <cell r="O51">
            <v>34</v>
          </cell>
          <cell r="P51">
            <v>112</v>
          </cell>
          <cell r="Q51">
            <v>192</v>
          </cell>
          <cell r="T51">
            <v>16.352941176470587</v>
          </cell>
          <cell r="U51">
            <v>10.705882352941176</v>
          </cell>
          <cell r="V51">
            <v>11.8</v>
          </cell>
          <cell r="W51">
            <v>44.2</v>
          </cell>
          <cell r="X51">
            <v>22.6</v>
          </cell>
          <cell r="Y51">
            <v>22.4</v>
          </cell>
          <cell r="Z51">
            <v>10.8</v>
          </cell>
          <cell r="AA51" t="str">
            <v>нужно увеличить продажи</v>
          </cell>
          <cell r="AB51">
            <v>48.16</v>
          </cell>
          <cell r="AC51">
            <v>16</v>
          </cell>
          <cell r="AD51">
            <v>12</v>
          </cell>
          <cell r="AE51">
            <v>82.56</v>
          </cell>
          <cell r="AG51">
            <v>0</v>
          </cell>
          <cell r="AH51">
            <v>12</v>
          </cell>
          <cell r="AI51">
            <v>84</v>
          </cell>
        </row>
        <row r="52">
          <cell r="A52" t="str">
            <v>Пельмени Бульмени с говядиной и свининой Наваристые Горячая штучка ВЕС  ПОКОМ</v>
          </cell>
          <cell r="B52" t="str">
            <v>кг</v>
          </cell>
          <cell r="C52">
            <v>870</v>
          </cell>
          <cell r="D52">
            <v>360</v>
          </cell>
          <cell r="E52">
            <v>630</v>
          </cell>
          <cell r="F52">
            <v>530</v>
          </cell>
          <cell r="G52">
            <v>1</v>
          </cell>
          <cell r="H52">
            <v>180</v>
          </cell>
          <cell r="I52" t="str">
            <v>матрица</v>
          </cell>
          <cell r="J52">
            <v>630</v>
          </cell>
          <cell r="K52">
            <v>0</v>
          </cell>
          <cell r="N52">
            <v>480</v>
          </cell>
          <cell r="O52">
            <v>126</v>
          </cell>
          <cell r="P52">
            <v>754</v>
          </cell>
          <cell r="Q52">
            <v>780</v>
          </cell>
          <cell r="T52">
            <v>14.206349206349206</v>
          </cell>
          <cell r="U52">
            <v>8.0158730158730158</v>
          </cell>
          <cell r="V52">
            <v>109</v>
          </cell>
          <cell r="W52">
            <v>131.15700000000001</v>
          </cell>
          <cell r="X52">
            <v>124</v>
          </cell>
          <cell r="Y52">
            <v>161</v>
          </cell>
          <cell r="Z52">
            <v>132.57499999999999</v>
          </cell>
          <cell r="AB52">
            <v>754</v>
          </cell>
          <cell r="AC52">
            <v>5</v>
          </cell>
          <cell r="AD52">
            <v>12</v>
          </cell>
          <cell r="AE52">
            <v>60</v>
          </cell>
          <cell r="AF52">
            <v>144</v>
          </cell>
          <cell r="AG52">
            <v>720</v>
          </cell>
          <cell r="AH52">
            <v>12</v>
          </cell>
          <cell r="AI52">
            <v>144</v>
          </cell>
        </row>
        <row r="53">
          <cell r="A53" t="str">
            <v>Пельмени Бульмени со сливочным маслом Горячая штучка 0,9 кг  ПОКОМ</v>
          </cell>
          <cell r="B53" t="str">
            <v>шт</v>
          </cell>
          <cell r="C53">
            <v>1053</v>
          </cell>
          <cell r="D53">
            <v>960</v>
          </cell>
          <cell r="E53">
            <v>1065</v>
          </cell>
          <cell r="F53">
            <v>771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1076</v>
          </cell>
          <cell r="K53">
            <v>-11</v>
          </cell>
          <cell r="N53">
            <v>864</v>
          </cell>
          <cell r="O53">
            <v>213</v>
          </cell>
          <cell r="P53">
            <v>1347</v>
          </cell>
          <cell r="Q53">
            <v>1344</v>
          </cell>
          <cell r="T53">
            <v>13.985915492957746</v>
          </cell>
          <cell r="U53">
            <v>7.676056338028169</v>
          </cell>
          <cell r="V53">
            <v>177.8</v>
          </cell>
          <cell r="W53">
            <v>203</v>
          </cell>
          <cell r="X53">
            <v>169.6</v>
          </cell>
          <cell r="Y53">
            <v>181.2</v>
          </cell>
          <cell r="Z53">
            <v>176</v>
          </cell>
          <cell r="AB53">
            <v>1212.3</v>
          </cell>
          <cell r="AC53">
            <v>8</v>
          </cell>
          <cell r="AD53">
            <v>0</v>
          </cell>
          <cell r="AE53">
            <v>0</v>
          </cell>
          <cell r="AF53">
            <v>168</v>
          </cell>
          <cell r="AG53">
            <v>1209.6000000000001</v>
          </cell>
          <cell r="AH53">
            <v>12</v>
          </cell>
          <cell r="AI53">
            <v>84</v>
          </cell>
        </row>
        <row r="54">
          <cell r="A54" t="str">
            <v>Пельмени Бульмени со сливочным маслом ТМ Горячая шт. 0,43 кг  ПОКОМ</v>
          </cell>
          <cell r="B54" t="str">
            <v>шт</v>
          </cell>
          <cell r="C54">
            <v>274</v>
          </cell>
          <cell r="D54">
            <v>192</v>
          </cell>
          <cell r="E54">
            <v>166</v>
          </cell>
          <cell r="F54">
            <v>294</v>
          </cell>
          <cell r="G54">
            <v>0.43</v>
          </cell>
          <cell r="H54">
            <v>180</v>
          </cell>
          <cell r="I54" t="str">
            <v>матрица</v>
          </cell>
          <cell r="J54">
            <v>166</v>
          </cell>
          <cell r="K54">
            <v>0</v>
          </cell>
          <cell r="N54">
            <v>0</v>
          </cell>
          <cell r="O54">
            <v>33.200000000000003</v>
          </cell>
          <cell r="P54">
            <v>170.80000000000007</v>
          </cell>
          <cell r="Q54">
            <v>192</v>
          </cell>
          <cell r="T54">
            <v>14.638554216867469</v>
          </cell>
          <cell r="U54">
            <v>8.8554216867469879</v>
          </cell>
          <cell r="V54">
            <v>30.6</v>
          </cell>
          <cell r="W54">
            <v>49</v>
          </cell>
          <cell r="X54">
            <v>41.8</v>
          </cell>
          <cell r="Y54">
            <v>29.8</v>
          </cell>
          <cell r="Z54">
            <v>18.8</v>
          </cell>
          <cell r="AB54">
            <v>73.444000000000031</v>
          </cell>
          <cell r="AC54">
            <v>16</v>
          </cell>
          <cell r="AD54">
            <v>12</v>
          </cell>
          <cell r="AE54">
            <v>82.56</v>
          </cell>
          <cell r="AG54">
            <v>0</v>
          </cell>
          <cell r="AH54">
            <v>12</v>
          </cell>
          <cell r="AI54">
            <v>84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77</v>
          </cell>
          <cell r="D55">
            <v>120</v>
          </cell>
          <cell r="E55">
            <v>39</v>
          </cell>
          <cell r="F55">
            <v>155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39</v>
          </cell>
          <cell r="K55">
            <v>0</v>
          </cell>
          <cell r="N55">
            <v>0</v>
          </cell>
          <cell r="O55">
            <v>7.8</v>
          </cell>
          <cell r="Q55">
            <v>0</v>
          </cell>
          <cell r="T55">
            <v>19.871794871794872</v>
          </cell>
          <cell r="U55">
            <v>19.871794871794872</v>
          </cell>
          <cell r="V55">
            <v>5.2</v>
          </cell>
          <cell r="W55">
            <v>12.4</v>
          </cell>
          <cell r="X55">
            <v>6.2</v>
          </cell>
          <cell r="Y55">
            <v>10.6</v>
          </cell>
          <cell r="Z55">
            <v>13</v>
          </cell>
          <cell r="AB55">
            <v>0</v>
          </cell>
          <cell r="AC55">
            <v>10</v>
          </cell>
          <cell r="AD55">
            <v>0</v>
          </cell>
          <cell r="AE55">
            <v>0</v>
          </cell>
          <cell r="AG55">
            <v>0</v>
          </cell>
          <cell r="AH55">
            <v>12</v>
          </cell>
          <cell r="AI55">
            <v>84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118</v>
          </cell>
          <cell r="D56">
            <v>240</v>
          </cell>
          <cell r="E56">
            <v>160</v>
          </cell>
          <cell r="F56">
            <v>122</v>
          </cell>
          <cell r="G56">
            <v>0.7</v>
          </cell>
          <cell r="H56">
            <v>180</v>
          </cell>
          <cell r="I56" t="str">
            <v>матрица / Общий прайс</v>
          </cell>
          <cell r="J56">
            <v>160</v>
          </cell>
          <cell r="K56">
            <v>0</v>
          </cell>
          <cell r="N56">
            <v>480</v>
          </cell>
          <cell r="O56">
            <v>32</v>
          </cell>
          <cell r="Q56">
            <v>0</v>
          </cell>
          <cell r="T56">
            <v>18.8125</v>
          </cell>
          <cell r="U56">
            <v>18.8125</v>
          </cell>
          <cell r="V56">
            <v>49.2</v>
          </cell>
          <cell r="W56">
            <v>34.4</v>
          </cell>
          <cell r="X56">
            <v>20.2</v>
          </cell>
          <cell r="Y56">
            <v>36.799999999999997</v>
          </cell>
          <cell r="Z56">
            <v>26.2</v>
          </cell>
          <cell r="AB56">
            <v>0</v>
          </cell>
          <cell r="AC56">
            <v>10</v>
          </cell>
          <cell r="AD56">
            <v>0</v>
          </cell>
          <cell r="AE56">
            <v>0</v>
          </cell>
          <cell r="AG56">
            <v>0</v>
          </cell>
          <cell r="AH56">
            <v>12</v>
          </cell>
          <cell r="AI56">
            <v>84</v>
          </cell>
        </row>
        <row r="57">
          <cell r="A57" t="str">
            <v>Пельмени Жемчужные ТМ Зареченские ТС Зареченские продукты флоу-пак сфера 1,0 кг.  Поком</v>
          </cell>
          <cell r="B57" t="str">
            <v>шт</v>
          </cell>
          <cell r="C57">
            <v>117</v>
          </cell>
          <cell r="D57">
            <v>72</v>
          </cell>
          <cell r="E57">
            <v>72</v>
          </cell>
          <cell r="F57">
            <v>117</v>
          </cell>
          <cell r="G57">
            <v>1</v>
          </cell>
          <cell r="H57">
            <v>180</v>
          </cell>
          <cell r="I57" t="str">
            <v>Общий прайс</v>
          </cell>
          <cell r="J57">
            <v>72</v>
          </cell>
          <cell r="K57">
            <v>0</v>
          </cell>
          <cell r="N57">
            <v>0</v>
          </cell>
          <cell r="O57">
            <v>14.4</v>
          </cell>
          <cell r="P57">
            <v>84.6</v>
          </cell>
          <cell r="Q57">
            <v>72</v>
          </cell>
          <cell r="T57">
            <v>13.125</v>
          </cell>
          <cell r="U57">
            <v>8.125</v>
          </cell>
          <cell r="V57">
            <v>5.8</v>
          </cell>
          <cell r="W57">
            <v>17</v>
          </cell>
          <cell r="X57">
            <v>11</v>
          </cell>
          <cell r="Y57">
            <v>9.4</v>
          </cell>
          <cell r="Z57">
            <v>24.6</v>
          </cell>
          <cell r="AA57" t="str">
            <v>нужно увеличить продажи</v>
          </cell>
          <cell r="AB57">
            <v>84.6</v>
          </cell>
          <cell r="AC57">
            <v>6</v>
          </cell>
          <cell r="AD57">
            <v>12</v>
          </cell>
          <cell r="AE57">
            <v>72</v>
          </cell>
          <cell r="AG57">
            <v>0</v>
          </cell>
          <cell r="AH57">
            <v>12</v>
          </cell>
          <cell r="AI57">
            <v>84</v>
          </cell>
        </row>
        <row r="58">
          <cell r="A58" t="str">
            <v>Пельмени Медвежьи ушки с фермерскими сливками ТМ Стародв флоу-пак классическая форма 0,7 кг.  Поком</v>
          </cell>
          <cell r="B58" t="str">
            <v>шт</v>
          </cell>
          <cell r="C58">
            <v>69</v>
          </cell>
          <cell r="E58">
            <v>59</v>
          </cell>
          <cell r="F58">
            <v>10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59</v>
          </cell>
          <cell r="K58">
            <v>0</v>
          </cell>
          <cell r="N58">
            <v>192</v>
          </cell>
          <cell r="O58">
            <v>11.8</v>
          </cell>
          <cell r="Q58">
            <v>0</v>
          </cell>
          <cell r="T58">
            <v>17.118644067796609</v>
          </cell>
          <cell r="U58">
            <v>17.118644067796609</v>
          </cell>
          <cell r="V58">
            <v>18.600000000000001</v>
          </cell>
          <cell r="W58">
            <v>9.8000000000000007</v>
          </cell>
          <cell r="X58">
            <v>13</v>
          </cell>
          <cell r="Y58">
            <v>16.399999999999999</v>
          </cell>
          <cell r="Z58">
            <v>19.8</v>
          </cell>
          <cell r="AA58" t="str">
            <v>Акция октябрь сеть "Галактика"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G58">
            <v>0</v>
          </cell>
          <cell r="AH58">
            <v>12</v>
          </cell>
          <cell r="AI58">
            <v>84</v>
          </cell>
        </row>
        <row r="59">
          <cell r="A59" t="str">
            <v>Пельмени Медвежьи ушки с фермерской свининой и говядиной Большие флоу-пак класс 0,7 кг  Поком</v>
          </cell>
          <cell r="B59" t="str">
            <v>шт</v>
          </cell>
          <cell r="C59">
            <v>139</v>
          </cell>
          <cell r="E59">
            <v>37</v>
          </cell>
          <cell r="F59">
            <v>93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37</v>
          </cell>
          <cell r="K59">
            <v>0</v>
          </cell>
          <cell r="N59">
            <v>96</v>
          </cell>
          <cell r="O59">
            <v>7.4</v>
          </cell>
          <cell r="Q59">
            <v>0</v>
          </cell>
          <cell r="T59">
            <v>25.54054054054054</v>
          </cell>
          <cell r="U59">
            <v>25.54054054054054</v>
          </cell>
          <cell r="V59">
            <v>16</v>
          </cell>
          <cell r="W59">
            <v>7.6</v>
          </cell>
          <cell r="X59">
            <v>9.1999999999999993</v>
          </cell>
          <cell r="Y59">
            <v>20.399999999999999</v>
          </cell>
          <cell r="Z59">
            <v>14.4</v>
          </cell>
          <cell r="AA59" t="str">
            <v>Акция октябрь сеть "Галактика"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G59">
            <v>0</v>
          </cell>
          <cell r="AH59">
            <v>12</v>
          </cell>
          <cell r="AI59">
            <v>84</v>
          </cell>
        </row>
        <row r="60">
          <cell r="A60" t="str">
            <v>Пельмени Медвежьи ушки с фермерской свининой и говядиной Малые флоу-пак классическая 0,7 кг  Поком</v>
          </cell>
          <cell r="B60" t="str">
            <v>шт</v>
          </cell>
          <cell r="C60">
            <v>193</v>
          </cell>
          <cell r="E60">
            <v>60</v>
          </cell>
          <cell r="F60">
            <v>133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60</v>
          </cell>
          <cell r="K60">
            <v>0</v>
          </cell>
          <cell r="N60">
            <v>96</v>
          </cell>
          <cell r="O60">
            <v>12</v>
          </cell>
          <cell r="Q60">
            <v>0</v>
          </cell>
          <cell r="T60">
            <v>19.083333333333332</v>
          </cell>
          <cell r="U60">
            <v>19.083333333333332</v>
          </cell>
          <cell r="V60">
            <v>14.6</v>
          </cell>
          <cell r="W60">
            <v>8</v>
          </cell>
          <cell r="X60">
            <v>4.5999999999999996</v>
          </cell>
          <cell r="Y60">
            <v>12.2</v>
          </cell>
          <cell r="Z60">
            <v>11</v>
          </cell>
          <cell r="AA60" t="str">
            <v>Акция октябрь сеть "Галактика"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G60">
            <v>0</v>
          </cell>
          <cell r="AH60">
            <v>12</v>
          </cell>
          <cell r="AI60">
            <v>84</v>
          </cell>
        </row>
        <row r="61">
          <cell r="A61" t="str">
            <v>Пельмени Мясорубские ТМ Стародворье фоу-пак равиоли 0,7 кг.  Поком</v>
          </cell>
          <cell r="B61" t="str">
            <v>шт</v>
          </cell>
          <cell r="C61">
            <v>446</v>
          </cell>
          <cell r="D61">
            <v>192</v>
          </cell>
          <cell r="E61">
            <v>435</v>
          </cell>
          <cell r="F61">
            <v>117</v>
          </cell>
          <cell r="G61">
            <v>0.7</v>
          </cell>
          <cell r="H61">
            <v>180</v>
          </cell>
          <cell r="I61" t="str">
            <v>матрица</v>
          </cell>
          <cell r="J61">
            <v>440</v>
          </cell>
          <cell r="K61">
            <v>-5</v>
          </cell>
          <cell r="N61">
            <v>384</v>
          </cell>
          <cell r="O61">
            <v>87</v>
          </cell>
          <cell r="P61">
            <v>717</v>
          </cell>
          <cell r="Q61">
            <v>672</v>
          </cell>
          <cell r="T61">
            <v>13.482758620689655</v>
          </cell>
          <cell r="U61">
            <v>5.7586206896551726</v>
          </cell>
          <cell r="V61">
            <v>59.8</v>
          </cell>
          <cell r="W61">
            <v>55</v>
          </cell>
          <cell r="X61">
            <v>66.2</v>
          </cell>
          <cell r="Y61">
            <v>75.2</v>
          </cell>
          <cell r="Z61">
            <v>80.2</v>
          </cell>
          <cell r="AB61">
            <v>501.9</v>
          </cell>
          <cell r="AC61">
            <v>8</v>
          </cell>
          <cell r="AD61">
            <v>0</v>
          </cell>
          <cell r="AE61">
            <v>0</v>
          </cell>
          <cell r="AF61">
            <v>84</v>
          </cell>
          <cell r="AG61">
            <v>470.4</v>
          </cell>
          <cell r="AH61">
            <v>12</v>
          </cell>
          <cell r="AI61">
            <v>84</v>
          </cell>
        </row>
        <row r="62">
          <cell r="A62" t="str">
            <v>Пельмени Отборные из свинины и говядины 0,9 кг ТМ Стародворье ТС Медвежье ушко  ПОКОМ</v>
          </cell>
          <cell r="B62" t="str">
            <v>шт</v>
          </cell>
          <cell r="C62">
            <v>90</v>
          </cell>
          <cell r="D62">
            <v>96</v>
          </cell>
          <cell r="E62">
            <v>60</v>
          </cell>
          <cell r="F62">
            <v>116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60</v>
          </cell>
          <cell r="K62">
            <v>0</v>
          </cell>
          <cell r="N62">
            <v>0</v>
          </cell>
          <cell r="O62">
            <v>12</v>
          </cell>
          <cell r="P62">
            <v>52</v>
          </cell>
          <cell r="Q62">
            <v>96</v>
          </cell>
          <cell r="T62">
            <v>17.666666666666668</v>
          </cell>
          <cell r="U62">
            <v>9.6666666666666661</v>
          </cell>
          <cell r="V62">
            <v>12</v>
          </cell>
          <cell r="W62">
            <v>17.2</v>
          </cell>
          <cell r="X62">
            <v>10</v>
          </cell>
          <cell r="Y62">
            <v>18.399999999999999</v>
          </cell>
          <cell r="Z62">
            <v>7.6</v>
          </cell>
          <cell r="AB62">
            <v>46.800000000000004</v>
          </cell>
          <cell r="AC62">
            <v>8</v>
          </cell>
          <cell r="AD62">
            <v>12</v>
          </cell>
          <cell r="AE62">
            <v>86.4</v>
          </cell>
          <cell r="AG62">
            <v>0</v>
          </cell>
          <cell r="AH62">
            <v>12</v>
          </cell>
          <cell r="AI62">
            <v>84</v>
          </cell>
        </row>
        <row r="63">
          <cell r="A63" t="str">
            <v>Пельмени Отборные с говядиной 0,9 кг НОВА ТМ Стародворье ТС Медвежье ушко  ПОКОМ</v>
          </cell>
          <cell r="B63" t="str">
            <v>шт</v>
          </cell>
          <cell r="C63">
            <v>83</v>
          </cell>
          <cell r="D63">
            <v>96</v>
          </cell>
          <cell r="E63">
            <v>71</v>
          </cell>
          <cell r="F63">
            <v>98</v>
          </cell>
          <cell r="G63">
            <v>0.9</v>
          </cell>
          <cell r="H63">
            <v>180</v>
          </cell>
          <cell r="I63" t="str">
            <v>матрица</v>
          </cell>
          <cell r="J63">
            <v>71</v>
          </cell>
          <cell r="K63">
            <v>0</v>
          </cell>
          <cell r="N63">
            <v>0</v>
          </cell>
          <cell r="O63">
            <v>14.2</v>
          </cell>
          <cell r="P63">
            <v>100.79999999999998</v>
          </cell>
          <cell r="Q63">
            <v>96</v>
          </cell>
          <cell r="T63">
            <v>13.661971830985916</v>
          </cell>
          <cell r="U63">
            <v>6.9014084507042259</v>
          </cell>
          <cell r="V63">
            <v>11.2</v>
          </cell>
          <cell r="W63">
            <v>11.4</v>
          </cell>
          <cell r="X63">
            <v>11.2</v>
          </cell>
          <cell r="Y63">
            <v>16.8</v>
          </cell>
          <cell r="Z63">
            <v>9</v>
          </cell>
          <cell r="AB63">
            <v>90.719999999999985</v>
          </cell>
          <cell r="AC63">
            <v>8</v>
          </cell>
          <cell r="AD63">
            <v>12</v>
          </cell>
          <cell r="AE63">
            <v>86.4</v>
          </cell>
          <cell r="AG63">
            <v>0</v>
          </cell>
          <cell r="AH63">
            <v>12</v>
          </cell>
          <cell r="AI63">
            <v>84</v>
          </cell>
        </row>
        <row r="64">
          <cell r="A64" t="str">
            <v>Пельмени С говядиной и свининой, ВЕС, ТМ Славница сфера пуговки  ПОКОМ</v>
          </cell>
          <cell r="B64" t="str">
            <v>кг</v>
          </cell>
          <cell r="C64">
            <v>1290</v>
          </cell>
          <cell r="D64">
            <v>360</v>
          </cell>
          <cell r="E64">
            <v>850</v>
          </cell>
          <cell r="F64">
            <v>675</v>
          </cell>
          <cell r="G64">
            <v>1</v>
          </cell>
          <cell r="H64">
            <v>180</v>
          </cell>
          <cell r="I64" t="str">
            <v>матрица</v>
          </cell>
          <cell r="J64">
            <v>861</v>
          </cell>
          <cell r="K64">
            <v>-11</v>
          </cell>
          <cell r="N64">
            <v>960</v>
          </cell>
          <cell r="O64">
            <v>170</v>
          </cell>
          <cell r="P64">
            <v>745</v>
          </cell>
          <cell r="Q64">
            <v>720</v>
          </cell>
          <cell r="T64">
            <v>13.852941176470589</v>
          </cell>
          <cell r="U64">
            <v>9.617647058823529</v>
          </cell>
          <cell r="V64">
            <v>162</v>
          </cell>
          <cell r="W64">
            <v>173</v>
          </cell>
          <cell r="X64">
            <v>173</v>
          </cell>
          <cell r="Y64">
            <v>183</v>
          </cell>
          <cell r="Z64">
            <v>157</v>
          </cell>
          <cell r="AB64">
            <v>745</v>
          </cell>
          <cell r="AC64">
            <v>5</v>
          </cell>
          <cell r="AD64">
            <v>144</v>
          </cell>
          <cell r="AE64">
            <v>720</v>
          </cell>
          <cell r="AG64">
            <v>0</v>
          </cell>
          <cell r="AH64">
            <v>12</v>
          </cell>
          <cell r="AI64">
            <v>144</v>
          </cell>
        </row>
        <row r="65">
          <cell r="A65" t="str">
            <v>Пельмени Со свининой и говядиной ТМ Особый рецепт Любимая ложка 1,0 кг  ПОКОМ</v>
          </cell>
          <cell r="B65" t="str">
            <v>шт</v>
          </cell>
          <cell r="C65">
            <v>128</v>
          </cell>
          <cell r="D65">
            <v>180</v>
          </cell>
          <cell r="E65">
            <v>167</v>
          </cell>
          <cell r="F65">
            <v>122</v>
          </cell>
          <cell r="G65">
            <v>1</v>
          </cell>
          <cell r="H65">
            <v>180</v>
          </cell>
          <cell r="I65" t="str">
            <v>матрица</v>
          </cell>
          <cell r="J65">
            <v>164</v>
          </cell>
          <cell r="K65">
            <v>3</v>
          </cell>
          <cell r="N65">
            <v>60</v>
          </cell>
          <cell r="O65">
            <v>33.4</v>
          </cell>
          <cell r="P65">
            <v>285.59999999999997</v>
          </cell>
          <cell r="Q65">
            <v>300</v>
          </cell>
          <cell r="T65">
            <v>14.431137724550899</v>
          </cell>
          <cell r="U65">
            <v>5.4491017964071862</v>
          </cell>
          <cell r="V65">
            <v>23.8</v>
          </cell>
          <cell r="W65">
            <v>32.200000000000003</v>
          </cell>
          <cell r="X65">
            <v>27</v>
          </cell>
          <cell r="Y65">
            <v>25.4</v>
          </cell>
          <cell r="Z65">
            <v>25.2</v>
          </cell>
          <cell r="AB65">
            <v>285.59999999999997</v>
          </cell>
          <cell r="AC65">
            <v>5</v>
          </cell>
          <cell r="AD65">
            <v>60</v>
          </cell>
          <cell r="AE65">
            <v>300</v>
          </cell>
          <cell r="AG65">
            <v>0</v>
          </cell>
          <cell r="AH65">
            <v>12</v>
          </cell>
          <cell r="AI65">
            <v>84</v>
          </cell>
        </row>
        <row r="66">
          <cell r="A66" t="str">
            <v>Пельмени Сочные стародв. сфера 0,43кг  Поком</v>
          </cell>
          <cell r="B66" t="str">
            <v>шт</v>
          </cell>
          <cell r="C66">
            <v>81</v>
          </cell>
          <cell r="F66">
            <v>81</v>
          </cell>
          <cell r="G66">
            <v>0</v>
          </cell>
          <cell r="H66" t="e">
            <v>#N/A</v>
          </cell>
          <cell r="I66" t="str">
            <v>не в матрице</v>
          </cell>
          <cell r="J66">
            <v>8</v>
          </cell>
          <cell r="K66">
            <v>-8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продавать!!! / перемещение</v>
          </cell>
          <cell r="AC66">
            <v>0</v>
          </cell>
        </row>
        <row r="67">
          <cell r="A67" t="str">
            <v>Пельмени Супермени с мясом, Горячая штучка 0,2кг  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C67">
            <v>0</v>
          </cell>
          <cell r="AH67">
            <v>8</v>
          </cell>
          <cell r="AI67">
            <v>48</v>
          </cell>
        </row>
        <row r="68">
          <cell r="A68" t="str">
            <v>Пельмени Супермени со сливочным маслом Супермени 0,2 Сфера Горячая штучка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C68">
            <v>0</v>
          </cell>
          <cell r="AH68">
            <v>6</v>
          </cell>
          <cell r="AI68">
            <v>72</v>
          </cell>
        </row>
        <row r="69">
          <cell r="A69" t="str">
            <v>Печеные пельмени Печь-мени с мясом Печеные пельмени Фикс.вес 0,2 сфера Вязанка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C69">
            <v>0</v>
          </cell>
          <cell r="AH69">
            <v>6</v>
          </cell>
          <cell r="AI69">
            <v>72</v>
          </cell>
        </row>
        <row r="70">
          <cell r="A70" t="str">
            <v>Сосиски Оригинальные заморож. ТМ Стародворье в вак 0,33 кг  Поком</v>
          </cell>
          <cell r="B70" t="str">
            <v>шт</v>
          </cell>
          <cell r="C70">
            <v>43</v>
          </cell>
          <cell r="F70">
            <v>43</v>
          </cell>
          <cell r="G70">
            <v>0</v>
          </cell>
          <cell r="H70">
            <v>365</v>
          </cell>
          <cell r="I70" t="str">
            <v>не в матрице</v>
          </cell>
          <cell r="K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нужно увеличить продажи!!!</v>
          </cell>
          <cell r="AC70">
            <v>0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339</v>
          </cell>
          <cell r="D71">
            <v>840</v>
          </cell>
          <cell r="E71">
            <v>583</v>
          </cell>
          <cell r="F71">
            <v>554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583</v>
          </cell>
          <cell r="K71">
            <v>0</v>
          </cell>
          <cell r="N71">
            <v>504</v>
          </cell>
          <cell r="O71">
            <v>116.6</v>
          </cell>
          <cell r="P71">
            <v>574.39999999999986</v>
          </cell>
          <cell r="Q71">
            <v>504</v>
          </cell>
          <cell r="T71">
            <v>13.39622641509434</v>
          </cell>
          <cell r="U71">
            <v>9.0737564322469986</v>
          </cell>
          <cell r="V71">
            <v>107.6</v>
          </cell>
          <cell r="W71">
            <v>123</v>
          </cell>
          <cell r="X71">
            <v>95.4</v>
          </cell>
          <cell r="Y71">
            <v>113</v>
          </cell>
          <cell r="Z71">
            <v>117.8</v>
          </cell>
          <cell r="AB71">
            <v>143.59999999999997</v>
          </cell>
          <cell r="AC71">
            <v>12</v>
          </cell>
          <cell r="AD71">
            <v>42</v>
          </cell>
          <cell r="AE71">
            <v>126</v>
          </cell>
          <cell r="AG71">
            <v>0</v>
          </cell>
          <cell r="AH71">
            <v>14</v>
          </cell>
          <cell r="AI71">
            <v>70</v>
          </cell>
        </row>
        <row r="72">
          <cell r="A72" t="str">
            <v>Хрустящие крылышки ТМ Горячая штучка 0,3 кг зам  ПОКОМ</v>
          </cell>
          <cell r="B72" t="str">
            <v>шт</v>
          </cell>
          <cell r="C72">
            <v>438</v>
          </cell>
          <cell r="D72">
            <v>504</v>
          </cell>
          <cell r="E72">
            <v>479</v>
          </cell>
          <cell r="F72">
            <v>340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479</v>
          </cell>
          <cell r="K72">
            <v>0</v>
          </cell>
          <cell r="N72">
            <v>672</v>
          </cell>
          <cell r="O72">
            <v>95.8</v>
          </cell>
          <cell r="P72">
            <v>329.20000000000005</v>
          </cell>
          <cell r="Q72">
            <v>336</v>
          </cell>
          <cell r="T72">
            <v>14.070981210855951</v>
          </cell>
          <cell r="U72">
            <v>10.563674321503132</v>
          </cell>
          <cell r="V72">
            <v>94.8</v>
          </cell>
          <cell r="W72">
            <v>94.8</v>
          </cell>
          <cell r="X72">
            <v>75.400000000000006</v>
          </cell>
          <cell r="Y72">
            <v>66.400000000000006</v>
          </cell>
          <cell r="Z72">
            <v>71.8</v>
          </cell>
          <cell r="AB72">
            <v>98.76</v>
          </cell>
          <cell r="AC72">
            <v>12</v>
          </cell>
          <cell r="AD72">
            <v>28</v>
          </cell>
          <cell r="AE72">
            <v>100.8</v>
          </cell>
          <cell r="AG72">
            <v>0</v>
          </cell>
          <cell r="AH72">
            <v>14</v>
          </cell>
          <cell r="AI72">
            <v>70</v>
          </cell>
        </row>
        <row r="73">
          <cell r="A73" t="str">
            <v>Хрустящие крылышки ТМ Зареченские ТС Зареченские продукты.   Поком</v>
          </cell>
          <cell r="B73" t="str">
            <v>кг</v>
          </cell>
          <cell r="C73">
            <v>153.19999999999999</v>
          </cell>
          <cell r="D73">
            <v>32.4</v>
          </cell>
          <cell r="E73">
            <v>117</v>
          </cell>
          <cell r="F73">
            <v>54.2</v>
          </cell>
          <cell r="G73">
            <v>1</v>
          </cell>
          <cell r="H73">
            <v>180</v>
          </cell>
          <cell r="I73" t="str">
            <v>матрица / Общий прайс</v>
          </cell>
          <cell r="J73">
            <v>117.8</v>
          </cell>
          <cell r="K73">
            <v>-0.79999999999999716</v>
          </cell>
          <cell r="N73">
            <v>97.199999999999989</v>
          </cell>
          <cell r="O73">
            <v>23.4</v>
          </cell>
          <cell r="P73">
            <v>176.2</v>
          </cell>
          <cell r="Q73">
            <v>162</v>
          </cell>
          <cell r="T73">
            <v>13.393162393162394</v>
          </cell>
          <cell r="U73">
            <v>6.4700854700854693</v>
          </cell>
          <cell r="V73">
            <v>16.920000000000002</v>
          </cell>
          <cell r="W73">
            <v>17.239999999999998</v>
          </cell>
          <cell r="X73">
            <v>20.52</v>
          </cell>
          <cell r="Y73">
            <v>17.64</v>
          </cell>
          <cell r="Z73">
            <v>16.2</v>
          </cell>
          <cell r="AB73">
            <v>176.2</v>
          </cell>
          <cell r="AC73">
            <v>1.8</v>
          </cell>
          <cell r="AD73">
            <v>90</v>
          </cell>
          <cell r="AE73">
            <v>162</v>
          </cell>
          <cell r="AG73">
            <v>0</v>
          </cell>
          <cell r="AH73">
            <v>18</v>
          </cell>
          <cell r="AI73">
            <v>234</v>
          </cell>
        </row>
        <row r="74">
          <cell r="A74" t="str">
            <v>Хрустящие крылышки острые к пиву ТМ Горячая штучка 0,3кг зам  ПОКОМ</v>
          </cell>
          <cell r="B74" t="str">
            <v>шт</v>
          </cell>
          <cell r="C74">
            <v>733</v>
          </cell>
          <cell r="E74">
            <v>498</v>
          </cell>
          <cell r="F74">
            <v>154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498</v>
          </cell>
          <cell r="K74">
            <v>0</v>
          </cell>
          <cell r="N74">
            <v>1176</v>
          </cell>
          <cell r="O74">
            <v>99.6</v>
          </cell>
          <cell r="P74">
            <v>263.59999999999991</v>
          </cell>
          <cell r="Q74">
            <v>336</v>
          </cell>
          <cell r="T74">
            <v>16.726907630522089</v>
          </cell>
          <cell r="U74">
            <v>13.353413654618475</v>
          </cell>
          <cell r="V74">
            <v>117</v>
          </cell>
          <cell r="W74">
            <v>66</v>
          </cell>
          <cell r="X74">
            <v>90.4</v>
          </cell>
          <cell r="Y74">
            <v>86.2</v>
          </cell>
          <cell r="Z74">
            <v>71.400000000000006</v>
          </cell>
          <cell r="AA74" t="str">
            <v>Акция октябрь сеть "Галактика"</v>
          </cell>
          <cell r="AB74">
            <v>79.07999999999997</v>
          </cell>
          <cell r="AC74">
            <v>12</v>
          </cell>
          <cell r="AD74">
            <v>28</v>
          </cell>
          <cell r="AE74">
            <v>100.8</v>
          </cell>
          <cell r="AG74">
            <v>0</v>
          </cell>
          <cell r="AH74">
            <v>14</v>
          </cell>
          <cell r="AI74">
            <v>70</v>
          </cell>
        </row>
        <row r="75">
          <cell r="A75" t="str">
            <v>Чебупай сочное яблоко ТМ Горячая штучка ТС Чебупай 0,2 кг УВС.  зам  ПОКОМ</v>
          </cell>
          <cell r="B75" t="str">
            <v>шт</v>
          </cell>
          <cell r="C75">
            <v>44</v>
          </cell>
          <cell r="E75">
            <v>50</v>
          </cell>
          <cell r="F75">
            <v>-6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58</v>
          </cell>
          <cell r="K75">
            <v>-8</v>
          </cell>
          <cell r="N75">
            <v>120</v>
          </cell>
          <cell r="O75">
            <v>10</v>
          </cell>
          <cell r="P75">
            <v>46</v>
          </cell>
          <cell r="Q75">
            <v>60</v>
          </cell>
          <cell r="T75">
            <v>17.399999999999999</v>
          </cell>
          <cell r="U75">
            <v>11.4</v>
          </cell>
          <cell r="V75">
            <v>10.8</v>
          </cell>
          <cell r="W75">
            <v>4.4000000000000004</v>
          </cell>
          <cell r="X75">
            <v>3.4</v>
          </cell>
          <cell r="Y75">
            <v>5.2</v>
          </cell>
          <cell r="Z75">
            <v>4.2</v>
          </cell>
          <cell r="AB75">
            <v>9.2000000000000011</v>
          </cell>
          <cell r="AC75">
            <v>6</v>
          </cell>
          <cell r="AD75">
            <v>10</v>
          </cell>
          <cell r="AE75">
            <v>12</v>
          </cell>
          <cell r="AG75">
            <v>0</v>
          </cell>
          <cell r="AH75">
            <v>10</v>
          </cell>
          <cell r="AI75">
            <v>130</v>
          </cell>
        </row>
        <row r="76">
          <cell r="A76" t="str">
            <v>Чебупай спелая вишня ТМ Горячая штучка ТС Чебупай 0,2 кг УВС. зам  ПОКОМ</v>
          </cell>
          <cell r="B76" t="str">
            <v>шт</v>
          </cell>
          <cell r="C76">
            <v>16</v>
          </cell>
          <cell r="D76">
            <v>60</v>
          </cell>
          <cell r="E76">
            <v>68</v>
          </cell>
          <cell r="F76">
            <v>8</v>
          </cell>
          <cell r="G76">
            <v>0.2</v>
          </cell>
          <cell r="H76">
            <v>365</v>
          </cell>
          <cell r="I76" t="str">
            <v>матрица</v>
          </cell>
          <cell r="J76">
            <v>106</v>
          </cell>
          <cell r="K76">
            <v>-38</v>
          </cell>
          <cell r="N76">
            <v>120</v>
          </cell>
          <cell r="O76">
            <v>13.6</v>
          </cell>
          <cell r="P76">
            <v>62.400000000000006</v>
          </cell>
          <cell r="Q76">
            <v>60</v>
          </cell>
          <cell r="T76">
            <v>13.823529411764707</v>
          </cell>
          <cell r="U76">
            <v>9.4117647058823533</v>
          </cell>
          <cell r="V76">
            <v>10.199999999999999</v>
          </cell>
          <cell r="W76">
            <v>6.8</v>
          </cell>
          <cell r="X76">
            <v>4.5999999999999996</v>
          </cell>
          <cell r="Y76">
            <v>4.4000000000000004</v>
          </cell>
          <cell r="Z76">
            <v>4.2</v>
          </cell>
          <cell r="AB76">
            <v>12.480000000000002</v>
          </cell>
          <cell r="AC76">
            <v>6</v>
          </cell>
          <cell r="AD76">
            <v>10</v>
          </cell>
          <cell r="AE76">
            <v>12</v>
          </cell>
          <cell r="AG76">
            <v>0</v>
          </cell>
          <cell r="AH76">
            <v>10</v>
          </cell>
          <cell r="AI76">
            <v>130</v>
          </cell>
        </row>
        <row r="77">
          <cell r="A77" t="str">
            <v>Чебупели Курочка гриль Базовый ассортимент Фикс.вес 0,3 Пакет Горячая штучка  Поком</v>
          </cell>
          <cell r="B77" t="str">
            <v>шт</v>
          </cell>
          <cell r="C77">
            <v>149</v>
          </cell>
          <cell r="E77">
            <v>113</v>
          </cell>
          <cell r="F77">
            <v>27</v>
          </cell>
          <cell r="G77">
            <v>0.3</v>
          </cell>
          <cell r="H77">
            <v>180</v>
          </cell>
          <cell r="I77" t="str">
            <v>матрица</v>
          </cell>
          <cell r="J77">
            <v>113</v>
          </cell>
          <cell r="K77">
            <v>0</v>
          </cell>
          <cell r="N77">
            <v>196</v>
          </cell>
          <cell r="O77">
            <v>22.6</v>
          </cell>
          <cell r="P77">
            <v>138.60000000000002</v>
          </cell>
          <cell r="Q77">
            <v>196</v>
          </cell>
          <cell r="T77">
            <v>18.539823008849556</v>
          </cell>
          <cell r="U77">
            <v>9.8672566371681416</v>
          </cell>
          <cell r="V77">
            <v>25</v>
          </cell>
          <cell r="W77">
            <v>15.4</v>
          </cell>
          <cell r="X77">
            <v>21</v>
          </cell>
          <cell r="Y77">
            <v>20.6</v>
          </cell>
          <cell r="Z77">
            <v>30.4</v>
          </cell>
          <cell r="AB77">
            <v>41.580000000000005</v>
          </cell>
          <cell r="AC77">
            <v>14</v>
          </cell>
          <cell r="AD77">
            <v>14</v>
          </cell>
          <cell r="AE77">
            <v>58.8</v>
          </cell>
          <cell r="AG77">
            <v>0</v>
          </cell>
          <cell r="AH77">
            <v>14</v>
          </cell>
          <cell r="AI77">
            <v>70</v>
          </cell>
        </row>
        <row r="78">
          <cell r="A78" t="str">
            <v>Чебупели с мясом Базовый ассортимент Фикс.вес 0,48 Лоток Горячая штучка ХХЛ  Поком</v>
          </cell>
          <cell r="B78" t="str">
            <v>шт</v>
          </cell>
          <cell r="C78">
            <v>245</v>
          </cell>
          <cell r="D78">
            <v>112</v>
          </cell>
          <cell r="E78">
            <v>126</v>
          </cell>
          <cell r="F78">
            <v>181</v>
          </cell>
          <cell r="G78">
            <v>0.48</v>
          </cell>
          <cell r="H78">
            <v>180</v>
          </cell>
          <cell r="I78" t="str">
            <v>матрица</v>
          </cell>
          <cell r="J78">
            <v>126</v>
          </cell>
          <cell r="K78">
            <v>0</v>
          </cell>
          <cell r="N78">
            <v>224</v>
          </cell>
          <cell r="O78">
            <v>25.2</v>
          </cell>
          <cell r="Q78">
            <v>0</v>
          </cell>
          <cell r="T78">
            <v>16.071428571428573</v>
          </cell>
          <cell r="U78">
            <v>16.071428571428573</v>
          </cell>
          <cell r="V78">
            <v>35.4</v>
          </cell>
          <cell r="W78">
            <v>34</v>
          </cell>
          <cell r="X78">
            <v>34.799999999999997</v>
          </cell>
          <cell r="Y78">
            <v>28</v>
          </cell>
          <cell r="Z78">
            <v>24.4</v>
          </cell>
          <cell r="AB78">
            <v>0</v>
          </cell>
          <cell r="AC78">
            <v>8</v>
          </cell>
          <cell r="AD78">
            <v>0</v>
          </cell>
          <cell r="AE78">
            <v>0</v>
          </cell>
          <cell r="AG78">
            <v>0</v>
          </cell>
          <cell r="AH78">
            <v>14</v>
          </cell>
          <cell r="AI78">
            <v>70</v>
          </cell>
        </row>
        <row r="79">
          <cell r="A79" t="str">
            <v>Чебупицца Пепперони ТМ Горячая штучка ТС Чебупицца 0.25кг зам  ПОКОМ</v>
          </cell>
          <cell r="B79" t="str">
            <v>шт</v>
          </cell>
          <cell r="C79">
            <v>359</v>
          </cell>
          <cell r="D79">
            <v>1008</v>
          </cell>
          <cell r="E79">
            <v>771</v>
          </cell>
          <cell r="F79">
            <v>482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772</v>
          </cell>
          <cell r="K79">
            <v>-1</v>
          </cell>
          <cell r="N79">
            <v>840</v>
          </cell>
          <cell r="O79">
            <v>154.19999999999999</v>
          </cell>
          <cell r="P79">
            <v>836.79999999999973</v>
          </cell>
          <cell r="Q79">
            <v>840</v>
          </cell>
          <cell r="T79">
            <v>14.020752269779509</v>
          </cell>
          <cell r="U79">
            <v>8.5732814526588861</v>
          </cell>
          <cell r="V79">
            <v>141</v>
          </cell>
          <cell r="W79">
            <v>145.6</v>
          </cell>
          <cell r="X79">
            <v>112.6</v>
          </cell>
          <cell r="Y79">
            <v>117.4</v>
          </cell>
          <cell r="Z79">
            <v>122.2</v>
          </cell>
          <cell r="AA79" t="str">
            <v>Акция октябрь сеть "Галактика"</v>
          </cell>
          <cell r="AB79">
            <v>209.19999999999993</v>
          </cell>
          <cell r="AC79">
            <v>12</v>
          </cell>
          <cell r="AD79">
            <v>70</v>
          </cell>
          <cell r="AE79">
            <v>210</v>
          </cell>
          <cell r="AG79">
            <v>0</v>
          </cell>
          <cell r="AH79">
            <v>14</v>
          </cell>
          <cell r="AI79">
            <v>70</v>
          </cell>
        </row>
        <row r="80">
          <cell r="A80" t="str">
            <v>Чебупицца курочка по-итальянски Горячая штучка 0,25 кг зам  ПОКОМ</v>
          </cell>
          <cell r="B80" t="str">
            <v>шт</v>
          </cell>
          <cell r="C80">
            <v>437</v>
          </cell>
          <cell r="D80">
            <v>336</v>
          </cell>
          <cell r="E80">
            <v>653</v>
          </cell>
          <cell r="F80">
            <v>-3</v>
          </cell>
          <cell r="G80">
            <v>0.25</v>
          </cell>
          <cell r="H80">
            <v>180</v>
          </cell>
          <cell r="I80" t="str">
            <v>матрица</v>
          </cell>
          <cell r="J80">
            <v>737</v>
          </cell>
          <cell r="K80">
            <v>-84</v>
          </cell>
          <cell r="N80">
            <v>504</v>
          </cell>
          <cell r="O80">
            <v>130.6</v>
          </cell>
          <cell r="P80">
            <v>1327.3999999999999</v>
          </cell>
          <cell r="Q80">
            <v>1344</v>
          </cell>
          <cell r="T80">
            <v>14.127105666156202</v>
          </cell>
          <cell r="U80">
            <v>3.8361408882082695</v>
          </cell>
          <cell r="V80">
            <v>128.4</v>
          </cell>
          <cell r="W80">
            <v>164</v>
          </cell>
          <cell r="X80">
            <v>125.6</v>
          </cell>
          <cell r="Y80">
            <v>124.8</v>
          </cell>
          <cell r="Z80">
            <v>132</v>
          </cell>
          <cell r="AB80">
            <v>331.84999999999997</v>
          </cell>
          <cell r="AC80">
            <v>12</v>
          </cell>
          <cell r="AD80">
            <v>112</v>
          </cell>
          <cell r="AE80">
            <v>336</v>
          </cell>
          <cell r="AG80">
            <v>0</v>
          </cell>
          <cell r="AH80">
            <v>14</v>
          </cell>
          <cell r="AI80">
            <v>70</v>
          </cell>
        </row>
        <row r="81">
          <cell r="A81" t="str">
            <v>Чебуреки Мясные вес 2,7 кг ТМ Зареченские ТС Зареченские продукты   Поком</v>
          </cell>
          <cell r="B81" t="str">
            <v>кг</v>
          </cell>
          <cell r="C81">
            <v>45.9</v>
          </cell>
          <cell r="D81">
            <v>75.599999999999994</v>
          </cell>
          <cell r="E81">
            <v>78.3</v>
          </cell>
          <cell r="F81">
            <v>40.5</v>
          </cell>
          <cell r="G81">
            <v>1</v>
          </cell>
          <cell r="H81">
            <v>180</v>
          </cell>
          <cell r="I81" t="str">
            <v>матрица</v>
          </cell>
          <cell r="J81">
            <v>76.7</v>
          </cell>
          <cell r="K81">
            <v>1.5999999999999943</v>
          </cell>
          <cell r="N81">
            <v>0</v>
          </cell>
          <cell r="O81">
            <v>15.66</v>
          </cell>
          <cell r="P81">
            <v>178.74</v>
          </cell>
          <cell r="Q81">
            <v>189</v>
          </cell>
          <cell r="T81">
            <v>14.655172413793103</v>
          </cell>
          <cell r="U81">
            <v>2.5862068965517242</v>
          </cell>
          <cell r="V81">
            <v>0.54</v>
          </cell>
          <cell r="W81">
            <v>9.18</v>
          </cell>
          <cell r="X81">
            <v>4.32</v>
          </cell>
          <cell r="Y81">
            <v>1.08</v>
          </cell>
          <cell r="Z81">
            <v>3.78</v>
          </cell>
          <cell r="AB81">
            <v>178.74</v>
          </cell>
          <cell r="AC81">
            <v>2.7</v>
          </cell>
          <cell r="AD81">
            <v>70</v>
          </cell>
          <cell r="AE81">
            <v>189</v>
          </cell>
          <cell r="AG81">
            <v>0</v>
          </cell>
          <cell r="AH81">
            <v>14</v>
          </cell>
          <cell r="AI81">
            <v>126</v>
          </cell>
        </row>
        <row r="82">
          <cell r="A82" t="str">
            <v>Чебуреки сочные ТМ Зареченские ТС Зареченские продукты.  Поком</v>
          </cell>
          <cell r="B82" t="str">
            <v>кг</v>
          </cell>
          <cell r="C82">
            <v>215</v>
          </cell>
          <cell r="D82">
            <v>190</v>
          </cell>
          <cell r="E82">
            <v>640</v>
          </cell>
          <cell r="F82">
            <v>200</v>
          </cell>
          <cell r="G82">
            <v>1</v>
          </cell>
          <cell r="H82">
            <v>180</v>
          </cell>
          <cell r="I82" t="str">
            <v>матрица</v>
          </cell>
          <cell r="J82">
            <v>450</v>
          </cell>
          <cell r="K82">
            <v>190</v>
          </cell>
          <cell r="N82">
            <v>780</v>
          </cell>
          <cell r="O82">
            <v>128</v>
          </cell>
          <cell r="P82">
            <v>812</v>
          </cell>
          <cell r="Q82">
            <v>840</v>
          </cell>
          <cell r="T82">
            <v>14.21875</v>
          </cell>
          <cell r="U82">
            <v>7.65625</v>
          </cell>
          <cell r="V82">
            <v>105</v>
          </cell>
          <cell r="W82">
            <v>103</v>
          </cell>
          <cell r="X82">
            <v>103.90600000000001</v>
          </cell>
          <cell r="Y82">
            <v>106</v>
          </cell>
          <cell r="Z82">
            <v>107</v>
          </cell>
          <cell r="AA82" t="str">
            <v>есть дубль</v>
          </cell>
          <cell r="AB82">
            <v>812</v>
          </cell>
          <cell r="AC82">
            <v>5</v>
          </cell>
          <cell r="AD82">
            <v>84</v>
          </cell>
          <cell r="AE82">
            <v>420</v>
          </cell>
          <cell r="AF82">
            <v>84</v>
          </cell>
          <cell r="AG82">
            <v>420</v>
          </cell>
          <cell r="AH82">
            <v>12</v>
          </cell>
          <cell r="AI82">
            <v>84</v>
          </cell>
        </row>
        <row r="83">
          <cell r="A83" t="str">
            <v>Чебуреки сочные, ВЕС, куриные жарен. зам  ПОКОМ</v>
          </cell>
          <cell r="B83" t="str">
            <v>кг</v>
          </cell>
          <cell r="C83">
            <v>480</v>
          </cell>
          <cell r="E83">
            <v>210</v>
          </cell>
          <cell r="F83">
            <v>255</v>
          </cell>
          <cell r="G83">
            <v>0</v>
          </cell>
          <cell r="H83" t="e">
            <v>#N/A</v>
          </cell>
          <cell r="I83" t="str">
            <v>не в матрице</v>
          </cell>
          <cell r="J83">
            <v>225</v>
          </cell>
          <cell r="K83">
            <v>-15</v>
          </cell>
          <cell r="O83">
            <v>42</v>
          </cell>
          <cell r="T83">
            <v>6.0714285714285712</v>
          </cell>
          <cell r="U83">
            <v>6.0714285714285712</v>
          </cell>
          <cell r="V83">
            <v>21</v>
          </cell>
          <cell r="W83">
            <v>55</v>
          </cell>
          <cell r="X83">
            <v>68.905999999999992</v>
          </cell>
          <cell r="Y83">
            <v>14</v>
          </cell>
          <cell r="Z83">
            <v>0</v>
          </cell>
          <cell r="AA83" t="str">
            <v>дубль / не правильно ставится приход</v>
          </cell>
          <cell r="AC83">
            <v>0</v>
          </cell>
        </row>
        <row r="84">
          <cell r="A84" t="str">
            <v>Чебуречище горячая штучка 0,14кг Поком</v>
          </cell>
          <cell r="B84" t="str">
            <v>шт</v>
          </cell>
          <cell r="C84">
            <v>2</v>
          </cell>
          <cell r="D84">
            <v>792</v>
          </cell>
          <cell r="E84">
            <v>176</v>
          </cell>
          <cell r="F84">
            <v>618</v>
          </cell>
          <cell r="G84">
            <v>0.14000000000000001</v>
          </cell>
          <cell r="H84">
            <v>180</v>
          </cell>
          <cell r="I84" t="str">
            <v>матрица</v>
          </cell>
          <cell r="J84">
            <v>176</v>
          </cell>
          <cell r="K84">
            <v>0</v>
          </cell>
          <cell r="N84">
            <v>0</v>
          </cell>
          <cell r="O84">
            <v>35.200000000000003</v>
          </cell>
          <cell r="Q84">
            <v>0</v>
          </cell>
          <cell r="T84">
            <v>17.55681818181818</v>
          </cell>
          <cell r="U84">
            <v>17.55681818181818</v>
          </cell>
          <cell r="V84">
            <v>45.6</v>
          </cell>
          <cell r="W84">
            <v>71.2</v>
          </cell>
          <cell r="X84">
            <v>0</v>
          </cell>
          <cell r="Y84">
            <v>19.2</v>
          </cell>
          <cell r="Z84">
            <v>31.8</v>
          </cell>
          <cell r="AB84">
            <v>0</v>
          </cell>
          <cell r="AC84">
            <v>22</v>
          </cell>
          <cell r="AD84">
            <v>0</v>
          </cell>
          <cell r="AE84">
            <v>0</v>
          </cell>
          <cell r="AG84">
            <v>0</v>
          </cell>
          <cell r="AH84">
            <v>12</v>
          </cell>
          <cell r="AI84">
            <v>84</v>
          </cell>
        </row>
        <row r="85">
          <cell r="A85" t="str">
            <v>Вареники с картофелем и луком No name Весовые Классическая форма No name 5 кг</v>
          </cell>
          <cell r="B85" t="str">
            <v>кг</v>
          </cell>
          <cell r="G85">
            <v>1</v>
          </cell>
          <cell r="H85">
            <v>90</v>
          </cell>
          <cell r="I85" t="str">
            <v>матрица</v>
          </cell>
          <cell r="O85">
            <v>0</v>
          </cell>
          <cell r="P85">
            <v>60</v>
          </cell>
          <cell r="Q85">
            <v>60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 t="str">
            <v>новинка</v>
          </cell>
          <cell r="AB85">
            <v>60</v>
          </cell>
          <cell r="AC85">
            <v>5</v>
          </cell>
          <cell r="AD85">
            <v>12</v>
          </cell>
          <cell r="AE85">
            <v>60</v>
          </cell>
          <cell r="AG85">
            <v>0</v>
          </cell>
          <cell r="AH85">
            <v>12</v>
          </cell>
          <cell r="AI85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5703125" style="8" customWidth="1"/>
    <col min="8" max="8" width="4.5703125" customWidth="1"/>
    <col min="9" max="9" width="15.28515625" customWidth="1"/>
    <col min="10" max="11" width="6.42578125" customWidth="1"/>
    <col min="12" max="13" width="0.85546875" customWidth="1"/>
    <col min="14" max="14" width="6.42578125" customWidth="1"/>
    <col min="15" max="15" width="5.42578125" customWidth="1"/>
    <col min="16" max="17" width="12" customWidth="1"/>
    <col min="18" max="18" width="6.42578125" customWidth="1"/>
    <col min="19" max="19" width="21.7109375" customWidth="1"/>
    <col min="20" max="21" width="5.140625" customWidth="1"/>
    <col min="22" max="26" width="6.140625" customWidth="1"/>
    <col min="27" max="27" width="31.5703125" customWidth="1"/>
    <col min="28" max="28" width="6.28515625" customWidth="1"/>
    <col min="29" max="29" width="6.28515625" style="8" customWidth="1"/>
    <col min="30" max="30" width="7.140625" style="13" customWidth="1"/>
    <col min="31" max="33" width="6.28515625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1" t="s">
        <v>132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130</v>
      </c>
      <c r="Q2" s="21" t="s">
        <v>131</v>
      </c>
      <c r="R2" s="1"/>
      <c r="S2" s="1"/>
      <c r="T2" s="1"/>
      <c r="U2" s="1"/>
      <c r="V2" s="1"/>
      <c r="W2" s="1"/>
      <c r="X2" s="1"/>
      <c r="Y2" s="1"/>
      <c r="Z2" s="1"/>
      <c r="AA2" s="1"/>
      <c r="AB2" s="20" t="s">
        <v>130</v>
      </c>
      <c r="AC2" s="6"/>
      <c r="AD2" s="10"/>
      <c r="AE2" s="21" t="s">
        <v>131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128</v>
      </c>
      <c r="AG3" s="14" t="s">
        <v>129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13415.9</v>
      </c>
      <c r="F5" s="4">
        <f>SUM(F6:F498)</f>
        <v>20060.400000000001</v>
      </c>
      <c r="G5" s="6"/>
      <c r="H5" s="1"/>
      <c r="I5" s="1"/>
      <c r="J5" s="4">
        <f t="shared" ref="J5:R5" si="0">SUM(J6:J498)</f>
        <v>12939.8</v>
      </c>
      <c r="K5" s="4">
        <f t="shared" si="0"/>
        <v>476.1</v>
      </c>
      <c r="L5" s="4">
        <f t="shared" si="0"/>
        <v>0</v>
      </c>
      <c r="M5" s="4">
        <f t="shared" si="0"/>
        <v>0</v>
      </c>
      <c r="N5" s="4">
        <f t="shared" si="0"/>
        <v>10468.200000000001</v>
      </c>
      <c r="O5" s="4">
        <f t="shared" si="0"/>
        <v>2683.1799999999989</v>
      </c>
      <c r="P5" s="4">
        <f t="shared" si="0"/>
        <v>9196.279999999997</v>
      </c>
      <c r="Q5" s="4">
        <f t="shared" si="0"/>
        <v>9500.4</v>
      </c>
      <c r="R5" s="4">
        <f t="shared" si="0"/>
        <v>0</v>
      </c>
      <c r="S5" s="1"/>
      <c r="T5" s="1"/>
      <c r="U5" s="1"/>
      <c r="V5" s="4">
        <f>SUM(V6:V498)</f>
        <v>2890.4999999999991</v>
      </c>
      <c r="W5" s="4">
        <f>SUM(W6:W498)</f>
        <v>2742.7599999999998</v>
      </c>
      <c r="X5" s="4">
        <f>SUM(X6:X498)</f>
        <v>3012.0769999999998</v>
      </c>
      <c r="Y5" s="4">
        <f>SUM(Y6:Y498)</f>
        <v>2502.2920000000004</v>
      </c>
      <c r="Z5" s="4">
        <f>SUM(Z6:Z498)</f>
        <v>2590.1</v>
      </c>
      <c r="AA5" s="1"/>
      <c r="AB5" s="4">
        <f>SUM(AB6:AB498)</f>
        <v>5312.695999999999</v>
      </c>
      <c r="AC5" s="6"/>
      <c r="AD5" s="12">
        <f>SUM(AD6:AD498)</f>
        <v>1160</v>
      </c>
      <c r="AE5" s="4">
        <f>SUM(AE6:AE498)</f>
        <v>5369.28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33</v>
      </c>
      <c r="B6" s="15" t="s">
        <v>34</v>
      </c>
      <c r="C6" s="15">
        <v>-6</v>
      </c>
      <c r="D6" s="15"/>
      <c r="E6" s="15"/>
      <c r="F6" s="15">
        <v>-6</v>
      </c>
      <c r="G6" s="16">
        <v>0</v>
      </c>
      <c r="H6" s="15">
        <v>180</v>
      </c>
      <c r="I6" s="15" t="s">
        <v>35</v>
      </c>
      <c r="J6" s="15"/>
      <c r="K6" s="15">
        <f t="shared" ref="K6:K35" si="1">E6-J6</f>
        <v>0</v>
      </c>
      <c r="L6" s="15"/>
      <c r="M6" s="15"/>
      <c r="N6" s="15"/>
      <c r="O6" s="15">
        <f>E6/5</f>
        <v>0</v>
      </c>
      <c r="P6" s="17"/>
      <c r="Q6" s="17"/>
      <c r="R6" s="17"/>
      <c r="S6" s="15"/>
      <c r="T6" s="15" t="e">
        <f>(F6+N6+Q6)/O6</f>
        <v>#DIV/0!</v>
      </c>
      <c r="U6" s="15" t="e">
        <f>(F6+N6)/O6</f>
        <v>#DIV/0!</v>
      </c>
      <c r="V6" s="15">
        <v>0</v>
      </c>
      <c r="W6" s="15">
        <v>0</v>
      </c>
      <c r="X6" s="15">
        <v>1.2</v>
      </c>
      <c r="Y6" s="15">
        <v>0</v>
      </c>
      <c r="Z6" s="15">
        <v>0</v>
      </c>
      <c r="AA6" s="15"/>
      <c r="AB6" s="15">
        <f t="shared" ref="AB6:AB37" si="2">P6*G6</f>
        <v>0</v>
      </c>
      <c r="AC6" s="16">
        <v>0</v>
      </c>
      <c r="AD6" s="18"/>
      <c r="AE6" s="15"/>
      <c r="AF6" s="15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2" t="s">
        <v>36</v>
      </c>
      <c r="B7" s="22" t="s">
        <v>37</v>
      </c>
      <c r="C7" s="22"/>
      <c r="D7" s="22"/>
      <c r="E7" s="22"/>
      <c r="F7" s="22"/>
      <c r="G7" s="6">
        <v>1</v>
      </c>
      <c r="H7" s="1">
        <v>90</v>
      </c>
      <c r="I7" s="1" t="s">
        <v>38</v>
      </c>
      <c r="J7" s="1"/>
      <c r="K7" s="1">
        <f t="shared" si="1"/>
        <v>0</v>
      </c>
      <c r="L7" s="1"/>
      <c r="M7" s="1"/>
      <c r="N7" s="1">
        <v>60</v>
      </c>
      <c r="O7" s="1">
        <f t="shared" ref="O7:O68" si="3">E7/5</f>
        <v>0</v>
      </c>
      <c r="P7" s="5"/>
      <c r="Q7" s="5">
        <f>AC7*AD7</f>
        <v>0</v>
      </c>
      <c r="R7" s="5"/>
      <c r="S7" s="1"/>
      <c r="T7" s="1" t="e">
        <f t="shared" ref="T7:T68" si="4">(F7+N7+Q7)/O7</f>
        <v>#DIV/0!</v>
      </c>
      <c r="U7" s="1" t="e">
        <f t="shared" ref="U7:U68" si="5">(F7+N7)/O7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39</v>
      </c>
      <c r="AB7" s="1">
        <f t="shared" si="2"/>
        <v>0</v>
      </c>
      <c r="AC7" s="6">
        <v>5</v>
      </c>
      <c r="AD7" s="10">
        <f>MROUND(P7,AC7*AF7)/AC7</f>
        <v>0</v>
      </c>
      <c r="AE7" s="1">
        <f>AD7*AC7*G7</f>
        <v>0</v>
      </c>
      <c r="AF7" s="1">
        <f>VLOOKUP(A7,[1]Sheet!$A:$AI,34,0)</f>
        <v>12</v>
      </c>
      <c r="AG7" s="1">
        <f>VLOOKUP(A7,[1]Sheet!$A:$AI,35,0)</f>
        <v>144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34</v>
      </c>
      <c r="C8" s="1">
        <v>69</v>
      </c>
      <c r="D8" s="1">
        <v>168</v>
      </c>
      <c r="E8" s="1">
        <v>125</v>
      </c>
      <c r="F8" s="1">
        <v>73</v>
      </c>
      <c r="G8" s="6">
        <v>0.3</v>
      </c>
      <c r="H8" s="1">
        <v>180</v>
      </c>
      <c r="I8" s="1" t="s">
        <v>38</v>
      </c>
      <c r="J8" s="1">
        <v>126</v>
      </c>
      <c r="K8" s="1">
        <f t="shared" si="1"/>
        <v>-1</v>
      </c>
      <c r="L8" s="1"/>
      <c r="M8" s="1"/>
      <c r="N8" s="1">
        <v>336</v>
      </c>
      <c r="O8" s="1">
        <f t="shared" si="3"/>
        <v>25</v>
      </c>
      <c r="P8" s="5"/>
      <c r="Q8" s="5">
        <f t="shared" ref="Q8:Q14" si="6">AC8*AD8</f>
        <v>0</v>
      </c>
      <c r="R8" s="5"/>
      <c r="S8" s="1"/>
      <c r="T8" s="1">
        <f t="shared" si="4"/>
        <v>16.36</v>
      </c>
      <c r="U8" s="1">
        <f t="shared" si="5"/>
        <v>16.36</v>
      </c>
      <c r="V8" s="1">
        <v>29.6</v>
      </c>
      <c r="W8" s="1">
        <v>16</v>
      </c>
      <c r="X8" s="1">
        <v>16.399999999999999</v>
      </c>
      <c r="Y8" s="1">
        <v>19.399999999999999</v>
      </c>
      <c r="Z8" s="1">
        <v>21</v>
      </c>
      <c r="AA8" s="1"/>
      <c r="AB8" s="1">
        <f t="shared" si="2"/>
        <v>0</v>
      </c>
      <c r="AC8" s="6">
        <v>12</v>
      </c>
      <c r="AD8" s="10">
        <f t="shared" ref="AD8:AD14" si="7">MROUND(P8,AC8*AF8)/AC8</f>
        <v>0</v>
      </c>
      <c r="AE8" s="1">
        <f t="shared" ref="AE8:AE14" si="8">AD8*AC8*G8</f>
        <v>0</v>
      </c>
      <c r="AF8" s="1">
        <f>VLOOKUP(A8,[1]Sheet!$A:$AI,34,0)</f>
        <v>14</v>
      </c>
      <c r="AG8" s="1">
        <f>VLOOKUP(A8,[1]Sheet!$A:$AI,35,0)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34</v>
      </c>
      <c r="C9" s="1">
        <v>445</v>
      </c>
      <c r="D9" s="1">
        <v>504</v>
      </c>
      <c r="E9" s="1">
        <v>368</v>
      </c>
      <c r="F9" s="1">
        <v>485</v>
      </c>
      <c r="G9" s="6">
        <v>0.3</v>
      </c>
      <c r="H9" s="1">
        <v>180</v>
      </c>
      <c r="I9" s="1" t="s">
        <v>38</v>
      </c>
      <c r="J9" s="1">
        <v>368</v>
      </c>
      <c r="K9" s="1">
        <f t="shared" si="1"/>
        <v>0</v>
      </c>
      <c r="L9" s="1"/>
      <c r="M9" s="1"/>
      <c r="N9" s="1">
        <v>336</v>
      </c>
      <c r="O9" s="1">
        <f t="shared" si="3"/>
        <v>73.599999999999994</v>
      </c>
      <c r="P9" s="5">
        <f t="shared" ref="P9:P14" si="9">14*O9-N9-F9</f>
        <v>209.39999999999986</v>
      </c>
      <c r="Q9" s="5">
        <f t="shared" si="6"/>
        <v>168</v>
      </c>
      <c r="R9" s="5"/>
      <c r="S9" s="1"/>
      <c r="T9" s="1">
        <f t="shared" si="4"/>
        <v>13.437500000000002</v>
      </c>
      <c r="U9" s="1">
        <f t="shared" si="5"/>
        <v>11.154891304347826</v>
      </c>
      <c r="V9" s="1">
        <v>80.599999999999994</v>
      </c>
      <c r="W9" s="1">
        <v>86</v>
      </c>
      <c r="X9" s="1">
        <v>83.2</v>
      </c>
      <c r="Y9" s="1">
        <v>69.599999999999994</v>
      </c>
      <c r="Z9" s="1">
        <v>71.400000000000006</v>
      </c>
      <c r="AA9" s="1"/>
      <c r="AB9" s="1">
        <f t="shared" si="2"/>
        <v>62.819999999999958</v>
      </c>
      <c r="AC9" s="6">
        <v>12</v>
      </c>
      <c r="AD9" s="10">
        <f t="shared" si="7"/>
        <v>14</v>
      </c>
      <c r="AE9" s="1">
        <f t="shared" si="8"/>
        <v>50.4</v>
      </c>
      <c r="AF9" s="1">
        <f>VLOOKUP(A9,[1]Sheet!$A:$AI,34,0)</f>
        <v>14</v>
      </c>
      <c r="AG9" s="1">
        <f>VLOOKUP(A9,[1]Sheet!$A:$AI,35,0)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445</v>
      </c>
      <c r="D10" s="1">
        <v>840</v>
      </c>
      <c r="E10" s="1">
        <v>414</v>
      </c>
      <c r="F10" s="1">
        <v>768</v>
      </c>
      <c r="G10" s="6">
        <v>0.3</v>
      </c>
      <c r="H10" s="1">
        <v>180</v>
      </c>
      <c r="I10" s="1" t="s">
        <v>38</v>
      </c>
      <c r="J10" s="1">
        <v>412</v>
      </c>
      <c r="K10" s="1">
        <f t="shared" si="1"/>
        <v>2</v>
      </c>
      <c r="L10" s="1"/>
      <c r="M10" s="1"/>
      <c r="N10" s="1">
        <v>168</v>
      </c>
      <c r="O10" s="1">
        <f t="shared" si="3"/>
        <v>82.8</v>
      </c>
      <c r="P10" s="5">
        <f t="shared" si="9"/>
        <v>223.20000000000005</v>
      </c>
      <c r="Q10" s="5">
        <f t="shared" si="6"/>
        <v>168</v>
      </c>
      <c r="R10" s="5"/>
      <c r="S10" s="1"/>
      <c r="T10" s="1">
        <f t="shared" si="4"/>
        <v>13.333333333333334</v>
      </c>
      <c r="U10" s="1">
        <f t="shared" si="5"/>
        <v>11.304347826086957</v>
      </c>
      <c r="V10" s="1">
        <v>90.6</v>
      </c>
      <c r="W10" s="1">
        <v>105.8</v>
      </c>
      <c r="X10" s="1">
        <v>83</v>
      </c>
      <c r="Y10" s="1">
        <v>80.2</v>
      </c>
      <c r="Z10" s="1">
        <v>88</v>
      </c>
      <c r="AA10" s="1" t="s">
        <v>43</v>
      </c>
      <c r="AB10" s="1">
        <f t="shared" si="2"/>
        <v>66.960000000000008</v>
      </c>
      <c r="AC10" s="6">
        <v>12</v>
      </c>
      <c r="AD10" s="10">
        <f t="shared" si="7"/>
        <v>14</v>
      </c>
      <c r="AE10" s="1">
        <f t="shared" si="8"/>
        <v>50.4</v>
      </c>
      <c r="AF10" s="1">
        <f>VLOOKUP(A10,[1]Sheet!$A:$AI,34,0)</f>
        <v>14</v>
      </c>
      <c r="AG10" s="1">
        <f>VLOOKUP(A10,[1]Sheet!$A:$AI,35,0)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34</v>
      </c>
      <c r="C11" s="1">
        <v>266</v>
      </c>
      <c r="D11" s="1">
        <v>672</v>
      </c>
      <c r="E11" s="1">
        <v>281</v>
      </c>
      <c r="F11" s="1">
        <v>543</v>
      </c>
      <c r="G11" s="6">
        <v>0.3</v>
      </c>
      <c r="H11" s="1">
        <v>180</v>
      </c>
      <c r="I11" s="1" t="s">
        <v>38</v>
      </c>
      <c r="J11" s="1">
        <v>281</v>
      </c>
      <c r="K11" s="1">
        <f t="shared" si="1"/>
        <v>0</v>
      </c>
      <c r="L11" s="1"/>
      <c r="M11" s="1"/>
      <c r="N11" s="1">
        <v>168</v>
      </c>
      <c r="O11" s="1">
        <f t="shared" si="3"/>
        <v>56.2</v>
      </c>
      <c r="P11" s="5">
        <f>15*O11-N11-F11</f>
        <v>132</v>
      </c>
      <c r="Q11" s="5">
        <f t="shared" si="6"/>
        <v>168</v>
      </c>
      <c r="R11" s="5"/>
      <c r="S11" s="1"/>
      <c r="T11" s="1">
        <f t="shared" si="4"/>
        <v>15.640569395017792</v>
      </c>
      <c r="U11" s="1">
        <f t="shared" si="5"/>
        <v>12.651245551601424</v>
      </c>
      <c r="V11" s="1">
        <v>64</v>
      </c>
      <c r="W11" s="1">
        <v>79.599999999999994</v>
      </c>
      <c r="X11" s="1">
        <v>55.8</v>
      </c>
      <c r="Y11" s="1">
        <v>65.599999999999994</v>
      </c>
      <c r="Z11" s="1">
        <v>44.8</v>
      </c>
      <c r="AA11" s="1"/>
      <c r="AB11" s="1">
        <f t="shared" si="2"/>
        <v>39.6</v>
      </c>
      <c r="AC11" s="6">
        <v>12</v>
      </c>
      <c r="AD11" s="10">
        <f t="shared" si="7"/>
        <v>14</v>
      </c>
      <c r="AE11" s="1">
        <f t="shared" si="8"/>
        <v>50.4</v>
      </c>
      <c r="AF11" s="1">
        <f>VLOOKUP(A11,[1]Sheet!$A:$AI,34,0)</f>
        <v>14</v>
      </c>
      <c r="AG11" s="1">
        <f>VLOOKUP(A11,[1]Sheet!$A:$AI,35,0)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34</v>
      </c>
      <c r="C12" s="1">
        <v>756</v>
      </c>
      <c r="D12" s="1">
        <v>336</v>
      </c>
      <c r="E12" s="1">
        <v>463</v>
      </c>
      <c r="F12" s="1">
        <v>505</v>
      </c>
      <c r="G12" s="6">
        <v>0.3</v>
      </c>
      <c r="H12" s="1">
        <v>180</v>
      </c>
      <c r="I12" s="1" t="s">
        <v>38</v>
      </c>
      <c r="J12" s="1">
        <v>463</v>
      </c>
      <c r="K12" s="1">
        <f t="shared" si="1"/>
        <v>0</v>
      </c>
      <c r="L12" s="1"/>
      <c r="M12" s="1"/>
      <c r="N12" s="1">
        <v>672</v>
      </c>
      <c r="O12" s="1">
        <f t="shared" si="3"/>
        <v>92.6</v>
      </c>
      <c r="P12" s="5">
        <f t="shared" si="9"/>
        <v>119.39999999999986</v>
      </c>
      <c r="Q12" s="5">
        <f t="shared" si="6"/>
        <v>168</v>
      </c>
      <c r="R12" s="5"/>
      <c r="S12" s="1"/>
      <c r="T12" s="1">
        <f t="shared" si="4"/>
        <v>14.524838012958964</v>
      </c>
      <c r="U12" s="1">
        <f t="shared" si="5"/>
        <v>12.710583153347732</v>
      </c>
      <c r="V12" s="1">
        <v>111.8</v>
      </c>
      <c r="W12" s="1">
        <v>103.8</v>
      </c>
      <c r="X12" s="1">
        <v>103</v>
      </c>
      <c r="Y12" s="1">
        <v>89.8</v>
      </c>
      <c r="Z12" s="1">
        <v>111</v>
      </c>
      <c r="AA12" s="1" t="s">
        <v>43</v>
      </c>
      <c r="AB12" s="1">
        <f t="shared" si="2"/>
        <v>35.819999999999958</v>
      </c>
      <c r="AC12" s="6">
        <v>12</v>
      </c>
      <c r="AD12" s="10">
        <f t="shared" si="7"/>
        <v>14</v>
      </c>
      <c r="AE12" s="1">
        <f t="shared" si="8"/>
        <v>50.4</v>
      </c>
      <c r="AF12" s="1">
        <f>VLOOKUP(A12,[1]Sheet!$A:$AI,34,0)</f>
        <v>14</v>
      </c>
      <c r="AG12" s="1">
        <f>VLOOKUP(A12,[1]Sheet!$A:$AI,35,0)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34</v>
      </c>
      <c r="C13" s="1">
        <v>244</v>
      </c>
      <c r="D13" s="1"/>
      <c r="E13" s="1">
        <v>10</v>
      </c>
      <c r="F13" s="1">
        <v>234</v>
      </c>
      <c r="G13" s="6">
        <v>0.09</v>
      </c>
      <c r="H13" s="1">
        <v>180</v>
      </c>
      <c r="I13" s="1" t="s">
        <v>38</v>
      </c>
      <c r="J13" s="1">
        <v>10</v>
      </c>
      <c r="K13" s="1">
        <f t="shared" si="1"/>
        <v>0</v>
      </c>
      <c r="L13" s="1"/>
      <c r="M13" s="1"/>
      <c r="N13" s="1">
        <v>0</v>
      </c>
      <c r="O13" s="1">
        <f t="shared" si="3"/>
        <v>2</v>
      </c>
      <c r="P13" s="5"/>
      <c r="Q13" s="5">
        <f t="shared" si="6"/>
        <v>0</v>
      </c>
      <c r="R13" s="5"/>
      <c r="S13" s="1"/>
      <c r="T13" s="1">
        <f t="shared" si="4"/>
        <v>117</v>
      </c>
      <c r="U13" s="1">
        <f t="shared" si="5"/>
        <v>117</v>
      </c>
      <c r="V13" s="1">
        <v>0.4</v>
      </c>
      <c r="W13" s="1">
        <v>0.8</v>
      </c>
      <c r="X13" s="1">
        <v>3.6</v>
      </c>
      <c r="Y13" s="1">
        <v>1</v>
      </c>
      <c r="Z13" s="1">
        <v>1</v>
      </c>
      <c r="AA13" s="29" t="s">
        <v>53</v>
      </c>
      <c r="AB13" s="1">
        <f t="shared" si="2"/>
        <v>0</v>
      </c>
      <c r="AC13" s="6">
        <v>24</v>
      </c>
      <c r="AD13" s="10">
        <f t="shared" si="7"/>
        <v>0</v>
      </c>
      <c r="AE13" s="1">
        <f t="shared" si="8"/>
        <v>0</v>
      </c>
      <c r="AF13" s="1">
        <f>VLOOKUP(A13,[1]Sheet!$A:$AI,34,0)</f>
        <v>14</v>
      </c>
      <c r="AG13" s="1">
        <f>VLOOKUP(A13,[1]Sheet!$A:$AI,35,0)</f>
        <v>126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34</v>
      </c>
      <c r="C14" s="1">
        <v>233</v>
      </c>
      <c r="D14" s="1">
        <v>140</v>
      </c>
      <c r="E14" s="1">
        <v>125</v>
      </c>
      <c r="F14" s="1">
        <v>198</v>
      </c>
      <c r="G14" s="6">
        <v>0.36</v>
      </c>
      <c r="H14" s="1">
        <v>180</v>
      </c>
      <c r="I14" s="1" t="s">
        <v>38</v>
      </c>
      <c r="J14" s="1">
        <v>125</v>
      </c>
      <c r="K14" s="1">
        <f t="shared" si="1"/>
        <v>0</v>
      </c>
      <c r="L14" s="1"/>
      <c r="M14" s="1"/>
      <c r="N14" s="1">
        <v>0</v>
      </c>
      <c r="O14" s="1">
        <f t="shared" si="3"/>
        <v>25</v>
      </c>
      <c r="P14" s="5">
        <f t="shared" si="9"/>
        <v>152</v>
      </c>
      <c r="Q14" s="5">
        <f t="shared" si="6"/>
        <v>140</v>
      </c>
      <c r="R14" s="5"/>
      <c r="S14" s="1"/>
      <c r="T14" s="1">
        <f t="shared" si="4"/>
        <v>13.52</v>
      </c>
      <c r="U14" s="1">
        <f t="shared" si="5"/>
        <v>7.92</v>
      </c>
      <c r="V14" s="1">
        <v>23.6</v>
      </c>
      <c r="W14" s="1">
        <v>29.2</v>
      </c>
      <c r="X14" s="1">
        <v>19.600000000000001</v>
      </c>
      <c r="Y14" s="1">
        <v>15.4</v>
      </c>
      <c r="Z14" s="1">
        <v>11.8</v>
      </c>
      <c r="AA14" s="1"/>
      <c r="AB14" s="1">
        <f t="shared" si="2"/>
        <v>54.72</v>
      </c>
      <c r="AC14" s="6">
        <v>10</v>
      </c>
      <c r="AD14" s="10">
        <f t="shared" si="7"/>
        <v>14</v>
      </c>
      <c r="AE14" s="1">
        <f t="shared" si="8"/>
        <v>50.4</v>
      </c>
      <c r="AF14" s="1">
        <f>VLOOKUP(A14,[1]Sheet!$A:$AI,34,0)</f>
        <v>14</v>
      </c>
      <c r="AG14" s="1">
        <f>VLOOKUP(A14,[1]Sheet!$A:$AI,35,0)</f>
        <v>70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3" t="s">
        <v>49</v>
      </c>
      <c r="B15" s="23" t="s">
        <v>37</v>
      </c>
      <c r="C15" s="23"/>
      <c r="D15" s="23"/>
      <c r="E15" s="23"/>
      <c r="F15" s="23"/>
      <c r="G15" s="24">
        <v>0</v>
      </c>
      <c r="H15" s="23">
        <v>180</v>
      </c>
      <c r="I15" s="23" t="s">
        <v>38</v>
      </c>
      <c r="J15" s="23"/>
      <c r="K15" s="23">
        <f t="shared" si="1"/>
        <v>0</v>
      </c>
      <c r="L15" s="23"/>
      <c r="M15" s="23"/>
      <c r="N15" s="23"/>
      <c r="O15" s="23">
        <f t="shared" si="3"/>
        <v>0</v>
      </c>
      <c r="P15" s="25"/>
      <c r="Q15" s="25"/>
      <c r="R15" s="25"/>
      <c r="S15" s="23"/>
      <c r="T15" s="23" t="e">
        <f t="shared" si="4"/>
        <v>#DIV/0!</v>
      </c>
      <c r="U15" s="23" t="e">
        <f t="shared" si="5"/>
        <v>#DIV/0!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 t="s">
        <v>50</v>
      </c>
      <c r="AB15" s="23">
        <f t="shared" si="2"/>
        <v>0</v>
      </c>
      <c r="AC15" s="24">
        <v>0</v>
      </c>
      <c r="AD15" s="26"/>
      <c r="AE15" s="23"/>
      <c r="AF15" s="23">
        <f>VLOOKUP(A15,[1]Sheet!$A:$AI,34,0)</f>
        <v>14</v>
      </c>
      <c r="AG15" s="23">
        <f>VLOOKUP(A15,[1]Sheet!$A:$AI,35,0)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3" t="s">
        <v>51</v>
      </c>
      <c r="B16" s="23" t="s">
        <v>37</v>
      </c>
      <c r="C16" s="23"/>
      <c r="D16" s="23"/>
      <c r="E16" s="23"/>
      <c r="F16" s="23"/>
      <c r="G16" s="24">
        <v>0</v>
      </c>
      <c r="H16" s="23">
        <v>180</v>
      </c>
      <c r="I16" s="23" t="s">
        <v>38</v>
      </c>
      <c r="J16" s="23"/>
      <c r="K16" s="23">
        <f t="shared" si="1"/>
        <v>0</v>
      </c>
      <c r="L16" s="23"/>
      <c r="M16" s="23"/>
      <c r="N16" s="23"/>
      <c r="O16" s="23">
        <f t="shared" si="3"/>
        <v>0</v>
      </c>
      <c r="P16" s="25"/>
      <c r="Q16" s="25"/>
      <c r="R16" s="25"/>
      <c r="S16" s="23"/>
      <c r="T16" s="23" t="e">
        <f t="shared" si="4"/>
        <v>#DIV/0!</v>
      </c>
      <c r="U16" s="23" t="e">
        <f t="shared" si="5"/>
        <v>#DIV/0!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 t="s">
        <v>50</v>
      </c>
      <c r="AB16" s="23">
        <f t="shared" si="2"/>
        <v>0</v>
      </c>
      <c r="AC16" s="24">
        <v>0</v>
      </c>
      <c r="AD16" s="26"/>
      <c r="AE16" s="23"/>
      <c r="AF16" s="23">
        <f>VLOOKUP(A16,[1]Sheet!$A:$AI,34,0)</f>
        <v>14</v>
      </c>
      <c r="AG16" s="23">
        <f>VLOOKUP(A16,[1]Sheet!$A:$AI,35,0)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52</v>
      </c>
      <c r="B17" s="15" t="s">
        <v>37</v>
      </c>
      <c r="C17" s="15">
        <v>14</v>
      </c>
      <c r="D17" s="15"/>
      <c r="E17" s="15"/>
      <c r="F17" s="15">
        <v>14</v>
      </c>
      <c r="G17" s="16">
        <v>0</v>
      </c>
      <c r="H17" s="15">
        <v>180</v>
      </c>
      <c r="I17" s="15" t="s">
        <v>35</v>
      </c>
      <c r="J17" s="15"/>
      <c r="K17" s="15">
        <f t="shared" si="1"/>
        <v>0</v>
      </c>
      <c r="L17" s="15"/>
      <c r="M17" s="15"/>
      <c r="N17" s="15"/>
      <c r="O17" s="15">
        <f t="shared" si="3"/>
        <v>0</v>
      </c>
      <c r="P17" s="17"/>
      <c r="Q17" s="17"/>
      <c r="R17" s="17"/>
      <c r="S17" s="15"/>
      <c r="T17" s="15" t="e">
        <f t="shared" si="4"/>
        <v>#DIV/0!</v>
      </c>
      <c r="U17" s="15" t="e">
        <f t="shared" si="5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29" t="s">
        <v>53</v>
      </c>
      <c r="AB17" s="15">
        <f t="shared" si="2"/>
        <v>0</v>
      </c>
      <c r="AC17" s="16">
        <v>0</v>
      </c>
      <c r="AD17" s="18"/>
      <c r="AE17" s="15"/>
      <c r="AF17" s="15"/>
      <c r="AG17" s="1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34</v>
      </c>
      <c r="C18" s="1">
        <v>608</v>
      </c>
      <c r="D18" s="1">
        <v>168</v>
      </c>
      <c r="E18" s="1">
        <v>216</v>
      </c>
      <c r="F18" s="1">
        <v>470</v>
      </c>
      <c r="G18" s="6">
        <v>0.25</v>
      </c>
      <c r="H18" s="1">
        <v>180</v>
      </c>
      <c r="I18" s="1" t="s">
        <v>38</v>
      </c>
      <c r="J18" s="1">
        <v>217</v>
      </c>
      <c r="K18" s="1">
        <f t="shared" si="1"/>
        <v>-1</v>
      </c>
      <c r="L18" s="1"/>
      <c r="M18" s="1"/>
      <c r="N18" s="1">
        <v>168</v>
      </c>
      <c r="O18" s="1">
        <f t="shared" si="3"/>
        <v>43.2</v>
      </c>
      <c r="P18" s="5"/>
      <c r="Q18" s="5">
        <f t="shared" ref="Q18:Q19" si="10">AC18*AD18</f>
        <v>0</v>
      </c>
      <c r="R18" s="5"/>
      <c r="S18" s="1"/>
      <c r="T18" s="1">
        <f t="shared" si="4"/>
        <v>14.768518518518517</v>
      </c>
      <c r="U18" s="1">
        <f t="shared" si="5"/>
        <v>14.768518518518517</v>
      </c>
      <c r="V18" s="1">
        <v>56.4</v>
      </c>
      <c r="W18" s="1">
        <v>63.4</v>
      </c>
      <c r="X18" s="1">
        <v>63.4</v>
      </c>
      <c r="Y18" s="1">
        <v>42.6</v>
      </c>
      <c r="Z18" s="1">
        <v>40.6</v>
      </c>
      <c r="AA18" s="1"/>
      <c r="AB18" s="1">
        <f t="shared" si="2"/>
        <v>0</v>
      </c>
      <c r="AC18" s="6">
        <v>12</v>
      </c>
      <c r="AD18" s="10">
        <f t="shared" ref="AD18:AD19" si="11">MROUND(P18,AC18*AF18)/AC18</f>
        <v>0</v>
      </c>
      <c r="AE18" s="1">
        <f t="shared" ref="AE18:AE19" si="12">AD18*AC18*G18</f>
        <v>0</v>
      </c>
      <c r="AF18" s="1">
        <f>VLOOKUP(A18,[1]Sheet!$A:$AI,34,0)</f>
        <v>14</v>
      </c>
      <c r="AG18" s="1">
        <f>VLOOKUP(A18,[1]Sheet!$A:$AI,35,0)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34</v>
      </c>
      <c r="C19" s="1">
        <v>509</v>
      </c>
      <c r="D19" s="1">
        <v>168</v>
      </c>
      <c r="E19" s="1">
        <v>198</v>
      </c>
      <c r="F19" s="1">
        <v>418</v>
      </c>
      <c r="G19" s="6">
        <v>0.25</v>
      </c>
      <c r="H19" s="1">
        <v>180</v>
      </c>
      <c r="I19" s="1" t="s">
        <v>38</v>
      </c>
      <c r="J19" s="1">
        <v>201</v>
      </c>
      <c r="K19" s="1">
        <f t="shared" si="1"/>
        <v>-3</v>
      </c>
      <c r="L19" s="1"/>
      <c r="M19" s="1"/>
      <c r="N19" s="1">
        <v>0</v>
      </c>
      <c r="O19" s="1">
        <f t="shared" si="3"/>
        <v>39.6</v>
      </c>
      <c r="P19" s="5">
        <f t="shared" ref="P19" si="13">14*O19-N19-F19</f>
        <v>136.39999999999998</v>
      </c>
      <c r="Q19" s="5">
        <f t="shared" si="10"/>
        <v>168</v>
      </c>
      <c r="R19" s="5"/>
      <c r="S19" s="1"/>
      <c r="T19" s="1">
        <f t="shared" si="4"/>
        <v>14.797979797979798</v>
      </c>
      <c r="U19" s="1">
        <f t="shared" si="5"/>
        <v>10.555555555555555</v>
      </c>
      <c r="V19" s="1">
        <v>39.6</v>
      </c>
      <c r="W19" s="1">
        <v>47.8</v>
      </c>
      <c r="X19" s="1">
        <v>51.8</v>
      </c>
      <c r="Y19" s="1">
        <v>34.4</v>
      </c>
      <c r="Z19" s="1">
        <v>28.4</v>
      </c>
      <c r="AA19" s="1"/>
      <c r="AB19" s="1">
        <f t="shared" si="2"/>
        <v>34.099999999999994</v>
      </c>
      <c r="AC19" s="6">
        <v>12</v>
      </c>
      <c r="AD19" s="10">
        <f t="shared" si="11"/>
        <v>14</v>
      </c>
      <c r="AE19" s="1">
        <f t="shared" si="12"/>
        <v>42</v>
      </c>
      <c r="AF19" s="1">
        <f>VLOOKUP(A19,[1]Sheet!$A:$AI,34,0)</f>
        <v>14</v>
      </c>
      <c r="AG19" s="1">
        <f>VLOOKUP(A19,[1]Sheet!$A:$AI,35,0)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56</v>
      </c>
      <c r="B20" s="15" t="s">
        <v>37</v>
      </c>
      <c r="C20" s="15">
        <v>9</v>
      </c>
      <c r="D20" s="15"/>
      <c r="E20" s="15"/>
      <c r="F20" s="15">
        <v>9</v>
      </c>
      <c r="G20" s="16">
        <v>0</v>
      </c>
      <c r="H20" s="15">
        <v>180</v>
      </c>
      <c r="I20" s="15" t="s">
        <v>35</v>
      </c>
      <c r="J20" s="15">
        <v>3</v>
      </c>
      <c r="K20" s="15">
        <f t="shared" si="1"/>
        <v>-3</v>
      </c>
      <c r="L20" s="15"/>
      <c r="M20" s="15"/>
      <c r="N20" s="15"/>
      <c r="O20" s="15">
        <f t="shared" si="3"/>
        <v>0</v>
      </c>
      <c r="P20" s="17"/>
      <c r="Q20" s="17"/>
      <c r="R20" s="17"/>
      <c r="S20" s="15"/>
      <c r="T20" s="15" t="e">
        <f t="shared" si="4"/>
        <v>#DIV/0!</v>
      </c>
      <c r="U20" s="15" t="e">
        <f t="shared" si="5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29" t="s">
        <v>53</v>
      </c>
      <c r="AB20" s="15">
        <f t="shared" si="2"/>
        <v>0</v>
      </c>
      <c r="AC20" s="16">
        <v>0</v>
      </c>
      <c r="AD20" s="18"/>
      <c r="AE20" s="15"/>
      <c r="AF20" s="15"/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39</v>
      </c>
      <c r="D21" s="1"/>
      <c r="E21" s="1">
        <v>6</v>
      </c>
      <c r="F21" s="1">
        <v>33</v>
      </c>
      <c r="G21" s="6">
        <v>1</v>
      </c>
      <c r="H21" s="1">
        <v>180</v>
      </c>
      <c r="I21" s="1" t="s">
        <v>38</v>
      </c>
      <c r="J21" s="1">
        <v>6</v>
      </c>
      <c r="K21" s="1">
        <f t="shared" si="1"/>
        <v>0</v>
      </c>
      <c r="L21" s="1"/>
      <c r="M21" s="1"/>
      <c r="N21" s="1">
        <v>0</v>
      </c>
      <c r="O21" s="1">
        <f t="shared" si="3"/>
        <v>1.2</v>
      </c>
      <c r="P21" s="5"/>
      <c r="Q21" s="5">
        <f>AC21*AD21</f>
        <v>0</v>
      </c>
      <c r="R21" s="5"/>
      <c r="S21" s="1"/>
      <c r="T21" s="1">
        <f t="shared" si="4"/>
        <v>27.5</v>
      </c>
      <c r="U21" s="1">
        <f t="shared" si="5"/>
        <v>27.5</v>
      </c>
      <c r="V21" s="1">
        <v>0</v>
      </c>
      <c r="W21" s="1">
        <v>0.6</v>
      </c>
      <c r="X21" s="1">
        <v>0</v>
      </c>
      <c r="Y21" s="1">
        <v>0</v>
      </c>
      <c r="Z21" s="1">
        <v>0</v>
      </c>
      <c r="AA21" s="30" t="s">
        <v>133</v>
      </c>
      <c r="AB21" s="1">
        <f t="shared" si="2"/>
        <v>0</v>
      </c>
      <c r="AC21" s="6">
        <v>3</v>
      </c>
      <c r="AD21" s="10">
        <f>MROUND(P21,AC21*AF21)/AC21</f>
        <v>0</v>
      </c>
      <c r="AE21" s="1">
        <f>AD21*AC21*G21</f>
        <v>0</v>
      </c>
      <c r="AF21" s="1">
        <f>VLOOKUP(A21,[1]Sheet!$A:$AI,34,0)</f>
        <v>14</v>
      </c>
      <c r="AG21" s="1">
        <f>VLOOKUP(A21,[1]Sheet!$A:$AI,35,0)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58</v>
      </c>
      <c r="B22" s="15" t="s">
        <v>37</v>
      </c>
      <c r="C22" s="15">
        <v>-3.7</v>
      </c>
      <c r="D22" s="15"/>
      <c r="E22" s="15"/>
      <c r="F22" s="28">
        <v>-3.7</v>
      </c>
      <c r="G22" s="16">
        <v>0</v>
      </c>
      <c r="H22" s="15">
        <v>180</v>
      </c>
      <c r="I22" s="15" t="s">
        <v>35</v>
      </c>
      <c r="J22" s="15"/>
      <c r="K22" s="15">
        <f t="shared" si="1"/>
        <v>0</v>
      </c>
      <c r="L22" s="15"/>
      <c r="M22" s="15"/>
      <c r="N22" s="15"/>
      <c r="O22" s="15">
        <f t="shared" si="3"/>
        <v>0</v>
      </c>
      <c r="P22" s="17"/>
      <c r="Q22" s="17"/>
      <c r="R22" s="17"/>
      <c r="S22" s="15"/>
      <c r="T22" s="15" t="e">
        <f t="shared" si="4"/>
        <v>#DIV/0!</v>
      </c>
      <c r="U22" s="15" t="e">
        <f t="shared" si="5"/>
        <v>#DIV/0!</v>
      </c>
      <c r="V22" s="15">
        <v>0</v>
      </c>
      <c r="W22" s="15">
        <v>0</v>
      </c>
      <c r="X22" s="15">
        <v>0.74</v>
      </c>
      <c r="Y22" s="15">
        <v>0</v>
      </c>
      <c r="Z22" s="15">
        <v>0</v>
      </c>
      <c r="AA22" s="15" t="s">
        <v>59</v>
      </c>
      <c r="AB22" s="15">
        <f t="shared" si="2"/>
        <v>0</v>
      </c>
      <c r="AC22" s="16">
        <v>0</v>
      </c>
      <c r="AD22" s="18"/>
      <c r="AE22" s="15"/>
      <c r="AF22" s="15"/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37</v>
      </c>
      <c r="C23" s="1">
        <v>107.3</v>
      </c>
      <c r="D23" s="1">
        <v>51.8</v>
      </c>
      <c r="E23" s="1">
        <v>88.8</v>
      </c>
      <c r="F23" s="28">
        <f>51.8+F22</f>
        <v>48.099999999999994</v>
      </c>
      <c r="G23" s="6">
        <v>1</v>
      </c>
      <c r="H23" s="1">
        <v>180</v>
      </c>
      <c r="I23" s="1" t="s">
        <v>38</v>
      </c>
      <c r="J23" s="1">
        <v>94.8</v>
      </c>
      <c r="K23" s="1">
        <f t="shared" si="1"/>
        <v>-6</v>
      </c>
      <c r="L23" s="1"/>
      <c r="M23" s="1"/>
      <c r="N23" s="1">
        <v>207.2</v>
      </c>
      <c r="O23" s="1">
        <f t="shared" si="3"/>
        <v>17.759999999999998</v>
      </c>
      <c r="P23" s="5"/>
      <c r="Q23" s="5">
        <f t="shared" ref="Q23:Q32" si="14">AC23*AD23</f>
        <v>0</v>
      </c>
      <c r="R23" s="5"/>
      <c r="S23" s="1"/>
      <c r="T23" s="1">
        <f t="shared" si="4"/>
        <v>14.375</v>
      </c>
      <c r="U23" s="1">
        <f t="shared" si="5"/>
        <v>14.375</v>
      </c>
      <c r="V23" s="1">
        <v>22.94</v>
      </c>
      <c r="W23" s="1">
        <v>18.5</v>
      </c>
      <c r="X23" s="1">
        <v>21.46</v>
      </c>
      <c r="Y23" s="1">
        <v>25.9</v>
      </c>
      <c r="Z23" s="1">
        <v>16.98</v>
      </c>
      <c r="AA23" s="1" t="s">
        <v>61</v>
      </c>
      <c r="AB23" s="1">
        <f t="shared" si="2"/>
        <v>0</v>
      </c>
      <c r="AC23" s="6">
        <v>3.7</v>
      </c>
      <c r="AD23" s="10">
        <f t="shared" ref="AD23:AD32" si="15">MROUND(P23,AC23*AF23)/AC23</f>
        <v>0</v>
      </c>
      <c r="AE23" s="1">
        <f t="shared" ref="AE23:AE32" si="16">AD23*AC23*G23</f>
        <v>0</v>
      </c>
      <c r="AF23" s="1">
        <f>VLOOKUP(A23,[1]Sheet!$A:$AI,34,0)</f>
        <v>14</v>
      </c>
      <c r="AG23" s="1">
        <f>VLOOKUP(A23,[1]Sheet!$A:$AI,35,0)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34</v>
      </c>
      <c r="C24" s="1">
        <v>104.4</v>
      </c>
      <c r="D24" s="1"/>
      <c r="E24" s="1">
        <v>17</v>
      </c>
      <c r="F24" s="1">
        <v>84.4</v>
      </c>
      <c r="G24" s="6">
        <v>0.3</v>
      </c>
      <c r="H24" s="1">
        <v>180</v>
      </c>
      <c r="I24" s="1" t="s">
        <v>63</v>
      </c>
      <c r="J24" s="1">
        <v>17</v>
      </c>
      <c r="K24" s="1">
        <f t="shared" si="1"/>
        <v>0</v>
      </c>
      <c r="L24" s="1"/>
      <c r="M24" s="1"/>
      <c r="N24" s="1">
        <v>0</v>
      </c>
      <c r="O24" s="1">
        <f t="shared" si="3"/>
        <v>3.4</v>
      </c>
      <c r="P24" s="5"/>
      <c r="Q24" s="5">
        <f t="shared" si="14"/>
        <v>0</v>
      </c>
      <c r="R24" s="5"/>
      <c r="S24" s="1"/>
      <c r="T24" s="1">
        <f t="shared" si="4"/>
        <v>24.823529411764707</v>
      </c>
      <c r="U24" s="1">
        <f t="shared" si="5"/>
        <v>24.823529411764707</v>
      </c>
      <c r="V24" s="1">
        <v>6</v>
      </c>
      <c r="W24" s="1">
        <v>5.2</v>
      </c>
      <c r="X24" s="1">
        <v>8</v>
      </c>
      <c r="Y24" s="1">
        <v>5.8</v>
      </c>
      <c r="Z24" s="1">
        <v>10.199999999999999</v>
      </c>
      <c r="AA24" s="27" t="s">
        <v>47</v>
      </c>
      <c r="AB24" s="1">
        <f t="shared" si="2"/>
        <v>0</v>
      </c>
      <c r="AC24" s="6">
        <v>9</v>
      </c>
      <c r="AD24" s="10">
        <f t="shared" si="15"/>
        <v>0</v>
      </c>
      <c r="AE24" s="1">
        <f t="shared" si="16"/>
        <v>0</v>
      </c>
      <c r="AF24" s="1">
        <f>VLOOKUP(A24,[1]Sheet!$A:$AI,34,0)</f>
        <v>14</v>
      </c>
      <c r="AG24" s="1">
        <f>VLOOKUP(A24,[1]Sheet!$A:$AI,35,0)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37</v>
      </c>
      <c r="C25" s="1">
        <v>90.8</v>
      </c>
      <c r="D25" s="1"/>
      <c r="E25" s="1">
        <v>33</v>
      </c>
      <c r="F25" s="1">
        <v>46.8</v>
      </c>
      <c r="G25" s="6">
        <v>1</v>
      </c>
      <c r="H25" s="1">
        <v>180</v>
      </c>
      <c r="I25" s="1" t="s">
        <v>38</v>
      </c>
      <c r="J25" s="1">
        <v>36.5</v>
      </c>
      <c r="K25" s="1">
        <f t="shared" si="1"/>
        <v>-3.5</v>
      </c>
      <c r="L25" s="1"/>
      <c r="M25" s="1"/>
      <c r="N25" s="1">
        <v>66</v>
      </c>
      <c r="O25" s="1">
        <f t="shared" si="3"/>
        <v>6.6</v>
      </c>
      <c r="P25" s="5"/>
      <c r="Q25" s="5">
        <f t="shared" si="14"/>
        <v>0</v>
      </c>
      <c r="R25" s="5"/>
      <c r="S25" s="1"/>
      <c r="T25" s="1">
        <f t="shared" si="4"/>
        <v>17.09090909090909</v>
      </c>
      <c r="U25" s="1">
        <f t="shared" si="5"/>
        <v>17.09090909090909</v>
      </c>
      <c r="V25" s="1">
        <v>9.9</v>
      </c>
      <c r="W25" s="1">
        <v>6.6</v>
      </c>
      <c r="X25" s="1">
        <v>7.7</v>
      </c>
      <c r="Y25" s="1">
        <v>0.54</v>
      </c>
      <c r="Z25" s="1">
        <v>0</v>
      </c>
      <c r="AA25" s="27" t="s">
        <v>65</v>
      </c>
      <c r="AB25" s="1">
        <f t="shared" si="2"/>
        <v>0</v>
      </c>
      <c r="AC25" s="6">
        <v>5.5</v>
      </c>
      <c r="AD25" s="10">
        <f t="shared" si="15"/>
        <v>0</v>
      </c>
      <c r="AE25" s="1">
        <f t="shared" si="16"/>
        <v>0</v>
      </c>
      <c r="AF25" s="1">
        <f>VLOOKUP(A25,[1]Sheet!$A:$AI,34,0)</f>
        <v>12</v>
      </c>
      <c r="AG25" s="1">
        <f>VLOOKUP(A25,[1]Sheet!$A:$AI,35,0)</f>
        <v>84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34</v>
      </c>
      <c r="C26" s="1">
        <v>149</v>
      </c>
      <c r="D26" s="1"/>
      <c r="E26" s="1">
        <v>19</v>
      </c>
      <c r="F26" s="1">
        <v>127</v>
      </c>
      <c r="G26" s="6">
        <v>0.3</v>
      </c>
      <c r="H26" s="1">
        <v>180</v>
      </c>
      <c r="I26" s="1" t="s">
        <v>63</v>
      </c>
      <c r="J26" s="1">
        <v>19</v>
      </c>
      <c r="K26" s="1">
        <f t="shared" si="1"/>
        <v>0</v>
      </c>
      <c r="L26" s="1"/>
      <c r="M26" s="1"/>
      <c r="N26" s="1">
        <v>0</v>
      </c>
      <c r="O26" s="1">
        <f t="shared" si="3"/>
        <v>3.8</v>
      </c>
      <c r="P26" s="5"/>
      <c r="Q26" s="5">
        <f t="shared" si="14"/>
        <v>0</v>
      </c>
      <c r="R26" s="5"/>
      <c r="S26" s="1"/>
      <c r="T26" s="1">
        <f t="shared" si="4"/>
        <v>33.421052631578952</v>
      </c>
      <c r="U26" s="1">
        <f t="shared" si="5"/>
        <v>33.421052631578952</v>
      </c>
      <c r="V26" s="1">
        <v>6</v>
      </c>
      <c r="W26" s="1">
        <v>13.8</v>
      </c>
      <c r="X26" s="1">
        <v>15.6</v>
      </c>
      <c r="Y26" s="1">
        <v>7.6</v>
      </c>
      <c r="Z26" s="1">
        <v>7.6</v>
      </c>
      <c r="AA26" s="27" t="s">
        <v>47</v>
      </c>
      <c r="AB26" s="1">
        <f t="shared" si="2"/>
        <v>0</v>
      </c>
      <c r="AC26" s="6">
        <v>9</v>
      </c>
      <c r="AD26" s="10">
        <f t="shared" si="15"/>
        <v>0</v>
      </c>
      <c r="AE26" s="1">
        <f t="shared" si="16"/>
        <v>0</v>
      </c>
      <c r="AF26" s="1">
        <f>VLOOKUP(A26,[1]Sheet!$A:$AI,34,0)</f>
        <v>18</v>
      </c>
      <c r="AG26" s="1">
        <f>VLOOKUP(A26,[1]Sheet!$A:$AI,35,0)</f>
        <v>234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34</v>
      </c>
      <c r="C27" s="1">
        <v>157</v>
      </c>
      <c r="D27" s="1"/>
      <c r="E27" s="1">
        <v>11</v>
      </c>
      <c r="F27" s="1">
        <v>134</v>
      </c>
      <c r="G27" s="6">
        <v>0.3</v>
      </c>
      <c r="H27" s="1">
        <v>180</v>
      </c>
      <c r="I27" s="1" t="s">
        <v>63</v>
      </c>
      <c r="J27" s="1">
        <v>11</v>
      </c>
      <c r="K27" s="1">
        <f t="shared" si="1"/>
        <v>0</v>
      </c>
      <c r="L27" s="1"/>
      <c r="M27" s="1"/>
      <c r="N27" s="1">
        <v>0</v>
      </c>
      <c r="O27" s="1">
        <f t="shared" si="3"/>
        <v>2.2000000000000002</v>
      </c>
      <c r="P27" s="5"/>
      <c r="Q27" s="5">
        <f t="shared" si="14"/>
        <v>0</v>
      </c>
      <c r="R27" s="5"/>
      <c r="S27" s="1"/>
      <c r="T27" s="1">
        <f t="shared" si="4"/>
        <v>60.909090909090907</v>
      </c>
      <c r="U27" s="1">
        <f t="shared" si="5"/>
        <v>60.909090909090907</v>
      </c>
      <c r="V27" s="1">
        <v>7.4</v>
      </c>
      <c r="W27" s="1">
        <v>5.4</v>
      </c>
      <c r="X27" s="1">
        <v>9.1999999999999993</v>
      </c>
      <c r="Y27" s="1">
        <v>3.4</v>
      </c>
      <c r="Z27" s="1">
        <v>9.1999999999999993</v>
      </c>
      <c r="AA27" s="29" t="s">
        <v>53</v>
      </c>
      <c r="AB27" s="1">
        <f t="shared" si="2"/>
        <v>0</v>
      </c>
      <c r="AC27" s="6">
        <v>9</v>
      </c>
      <c r="AD27" s="10">
        <f t="shared" si="15"/>
        <v>0</v>
      </c>
      <c r="AE27" s="1">
        <f t="shared" si="16"/>
        <v>0</v>
      </c>
      <c r="AF27" s="1">
        <f>VLOOKUP(A27,[1]Sheet!$A:$AI,34,0)</f>
        <v>18</v>
      </c>
      <c r="AG27" s="1">
        <f>VLOOKUP(A27,[1]Sheet!$A:$AI,35,0)</f>
        <v>234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34</v>
      </c>
      <c r="C28" s="1">
        <v>617</v>
      </c>
      <c r="D28" s="1">
        <v>504</v>
      </c>
      <c r="E28" s="1">
        <v>414</v>
      </c>
      <c r="F28" s="1">
        <v>658</v>
      </c>
      <c r="G28" s="6">
        <v>0.25</v>
      </c>
      <c r="H28" s="1">
        <v>180</v>
      </c>
      <c r="I28" s="1" t="s">
        <v>38</v>
      </c>
      <c r="J28" s="1">
        <v>414</v>
      </c>
      <c r="K28" s="1">
        <f t="shared" si="1"/>
        <v>0</v>
      </c>
      <c r="L28" s="1"/>
      <c r="M28" s="1"/>
      <c r="N28" s="1">
        <v>252</v>
      </c>
      <c r="O28" s="1">
        <f t="shared" si="3"/>
        <v>82.8</v>
      </c>
      <c r="P28" s="5">
        <f t="shared" ref="P28:P32" si="17">14*O28-N28-F28</f>
        <v>249.20000000000005</v>
      </c>
      <c r="Q28" s="5">
        <f t="shared" si="14"/>
        <v>252</v>
      </c>
      <c r="R28" s="5"/>
      <c r="S28" s="1"/>
      <c r="T28" s="1">
        <f t="shared" si="4"/>
        <v>14.033816425120774</v>
      </c>
      <c r="U28" s="1">
        <f t="shared" si="5"/>
        <v>10.990338164251208</v>
      </c>
      <c r="V28" s="1">
        <v>95.8</v>
      </c>
      <c r="W28" s="1">
        <v>101.6</v>
      </c>
      <c r="X28" s="1">
        <v>113.4</v>
      </c>
      <c r="Y28" s="1">
        <v>94.8</v>
      </c>
      <c r="Z28" s="1">
        <v>92.8</v>
      </c>
      <c r="AA28" s="1"/>
      <c r="AB28" s="1">
        <f t="shared" si="2"/>
        <v>62.300000000000011</v>
      </c>
      <c r="AC28" s="6">
        <v>6</v>
      </c>
      <c r="AD28" s="10">
        <f t="shared" si="15"/>
        <v>42</v>
      </c>
      <c r="AE28" s="1">
        <f t="shared" si="16"/>
        <v>63</v>
      </c>
      <c r="AF28" s="1">
        <f>VLOOKUP(A28,[1]Sheet!$A:$AI,34,0)</f>
        <v>14</v>
      </c>
      <c r="AG28" s="1">
        <f>VLOOKUP(A28,[1]Sheet!$A:$AI,35,0)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34</v>
      </c>
      <c r="C29" s="1">
        <v>286</v>
      </c>
      <c r="D29" s="1">
        <v>252</v>
      </c>
      <c r="E29" s="1">
        <v>165</v>
      </c>
      <c r="F29" s="1">
        <v>339</v>
      </c>
      <c r="G29" s="6">
        <v>0.25</v>
      </c>
      <c r="H29" s="1">
        <v>180</v>
      </c>
      <c r="I29" s="1" t="s">
        <v>38</v>
      </c>
      <c r="J29" s="1">
        <v>165</v>
      </c>
      <c r="K29" s="1">
        <f t="shared" si="1"/>
        <v>0</v>
      </c>
      <c r="L29" s="1"/>
      <c r="M29" s="1"/>
      <c r="N29" s="1">
        <v>0</v>
      </c>
      <c r="O29" s="1">
        <f t="shared" si="3"/>
        <v>33</v>
      </c>
      <c r="P29" s="5">
        <f t="shared" si="17"/>
        <v>123</v>
      </c>
      <c r="Q29" s="5">
        <f t="shared" si="14"/>
        <v>84</v>
      </c>
      <c r="R29" s="5"/>
      <c r="S29" s="1"/>
      <c r="T29" s="1">
        <f t="shared" si="4"/>
        <v>12.818181818181818</v>
      </c>
      <c r="U29" s="1">
        <f t="shared" si="5"/>
        <v>10.272727272727273</v>
      </c>
      <c r="V29" s="1">
        <v>37.200000000000003</v>
      </c>
      <c r="W29" s="1">
        <v>43</v>
      </c>
      <c r="X29" s="1">
        <v>40.6</v>
      </c>
      <c r="Y29" s="1">
        <v>30.2</v>
      </c>
      <c r="Z29" s="1">
        <v>39.4</v>
      </c>
      <c r="AA29" s="1" t="s">
        <v>43</v>
      </c>
      <c r="AB29" s="1">
        <f t="shared" si="2"/>
        <v>30.75</v>
      </c>
      <c r="AC29" s="6">
        <v>6</v>
      </c>
      <c r="AD29" s="10">
        <f t="shared" si="15"/>
        <v>14</v>
      </c>
      <c r="AE29" s="1">
        <f t="shared" si="16"/>
        <v>21</v>
      </c>
      <c r="AF29" s="1">
        <f>VLOOKUP(A29,[1]Sheet!$A:$AI,34,0)</f>
        <v>14</v>
      </c>
      <c r="AG29" s="1">
        <f>VLOOKUP(A29,[1]Sheet!$A:$AI,35,0)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34</v>
      </c>
      <c r="C30" s="1">
        <v>46</v>
      </c>
      <c r="D30" s="1">
        <v>336</v>
      </c>
      <c r="E30" s="1">
        <v>90</v>
      </c>
      <c r="F30" s="1">
        <v>270</v>
      </c>
      <c r="G30" s="6">
        <v>0.25</v>
      </c>
      <c r="H30" s="1">
        <v>180</v>
      </c>
      <c r="I30" s="1" t="s">
        <v>38</v>
      </c>
      <c r="J30" s="1">
        <v>90</v>
      </c>
      <c r="K30" s="1">
        <f t="shared" si="1"/>
        <v>0</v>
      </c>
      <c r="L30" s="1"/>
      <c r="M30" s="1"/>
      <c r="N30" s="1">
        <v>0</v>
      </c>
      <c r="O30" s="1">
        <f t="shared" si="3"/>
        <v>18</v>
      </c>
      <c r="P30" s="5"/>
      <c r="Q30" s="5">
        <f t="shared" si="14"/>
        <v>0</v>
      </c>
      <c r="R30" s="5"/>
      <c r="S30" s="1"/>
      <c r="T30" s="1">
        <f t="shared" si="4"/>
        <v>15</v>
      </c>
      <c r="U30" s="1">
        <f t="shared" si="5"/>
        <v>15</v>
      </c>
      <c r="V30" s="1">
        <v>24.6</v>
      </c>
      <c r="W30" s="1">
        <v>33.4</v>
      </c>
      <c r="X30" s="1">
        <v>21.8</v>
      </c>
      <c r="Y30" s="1">
        <v>24.6</v>
      </c>
      <c r="Z30" s="1">
        <v>26.6</v>
      </c>
      <c r="AA30" s="1"/>
      <c r="AB30" s="1">
        <f t="shared" si="2"/>
        <v>0</v>
      </c>
      <c r="AC30" s="6">
        <v>6</v>
      </c>
      <c r="AD30" s="10">
        <f t="shared" si="15"/>
        <v>0</v>
      </c>
      <c r="AE30" s="1">
        <f t="shared" si="16"/>
        <v>0</v>
      </c>
      <c r="AF30" s="1">
        <f>VLOOKUP(A30,[1]Sheet!$A:$AI,34,0)</f>
        <v>14</v>
      </c>
      <c r="AG30" s="1">
        <f>VLOOKUP(A30,[1]Sheet!$A:$AI,35,0)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37</v>
      </c>
      <c r="C31" s="1">
        <v>510</v>
      </c>
      <c r="D31" s="1"/>
      <c r="E31" s="1">
        <v>252</v>
      </c>
      <c r="F31" s="1">
        <v>186</v>
      </c>
      <c r="G31" s="6">
        <v>1</v>
      </c>
      <c r="H31" s="1">
        <v>180</v>
      </c>
      <c r="I31" s="1" t="s">
        <v>38</v>
      </c>
      <c r="J31" s="1">
        <v>249</v>
      </c>
      <c r="K31" s="1">
        <f t="shared" si="1"/>
        <v>3</v>
      </c>
      <c r="L31" s="1"/>
      <c r="M31" s="1"/>
      <c r="N31" s="1">
        <v>360</v>
      </c>
      <c r="O31" s="1">
        <f t="shared" si="3"/>
        <v>50.4</v>
      </c>
      <c r="P31" s="5">
        <f t="shared" si="17"/>
        <v>159.60000000000002</v>
      </c>
      <c r="Q31" s="5">
        <f t="shared" si="14"/>
        <v>144</v>
      </c>
      <c r="R31" s="5"/>
      <c r="S31" s="1"/>
      <c r="T31" s="1">
        <f t="shared" si="4"/>
        <v>13.690476190476192</v>
      </c>
      <c r="U31" s="1">
        <f t="shared" si="5"/>
        <v>10.833333333333334</v>
      </c>
      <c r="V31" s="1">
        <v>55.2</v>
      </c>
      <c r="W31" s="1">
        <v>30</v>
      </c>
      <c r="X31" s="1">
        <v>66</v>
      </c>
      <c r="Y31" s="1">
        <v>44.4</v>
      </c>
      <c r="Z31" s="1">
        <v>50.4</v>
      </c>
      <c r="AA31" s="1"/>
      <c r="AB31" s="1">
        <f t="shared" si="2"/>
        <v>159.60000000000002</v>
      </c>
      <c r="AC31" s="6">
        <v>6</v>
      </c>
      <c r="AD31" s="10">
        <f t="shared" si="15"/>
        <v>24</v>
      </c>
      <c r="AE31" s="1">
        <f t="shared" si="16"/>
        <v>144</v>
      </c>
      <c r="AF31" s="1">
        <f>VLOOKUP(A31,[1]Sheet!$A:$AI,34,0)</f>
        <v>12</v>
      </c>
      <c r="AG31" s="1">
        <f>VLOOKUP(A31,[1]Sheet!$A:$AI,35,0)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34</v>
      </c>
      <c r="C32" s="1">
        <v>404</v>
      </c>
      <c r="D32" s="1">
        <v>168</v>
      </c>
      <c r="E32" s="1">
        <v>320</v>
      </c>
      <c r="F32" s="1">
        <v>207</v>
      </c>
      <c r="G32" s="6">
        <v>0.25</v>
      </c>
      <c r="H32" s="1">
        <v>365</v>
      </c>
      <c r="I32" s="1" t="s">
        <v>38</v>
      </c>
      <c r="J32" s="1">
        <v>320</v>
      </c>
      <c r="K32" s="1">
        <f t="shared" si="1"/>
        <v>0</v>
      </c>
      <c r="L32" s="1"/>
      <c r="M32" s="1"/>
      <c r="N32" s="1">
        <v>168</v>
      </c>
      <c r="O32" s="1">
        <f t="shared" si="3"/>
        <v>64</v>
      </c>
      <c r="P32" s="5">
        <f t="shared" si="17"/>
        <v>521</v>
      </c>
      <c r="Q32" s="5">
        <f t="shared" si="14"/>
        <v>504</v>
      </c>
      <c r="R32" s="5"/>
      <c r="S32" s="1"/>
      <c r="T32" s="1">
        <f t="shared" si="4"/>
        <v>13.734375</v>
      </c>
      <c r="U32" s="1">
        <f t="shared" si="5"/>
        <v>5.859375</v>
      </c>
      <c r="V32" s="1">
        <v>42.4</v>
      </c>
      <c r="W32" s="1">
        <v>45.4</v>
      </c>
      <c r="X32" s="1">
        <v>27.4</v>
      </c>
      <c r="Y32" s="1">
        <v>48.8</v>
      </c>
      <c r="Z32" s="1">
        <v>34.4</v>
      </c>
      <c r="AA32" s="1" t="s">
        <v>43</v>
      </c>
      <c r="AB32" s="1">
        <f t="shared" si="2"/>
        <v>130.25</v>
      </c>
      <c r="AC32" s="6">
        <v>12</v>
      </c>
      <c r="AD32" s="10">
        <f t="shared" si="15"/>
        <v>42</v>
      </c>
      <c r="AE32" s="1">
        <f t="shared" si="16"/>
        <v>126</v>
      </c>
      <c r="AF32" s="1">
        <f>VLOOKUP(A32,[1]Sheet!$A:$AI,34,0)</f>
        <v>14</v>
      </c>
      <c r="AG32" s="1">
        <f>VLOOKUP(A32,[1]Sheet!$A:$AI,35,0)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73</v>
      </c>
      <c r="B33" s="15" t="s">
        <v>34</v>
      </c>
      <c r="C33" s="15">
        <v>656</v>
      </c>
      <c r="D33" s="19">
        <v>168</v>
      </c>
      <c r="E33" s="28">
        <v>297</v>
      </c>
      <c r="F33" s="28">
        <v>470</v>
      </c>
      <c r="G33" s="16">
        <v>0</v>
      </c>
      <c r="H33" s="15" t="e">
        <v>#N/A</v>
      </c>
      <c r="I33" s="15" t="s">
        <v>35</v>
      </c>
      <c r="J33" s="15">
        <v>295</v>
      </c>
      <c r="K33" s="15">
        <f t="shared" si="1"/>
        <v>2</v>
      </c>
      <c r="L33" s="15"/>
      <c r="M33" s="15"/>
      <c r="N33" s="15"/>
      <c r="O33" s="15">
        <f t="shared" si="3"/>
        <v>59.4</v>
      </c>
      <c r="P33" s="17"/>
      <c r="Q33" s="17"/>
      <c r="R33" s="17"/>
      <c r="S33" s="15"/>
      <c r="T33" s="15">
        <f t="shared" si="4"/>
        <v>7.9124579124579126</v>
      </c>
      <c r="U33" s="15">
        <f t="shared" si="5"/>
        <v>7.9124579124579126</v>
      </c>
      <c r="V33" s="15">
        <v>54.4</v>
      </c>
      <c r="W33" s="15">
        <v>62.6</v>
      </c>
      <c r="X33" s="15">
        <v>87.6</v>
      </c>
      <c r="Y33" s="15">
        <v>58</v>
      </c>
      <c r="Z33" s="15">
        <v>55.8</v>
      </c>
      <c r="AA33" s="19" t="s">
        <v>74</v>
      </c>
      <c r="AB33" s="15">
        <f t="shared" si="2"/>
        <v>0</v>
      </c>
      <c r="AC33" s="16">
        <v>0</v>
      </c>
      <c r="AD33" s="18"/>
      <c r="AE33" s="15"/>
      <c r="AF33" s="15"/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34</v>
      </c>
      <c r="C34" s="1">
        <v>-2</v>
      </c>
      <c r="D34" s="1"/>
      <c r="E34" s="28">
        <f>E33</f>
        <v>297</v>
      </c>
      <c r="F34" s="28">
        <f>-2+F33</f>
        <v>468</v>
      </c>
      <c r="G34" s="6">
        <v>0.25</v>
      </c>
      <c r="H34" s="1">
        <v>365</v>
      </c>
      <c r="I34" s="1" t="s">
        <v>38</v>
      </c>
      <c r="J34" s="1"/>
      <c r="K34" s="1">
        <f t="shared" si="1"/>
        <v>297</v>
      </c>
      <c r="L34" s="1"/>
      <c r="M34" s="1"/>
      <c r="N34" s="1">
        <v>0</v>
      </c>
      <c r="O34" s="1">
        <f t="shared" si="3"/>
        <v>59.4</v>
      </c>
      <c r="P34" s="5">
        <f t="shared" ref="P34:P35" si="18">14*O34-N34-F34</f>
        <v>363.6</v>
      </c>
      <c r="Q34" s="5">
        <f t="shared" ref="Q34:Q37" si="19">AC34*AD34</f>
        <v>336</v>
      </c>
      <c r="R34" s="5"/>
      <c r="S34" s="1"/>
      <c r="T34" s="1">
        <f t="shared" si="4"/>
        <v>13.535353535353536</v>
      </c>
      <c r="U34" s="1">
        <f t="shared" si="5"/>
        <v>7.8787878787878789</v>
      </c>
      <c r="V34" s="1">
        <v>54.8</v>
      </c>
      <c r="W34" s="1">
        <v>62.6</v>
      </c>
      <c r="X34" s="1">
        <v>87.6</v>
      </c>
      <c r="Y34" s="1">
        <v>58</v>
      </c>
      <c r="Z34" s="1">
        <v>55.8</v>
      </c>
      <c r="AA34" s="1" t="s">
        <v>61</v>
      </c>
      <c r="AB34" s="1">
        <f t="shared" si="2"/>
        <v>90.9</v>
      </c>
      <c r="AC34" s="6">
        <v>12</v>
      </c>
      <c r="AD34" s="10">
        <f t="shared" ref="AD34:AD37" si="20">MROUND(P34,AC34*AF34)/AC34</f>
        <v>28</v>
      </c>
      <c r="AE34" s="1">
        <f t="shared" ref="AE34:AE37" si="21">AD34*AC34*G34</f>
        <v>84</v>
      </c>
      <c r="AF34" s="1">
        <f>VLOOKUP(A34,[1]Sheet!$A:$AI,34,0)</f>
        <v>14</v>
      </c>
      <c r="AG34" s="1">
        <f>VLOOKUP(A34,[1]Sheet!$A:$AI,35,0)</f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34</v>
      </c>
      <c r="C35" s="1">
        <v>849</v>
      </c>
      <c r="D35" s="1"/>
      <c r="E35" s="1">
        <v>415</v>
      </c>
      <c r="F35" s="1">
        <v>385</v>
      </c>
      <c r="G35" s="6">
        <v>0.25</v>
      </c>
      <c r="H35" s="1">
        <v>180</v>
      </c>
      <c r="I35" s="1" t="s">
        <v>38</v>
      </c>
      <c r="J35" s="1">
        <v>413</v>
      </c>
      <c r="K35" s="1">
        <f t="shared" si="1"/>
        <v>2</v>
      </c>
      <c r="L35" s="1"/>
      <c r="M35" s="1"/>
      <c r="N35" s="1">
        <v>0</v>
      </c>
      <c r="O35" s="1">
        <f t="shared" si="3"/>
        <v>83</v>
      </c>
      <c r="P35" s="5">
        <f t="shared" si="18"/>
        <v>777</v>
      </c>
      <c r="Q35" s="5">
        <f t="shared" si="19"/>
        <v>840</v>
      </c>
      <c r="R35" s="5"/>
      <c r="S35" s="1"/>
      <c r="T35" s="1">
        <f t="shared" si="4"/>
        <v>14.759036144578314</v>
      </c>
      <c r="U35" s="1">
        <f t="shared" si="5"/>
        <v>4.6385542168674698</v>
      </c>
      <c r="V35" s="1">
        <v>43.4</v>
      </c>
      <c r="W35" s="1">
        <v>50.8</v>
      </c>
      <c r="X35" s="1">
        <v>76.599999999999994</v>
      </c>
      <c r="Y35" s="1">
        <v>36.200000000000003</v>
      </c>
      <c r="Z35" s="1">
        <v>47.6</v>
      </c>
      <c r="AA35" s="1" t="s">
        <v>43</v>
      </c>
      <c r="AB35" s="1">
        <f t="shared" si="2"/>
        <v>194.25</v>
      </c>
      <c r="AC35" s="6">
        <v>12</v>
      </c>
      <c r="AD35" s="10">
        <f t="shared" si="20"/>
        <v>70</v>
      </c>
      <c r="AE35" s="1">
        <f t="shared" si="21"/>
        <v>210</v>
      </c>
      <c r="AF35" s="1">
        <f>VLOOKUP(A35,[1]Sheet!$A:$AI,34,0)</f>
        <v>14</v>
      </c>
      <c r="AG35" s="1">
        <f>VLOOKUP(A35,[1]Sheet!$A:$AI,35,0)</f>
        <v>70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34</v>
      </c>
      <c r="C36" s="1">
        <v>121</v>
      </c>
      <c r="D36" s="1">
        <v>84</v>
      </c>
      <c r="E36" s="1">
        <v>72</v>
      </c>
      <c r="F36" s="1">
        <v>114</v>
      </c>
      <c r="G36" s="6">
        <v>0.25</v>
      </c>
      <c r="H36" s="1">
        <v>180</v>
      </c>
      <c r="I36" s="1" t="s">
        <v>38</v>
      </c>
      <c r="J36" s="1">
        <v>72</v>
      </c>
      <c r="K36" s="1">
        <f t="shared" ref="K36:K67" si="22">E36-J36</f>
        <v>0</v>
      </c>
      <c r="L36" s="1"/>
      <c r="M36" s="1"/>
      <c r="N36" s="1">
        <v>84</v>
      </c>
      <c r="O36" s="1">
        <f t="shared" si="3"/>
        <v>14.4</v>
      </c>
      <c r="P36" s="5"/>
      <c r="Q36" s="5">
        <f t="shared" si="19"/>
        <v>0</v>
      </c>
      <c r="R36" s="5"/>
      <c r="S36" s="1"/>
      <c r="T36" s="1">
        <f t="shared" si="4"/>
        <v>13.75</v>
      </c>
      <c r="U36" s="1">
        <f t="shared" si="5"/>
        <v>13.75</v>
      </c>
      <c r="V36" s="1">
        <v>19.399999999999999</v>
      </c>
      <c r="W36" s="1">
        <v>16.8</v>
      </c>
      <c r="X36" s="1">
        <v>18.8</v>
      </c>
      <c r="Y36" s="1">
        <v>21.8</v>
      </c>
      <c r="Z36" s="1">
        <v>26</v>
      </c>
      <c r="AA36" s="1" t="s">
        <v>78</v>
      </c>
      <c r="AB36" s="1">
        <f t="shared" si="2"/>
        <v>0</v>
      </c>
      <c r="AC36" s="6">
        <v>6</v>
      </c>
      <c r="AD36" s="10">
        <f t="shared" si="20"/>
        <v>0</v>
      </c>
      <c r="AE36" s="1">
        <f t="shared" si="21"/>
        <v>0</v>
      </c>
      <c r="AF36" s="1">
        <f>VLOOKUP(A36,[1]Sheet!$A:$AI,34,0)</f>
        <v>14</v>
      </c>
      <c r="AG36" s="1">
        <f>VLOOKUP(A36,[1]Sheet!$A:$AI,35,0)</f>
        <v>126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34</v>
      </c>
      <c r="C37" s="1">
        <v>385</v>
      </c>
      <c r="D37" s="1"/>
      <c r="E37" s="1">
        <v>100</v>
      </c>
      <c r="F37" s="1">
        <v>267</v>
      </c>
      <c r="G37" s="6">
        <v>0.25</v>
      </c>
      <c r="H37" s="1">
        <v>180</v>
      </c>
      <c r="I37" s="1" t="s">
        <v>38</v>
      </c>
      <c r="J37" s="1">
        <v>100</v>
      </c>
      <c r="K37" s="1">
        <f t="shared" si="22"/>
        <v>0</v>
      </c>
      <c r="L37" s="1"/>
      <c r="M37" s="1"/>
      <c r="N37" s="1">
        <v>0</v>
      </c>
      <c r="O37" s="1">
        <f t="shared" si="3"/>
        <v>20</v>
      </c>
      <c r="P37" s="5">
        <f>18*O37-N37-F37</f>
        <v>93</v>
      </c>
      <c r="Q37" s="5">
        <f t="shared" si="19"/>
        <v>168</v>
      </c>
      <c r="R37" s="5"/>
      <c r="S37" s="1"/>
      <c r="T37" s="1">
        <f t="shared" si="4"/>
        <v>21.75</v>
      </c>
      <c r="U37" s="1">
        <f t="shared" si="5"/>
        <v>13.35</v>
      </c>
      <c r="V37" s="1">
        <v>21.4</v>
      </c>
      <c r="W37" s="1">
        <v>12.6</v>
      </c>
      <c r="X37" s="1">
        <v>20.8</v>
      </c>
      <c r="Y37" s="1">
        <v>20</v>
      </c>
      <c r="Z37" s="1">
        <v>10.8</v>
      </c>
      <c r="AA37" s="1"/>
      <c r="AB37" s="1">
        <f t="shared" si="2"/>
        <v>23.25</v>
      </c>
      <c r="AC37" s="6">
        <v>12</v>
      </c>
      <c r="AD37" s="10">
        <f t="shared" si="20"/>
        <v>14</v>
      </c>
      <c r="AE37" s="1">
        <f t="shared" si="21"/>
        <v>42</v>
      </c>
      <c r="AF37" s="1">
        <f>VLOOKUP(A37,[1]Sheet!$A:$AI,34,0)</f>
        <v>14</v>
      </c>
      <c r="AG37" s="1">
        <f>VLOOKUP(A37,[1]Sheet!$A:$AI,35,0)</f>
        <v>70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3" t="s">
        <v>80</v>
      </c>
      <c r="B38" s="23" t="s">
        <v>34</v>
      </c>
      <c r="C38" s="23"/>
      <c r="D38" s="23"/>
      <c r="E38" s="23"/>
      <c r="F38" s="23"/>
      <c r="G38" s="24">
        <v>0</v>
      </c>
      <c r="H38" s="23">
        <v>180</v>
      </c>
      <c r="I38" s="23" t="s">
        <v>38</v>
      </c>
      <c r="J38" s="23"/>
      <c r="K38" s="23">
        <f t="shared" si="22"/>
        <v>0</v>
      </c>
      <c r="L38" s="23"/>
      <c r="M38" s="23"/>
      <c r="N38" s="23"/>
      <c r="O38" s="23">
        <f t="shared" si="3"/>
        <v>0</v>
      </c>
      <c r="P38" s="25"/>
      <c r="Q38" s="25"/>
      <c r="R38" s="25"/>
      <c r="S38" s="23"/>
      <c r="T38" s="23" t="e">
        <f t="shared" si="4"/>
        <v>#DIV/0!</v>
      </c>
      <c r="U38" s="23" t="e">
        <f t="shared" si="5"/>
        <v>#DIV/0!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 t="s">
        <v>50</v>
      </c>
      <c r="AB38" s="23">
        <f t="shared" ref="AB38:AB69" si="23">P38*G38</f>
        <v>0</v>
      </c>
      <c r="AC38" s="24">
        <v>0</v>
      </c>
      <c r="AD38" s="26"/>
      <c r="AE38" s="23"/>
      <c r="AF38" s="23">
        <f>VLOOKUP(A38,[1]Sheet!$A:$AI,34,0)</f>
        <v>12</v>
      </c>
      <c r="AG38" s="23">
        <f>VLOOKUP(A38,[1]Sheet!$A:$AI,35,0)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3" t="s">
        <v>81</v>
      </c>
      <c r="B39" s="23" t="s">
        <v>34</v>
      </c>
      <c r="C39" s="23"/>
      <c r="D39" s="23"/>
      <c r="E39" s="23"/>
      <c r="F39" s="23"/>
      <c r="G39" s="24">
        <v>0</v>
      </c>
      <c r="H39" s="23">
        <v>180</v>
      </c>
      <c r="I39" s="23" t="s">
        <v>38</v>
      </c>
      <c r="J39" s="23"/>
      <c r="K39" s="23">
        <f t="shared" si="22"/>
        <v>0</v>
      </c>
      <c r="L39" s="23"/>
      <c r="M39" s="23"/>
      <c r="N39" s="23"/>
      <c r="O39" s="23">
        <f t="shared" si="3"/>
        <v>0</v>
      </c>
      <c r="P39" s="25"/>
      <c r="Q39" s="25"/>
      <c r="R39" s="25"/>
      <c r="S39" s="23"/>
      <c r="T39" s="23" t="e">
        <f t="shared" si="4"/>
        <v>#DIV/0!</v>
      </c>
      <c r="U39" s="23" t="e">
        <f t="shared" si="5"/>
        <v>#DIV/0!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 t="s">
        <v>50</v>
      </c>
      <c r="AB39" s="23">
        <f t="shared" si="23"/>
        <v>0</v>
      </c>
      <c r="AC39" s="24">
        <v>0</v>
      </c>
      <c r="AD39" s="26"/>
      <c r="AE39" s="23"/>
      <c r="AF39" s="23">
        <f>VLOOKUP(A39,[1]Sheet!$A:$AI,34,0)</f>
        <v>12</v>
      </c>
      <c r="AG39" s="23">
        <f>VLOOKUP(A39,[1]Sheet!$A:$AI,35,0)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 t="s">
        <v>82</v>
      </c>
      <c r="B40" s="23" t="s">
        <v>34</v>
      </c>
      <c r="C40" s="23"/>
      <c r="D40" s="23"/>
      <c r="E40" s="23"/>
      <c r="F40" s="23"/>
      <c r="G40" s="24">
        <v>0</v>
      </c>
      <c r="H40" s="23">
        <v>180</v>
      </c>
      <c r="I40" s="23" t="s">
        <v>38</v>
      </c>
      <c r="J40" s="23"/>
      <c r="K40" s="23">
        <f t="shared" si="22"/>
        <v>0</v>
      </c>
      <c r="L40" s="23"/>
      <c r="M40" s="23"/>
      <c r="N40" s="23"/>
      <c r="O40" s="23">
        <f t="shared" si="3"/>
        <v>0</v>
      </c>
      <c r="P40" s="25"/>
      <c r="Q40" s="25"/>
      <c r="R40" s="25"/>
      <c r="S40" s="23"/>
      <c r="T40" s="23" t="e">
        <f t="shared" si="4"/>
        <v>#DIV/0!</v>
      </c>
      <c r="U40" s="23" t="e">
        <f t="shared" si="5"/>
        <v>#DIV/0!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 t="s">
        <v>50</v>
      </c>
      <c r="AB40" s="23">
        <f t="shared" si="23"/>
        <v>0</v>
      </c>
      <c r="AC40" s="24">
        <v>0</v>
      </c>
      <c r="AD40" s="26"/>
      <c r="AE40" s="23"/>
      <c r="AF40" s="23">
        <f>VLOOKUP(A40,[1]Sheet!$A:$AI,34,0)</f>
        <v>12</v>
      </c>
      <c r="AG40" s="23">
        <f>VLOOKUP(A40,[1]Sheet!$A:$AI,35,0)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83</v>
      </c>
      <c r="B41" s="15" t="s">
        <v>34</v>
      </c>
      <c r="C41" s="15">
        <v>-3</v>
      </c>
      <c r="D41" s="15"/>
      <c r="E41" s="15"/>
      <c r="F41" s="15">
        <v>-3</v>
      </c>
      <c r="G41" s="16">
        <v>0</v>
      </c>
      <c r="H41" s="15" t="e">
        <v>#N/A</v>
      </c>
      <c r="I41" s="15" t="s">
        <v>35</v>
      </c>
      <c r="J41" s="15"/>
      <c r="K41" s="15">
        <f t="shared" si="22"/>
        <v>0</v>
      </c>
      <c r="L41" s="15"/>
      <c r="M41" s="15"/>
      <c r="N41" s="15"/>
      <c r="O41" s="15">
        <f t="shared" si="3"/>
        <v>0</v>
      </c>
      <c r="P41" s="17"/>
      <c r="Q41" s="17"/>
      <c r="R41" s="17"/>
      <c r="S41" s="15"/>
      <c r="T41" s="15" t="e">
        <f t="shared" si="4"/>
        <v>#DIV/0!</v>
      </c>
      <c r="U41" s="15" t="e">
        <f t="shared" si="5"/>
        <v>#DIV/0!</v>
      </c>
      <c r="V41" s="15">
        <v>0.6</v>
      </c>
      <c r="W41" s="15">
        <v>0</v>
      </c>
      <c r="X41" s="15">
        <v>0</v>
      </c>
      <c r="Y41" s="15">
        <v>0</v>
      </c>
      <c r="Z41" s="15">
        <v>0</v>
      </c>
      <c r="AA41" s="15"/>
      <c r="AB41" s="15">
        <f t="shared" si="23"/>
        <v>0</v>
      </c>
      <c r="AC41" s="16">
        <v>0</v>
      </c>
      <c r="AD41" s="18"/>
      <c r="AE41" s="15"/>
      <c r="AF41" s="15"/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34</v>
      </c>
      <c r="C42" s="1">
        <v>235</v>
      </c>
      <c r="D42" s="1"/>
      <c r="E42" s="1">
        <v>134</v>
      </c>
      <c r="F42" s="1">
        <v>63</v>
      </c>
      <c r="G42" s="6">
        <v>0.75</v>
      </c>
      <c r="H42" s="1">
        <v>180</v>
      </c>
      <c r="I42" s="1" t="s">
        <v>38</v>
      </c>
      <c r="J42" s="1">
        <v>136</v>
      </c>
      <c r="K42" s="1">
        <f t="shared" si="22"/>
        <v>-2</v>
      </c>
      <c r="L42" s="1"/>
      <c r="M42" s="1"/>
      <c r="N42" s="1">
        <v>96</v>
      </c>
      <c r="O42" s="1">
        <f t="shared" si="3"/>
        <v>26.8</v>
      </c>
      <c r="P42" s="5">
        <f>14*O42-N42-F42</f>
        <v>216.2</v>
      </c>
      <c r="Q42" s="5">
        <f>AC42*AD42</f>
        <v>192</v>
      </c>
      <c r="R42" s="5"/>
      <c r="S42" s="1"/>
      <c r="T42" s="1">
        <f t="shared" si="4"/>
        <v>13.097014925373134</v>
      </c>
      <c r="U42" s="1">
        <f t="shared" si="5"/>
        <v>5.9328358208955221</v>
      </c>
      <c r="V42" s="1">
        <v>18.399999999999999</v>
      </c>
      <c r="W42" s="1">
        <v>16.399999999999999</v>
      </c>
      <c r="X42" s="1">
        <v>33.4</v>
      </c>
      <c r="Y42" s="1">
        <v>18.399999999999999</v>
      </c>
      <c r="Z42" s="1">
        <v>23.2</v>
      </c>
      <c r="AA42" s="1"/>
      <c r="AB42" s="1">
        <f t="shared" si="23"/>
        <v>162.14999999999998</v>
      </c>
      <c r="AC42" s="6">
        <v>8</v>
      </c>
      <c r="AD42" s="10">
        <f>MROUND(P42,AC42*AF42)/AC42</f>
        <v>24</v>
      </c>
      <c r="AE42" s="1">
        <f>AD42*AC42*G42</f>
        <v>144</v>
      </c>
      <c r="AF42" s="1">
        <f>VLOOKUP(A42,[1]Sheet!$A:$AI,34,0)</f>
        <v>12</v>
      </c>
      <c r="AG42" s="1">
        <f>VLOOKUP(A42,[1]Sheet!$A:$AI,35,0)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3" t="s">
        <v>85</v>
      </c>
      <c r="B43" s="23" t="s">
        <v>34</v>
      </c>
      <c r="C43" s="23"/>
      <c r="D43" s="23"/>
      <c r="E43" s="23"/>
      <c r="F43" s="23"/>
      <c r="G43" s="24">
        <v>0</v>
      </c>
      <c r="H43" s="23">
        <v>180</v>
      </c>
      <c r="I43" s="23" t="s">
        <v>38</v>
      </c>
      <c r="J43" s="23"/>
      <c r="K43" s="23">
        <f t="shared" si="22"/>
        <v>0</v>
      </c>
      <c r="L43" s="23"/>
      <c r="M43" s="23"/>
      <c r="N43" s="23"/>
      <c r="O43" s="23">
        <f t="shared" si="3"/>
        <v>0</v>
      </c>
      <c r="P43" s="25"/>
      <c r="Q43" s="25"/>
      <c r="R43" s="25"/>
      <c r="S43" s="23"/>
      <c r="T43" s="23" t="e">
        <f t="shared" si="4"/>
        <v>#DIV/0!</v>
      </c>
      <c r="U43" s="23" t="e">
        <f t="shared" si="5"/>
        <v>#DIV/0!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 t="s">
        <v>50</v>
      </c>
      <c r="AB43" s="23">
        <f t="shared" si="23"/>
        <v>0</v>
      </c>
      <c r="AC43" s="24">
        <v>0</v>
      </c>
      <c r="AD43" s="26"/>
      <c r="AE43" s="23"/>
      <c r="AF43" s="23">
        <f>VLOOKUP(A43,[1]Sheet!$A:$AI,34,0)</f>
        <v>12</v>
      </c>
      <c r="AG43" s="23">
        <f>VLOOKUP(A43,[1]Sheet!$A:$AI,35,0)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3" t="s">
        <v>86</v>
      </c>
      <c r="B44" s="23" t="s">
        <v>34</v>
      </c>
      <c r="C44" s="23"/>
      <c r="D44" s="23"/>
      <c r="E44" s="23"/>
      <c r="F44" s="23"/>
      <c r="G44" s="24">
        <v>0</v>
      </c>
      <c r="H44" s="23">
        <v>180</v>
      </c>
      <c r="I44" s="23" t="s">
        <v>38</v>
      </c>
      <c r="J44" s="23"/>
      <c r="K44" s="23">
        <f t="shared" si="22"/>
        <v>0</v>
      </c>
      <c r="L44" s="23"/>
      <c r="M44" s="23"/>
      <c r="N44" s="23"/>
      <c r="O44" s="23">
        <f t="shared" si="3"/>
        <v>0</v>
      </c>
      <c r="P44" s="25"/>
      <c r="Q44" s="25"/>
      <c r="R44" s="25"/>
      <c r="S44" s="23"/>
      <c r="T44" s="23" t="e">
        <f t="shared" si="4"/>
        <v>#DIV/0!</v>
      </c>
      <c r="U44" s="23" t="e">
        <f t="shared" si="5"/>
        <v>#DIV/0!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 t="s">
        <v>50</v>
      </c>
      <c r="AB44" s="23">
        <f t="shared" si="23"/>
        <v>0</v>
      </c>
      <c r="AC44" s="24">
        <v>0</v>
      </c>
      <c r="AD44" s="26"/>
      <c r="AE44" s="23"/>
      <c r="AF44" s="23">
        <f>VLOOKUP(A44,[1]Sheet!$A:$AI,34,0)</f>
        <v>12</v>
      </c>
      <c r="AG44" s="23">
        <f>VLOOKUP(A44,[1]Sheet!$A:$AI,35,0)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3" t="s">
        <v>87</v>
      </c>
      <c r="B45" s="23" t="s">
        <v>34</v>
      </c>
      <c r="C45" s="23"/>
      <c r="D45" s="23"/>
      <c r="E45" s="23"/>
      <c r="F45" s="23"/>
      <c r="G45" s="24">
        <v>0</v>
      </c>
      <c r="H45" s="23">
        <v>180</v>
      </c>
      <c r="I45" s="23" t="s">
        <v>38</v>
      </c>
      <c r="J45" s="23"/>
      <c r="K45" s="23">
        <f t="shared" si="22"/>
        <v>0</v>
      </c>
      <c r="L45" s="23"/>
      <c r="M45" s="23"/>
      <c r="N45" s="23"/>
      <c r="O45" s="23">
        <f t="shared" si="3"/>
        <v>0</v>
      </c>
      <c r="P45" s="25"/>
      <c r="Q45" s="25"/>
      <c r="R45" s="25"/>
      <c r="S45" s="23"/>
      <c r="T45" s="23" t="e">
        <f t="shared" si="4"/>
        <v>#DIV/0!</v>
      </c>
      <c r="U45" s="23" t="e">
        <f t="shared" si="5"/>
        <v>#DIV/0!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 t="s">
        <v>50</v>
      </c>
      <c r="AB45" s="23">
        <f t="shared" si="23"/>
        <v>0</v>
      </c>
      <c r="AC45" s="24">
        <v>0</v>
      </c>
      <c r="AD45" s="26"/>
      <c r="AE45" s="23"/>
      <c r="AF45" s="23">
        <f>VLOOKUP(A45,[1]Sheet!$A:$AI,34,0)</f>
        <v>12</v>
      </c>
      <c r="AG45" s="23">
        <f>VLOOKUP(A45,[1]Sheet!$A:$AI,35,0)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34</v>
      </c>
      <c r="C46" s="1">
        <v>251</v>
      </c>
      <c r="D46" s="1">
        <v>96</v>
      </c>
      <c r="E46" s="1">
        <v>238</v>
      </c>
      <c r="F46" s="1">
        <v>62</v>
      </c>
      <c r="G46" s="6">
        <v>0.9</v>
      </c>
      <c r="H46" s="1">
        <v>180</v>
      </c>
      <c r="I46" s="1" t="s">
        <v>38</v>
      </c>
      <c r="J46" s="1">
        <v>240</v>
      </c>
      <c r="K46" s="1">
        <f t="shared" si="22"/>
        <v>-2</v>
      </c>
      <c r="L46" s="1"/>
      <c r="M46" s="1"/>
      <c r="N46" s="1">
        <v>480</v>
      </c>
      <c r="O46" s="1">
        <f t="shared" si="3"/>
        <v>47.6</v>
      </c>
      <c r="P46" s="5">
        <f t="shared" ref="P46:P47" si="24">14*O46-N46-F46</f>
        <v>124.39999999999998</v>
      </c>
      <c r="Q46" s="5">
        <f t="shared" ref="Q46:Q47" si="25">AC46*AD46</f>
        <v>96</v>
      </c>
      <c r="R46" s="5"/>
      <c r="S46" s="1"/>
      <c r="T46" s="1">
        <f t="shared" si="4"/>
        <v>13.403361344537815</v>
      </c>
      <c r="U46" s="1">
        <f t="shared" si="5"/>
        <v>11.38655462184874</v>
      </c>
      <c r="V46" s="1">
        <v>55.8</v>
      </c>
      <c r="W46" s="1">
        <v>40.6</v>
      </c>
      <c r="X46" s="1">
        <v>55.6</v>
      </c>
      <c r="Y46" s="1">
        <v>42.2</v>
      </c>
      <c r="Z46" s="1">
        <v>38.4</v>
      </c>
      <c r="AA46" s="1"/>
      <c r="AB46" s="1">
        <f t="shared" si="23"/>
        <v>111.95999999999998</v>
      </c>
      <c r="AC46" s="6">
        <v>8</v>
      </c>
      <c r="AD46" s="10">
        <f t="shared" ref="AD46:AD47" si="26">MROUND(P46,AC46*AF46)/AC46</f>
        <v>12</v>
      </c>
      <c r="AE46" s="1">
        <f t="shared" ref="AE46:AE47" si="27">AD46*AC46*G46</f>
        <v>86.4</v>
      </c>
      <c r="AF46" s="1">
        <f>VLOOKUP(A46,[1]Sheet!$A:$AI,34,0)</f>
        <v>12</v>
      </c>
      <c r="AG46" s="1">
        <f>VLOOKUP(A46,[1]Sheet!$A:$AI,35,0)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34</v>
      </c>
      <c r="C47" s="1">
        <v>76</v>
      </c>
      <c r="D47" s="1">
        <v>192</v>
      </c>
      <c r="E47" s="1">
        <v>188</v>
      </c>
      <c r="F47" s="1">
        <v>31</v>
      </c>
      <c r="G47" s="6">
        <v>0.9</v>
      </c>
      <c r="H47" s="1">
        <v>180</v>
      </c>
      <c r="I47" s="1" t="s">
        <v>38</v>
      </c>
      <c r="J47" s="1">
        <v>188</v>
      </c>
      <c r="K47" s="1">
        <f t="shared" si="22"/>
        <v>0</v>
      </c>
      <c r="L47" s="1"/>
      <c r="M47" s="1"/>
      <c r="N47" s="1">
        <v>192</v>
      </c>
      <c r="O47" s="1">
        <f t="shared" si="3"/>
        <v>37.6</v>
      </c>
      <c r="P47" s="5">
        <f t="shared" si="24"/>
        <v>303.39999999999998</v>
      </c>
      <c r="Q47" s="5">
        <f t="shared" si="25"/>
        <v>288</v>
      </c>
      <c r="R47" s="5"/>
      <c r="S47" s="1"/>
      <c r="T47" s="1">
        <f t="shared" si="4"/>
        <v>13.590425531914892</v>
      </c>
      <c r="U47" s="1">
        <f t="shared" si="5"/>
        <v>5.9308510638297873</v>
      </c>
      <c r="V47" s="1">
        <v>30.6</v>
      </c>
      <c r="W47" s="1">
        <v>21</v>
      </c>
      <c r="X47" s="1">
        <v>20.6</v>
      </c>
      <c r="Y47" s="1">
        <v>18.2</v>
      </c>
      <c r="Z47" s="1">
        <v>15.8</v>
      </c>
      <c r="AA47" s="1" t="s">
        <v>78</v>
      </c>
      <c r="AB47" s="1">
        <f t="shared" si="23"/>
        <v>273.06</v>
      </c>
      <c r="AC47" s="6">
        <v>8</v>
      </c>
      <c r="AD47" s="10">
        <f t="shared" si="26"/>
        <v>36</v>
      </c>
      <c r="AE47" s="1">
        <f t="shared" si="27"/>
        <v>259.2</v>
      </c>
      <c r="AF47" s="1">
        <f>VLOOKUP(A47,[1]Sheet!$A:$AI,34,0)</f>
        <v>12</v>
      </c>
      <c r="AG47" s="1">
        <f>VLOOKUP(A47,[1]Sheet!$A:$AI,35,0)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3" t="s">
        <v>90</v>
      </c>
      <c r="B48" s="23" t="s">
        <v>34</v>
      </c>
      <c r="C48" s="23"/>
      <c r="D48" s="23"/>
      <c r="E48" s="23"/>
      <c r="F48" s="23"/>
      <c r="G48" s="24">
        <v>0</v>
      </c>
      <c r="H48" s="23">
        <v>180</v>
      </c>
      <c r="I48" s="23" t="s">
        <v>38</v>
      </c>
      <c r="J48" s="23"/>
      <c r="K48" s="23">
        <f t="shared" si="22"/>
        <v>0</v>
      </c>
      <c r="L48" s="23"/>
      <c r="M48" s="23"/>
      <c r="N48" s="23"/>
      <c r="O48" s="23">
        <f t="shared" si="3"/>
        <v>0</v>
      </c>
      <c r="P48" s="25"/>
      <c r="Q48" s="25"/>
      <c r="R48" s="25"/>
      <c r="S48" s="23"/>
      <c r="T48" s="23" t="e">
        <f t="shared" si="4"/>
        <v>#DIV/0!</v>
      </c>
      <c r="U48" s="23" t="e">
        <f t="shared" si="5"/>
        <v>#DIV/0!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 t="s">
        <v>50</v>
      </c>
      <c r="AB48" s="23">
        <f t="shared" si="23"/>
        <v>0</v>
      </c>
      <c r="AC48" s="24">
        <v>0</v>
      </c>
      <c r="AD48" s="26"/>
      <c r="AE48" s="23"/>
      <c r="AF48" s="23">
        <f>VLOOKUP(A48,[1]Sheet!$A:$AI,34,0)</f>
        <v>12</v>
      </c>
      <c r="AG48" s="23">
        <f>VLOOKUP(A48,[1]Sheet!$A:$AI,35,0)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34</v>
      </c>
      <c r="C49" s="1">
        <v>538</v>
      </c>
      <c r="D49" s="1"/>
      <c r="E49" s="1">
        <v>435</v>
      </c>
      <c r="F49" s="1">
        <v>28</v>
      </c>
      <c r="G49" s="6">
        <v>0.9</v>
      </c>
      <c r="H49" s="1">
        <v>180</v>
      </c>
      <c r="I49" s="1" t="s">
        <v>38</v>
      </c>
      <c r="J49" s="1">
        <v>434</v>
      </c>
      <c r="K49" s="1">
        <f t="shared" si="22"/>
        <v>1</v>
      </c>
      <c r="L49" s="1"/>
      <c r="M49" s="1"/>
      <c r="N49" s="1">
        <v>480</v>
      </c>
      <c r="O49" s="1">
        <f t="shared" si="3"/>
        <v>87</v>
      </c>
      <c r="P49" s="5">
        <f t="shared" ref="P49:P64" si="28">14*O49-N49-F49</f>
        <v>710</v>
      </c>
      <c r="Q49" s="5">
        <f t="shared" ref="Q49:Q64" si="29">AC49*AD49</f>
        <v>672</v>
      </c>
      <c r="R49" s="5"/>
      <c r="S49" s="1"/>
      <c r="T49" s="1">
        <f t="shared" si="4"/>
        <v>13.563218390804598</v>
      </c>
      <c r="U49" s="1">
        <f t="shared" si="5"/>
        <v>5.8390804597701154</v>
      </c>
      <c r="V49" s="1">
        <v>67</v>
      </c>
      <c r="W49" s="1">
        <v>56.8</v>
      </c>
      <c r="X49" s="1">
        <v>83.2</v>
      </c>
      <c r="Y49" s="1">
        <v>55</v>
      </c>
      <c r="Z49" s="1">
        <v>68.2</v>
      </c>
      <c r="AA49" s="1"/>
      <c r="AB49" s="1">
        <f t="shared" si="23"/>
        <v>639</v>
      </c>
      <c r="AC49" s="6">
        <v>8</v>
      </c>
      <c r="AD49" s="10">
        <f t="shared" ref="AD49:AD64" si="30">MROUND(P49,AC49*AF49)/AC49</f>
        <v>84</v>
      </c>
      <c r="AE49" s="1">
        <f t="shared" ref="AE49:AE64" si="31">AD49*AC49*G49</f>
        <v>604.80000000000007</v>
      </c>
      <c r="AF49" s="1">
        <f>VLOOKUP(A49,[1]Sheet!$A:$AI,34,0)</f>
        <v>12</v>
      </c>
      <c r="AG49" s="1">
        <f>VLOOKUP(A49,[1]Sheet!$A:$AI,35,0)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34</v>
      </c>
      <c r="C50" s="1">
        <v>393</v>
      </c>
      <c r="D50" s="1"/>
      <c r="E50" s="1">
        <v>101</v>
      </c>
      <c r="F50" s="1">
        <v>265</v>
      </c>
      <c r="G50" s="6">
        <v>0.43</v>
      </c>
      <c r="H50" s="1">
        <v>180</v>
      </c>
      <c r="I50" s="1" t="s">
        <v>38</v>
      </c>
      <c r="J50" s="1">
        <v>109</v>
      </c>
      <c r="K50" s="1">
        <f t="shared" si="22"/>
        <v>-8</v>
      </c>
      <c r="L50" s="1"/>
      <c r="M50" s="1"/>
      <c r="N50" s="1">
        <v>192</v>
      </c>
      <c r="O50" s="1">
        <f t="shared" si="3"/>
        <v>20.2</v>
      </c>
      <c r="P50" s="5"/>
      <c r="Q50" s="5">
        <f t="shared" si="29"/>
        <v>0</v>
      </c>
      <c r="R50" s="5"/>
      <c r="S50" s="1"/>
      <c r="T50" s="1">
        <f t="shared" si="4"/>
        <v>22.623762376237625</v>
      </c>
      <c r="U50" s="1">
        <f t="shared" si="5"/>
        <v>22.623762376237625</v>
      </c>
      <c r="V50" s="1">
        <v>34</v>
      </c>
      <c r="W50" s="1">
        <v>11.8</v>
      </c>
      <c r="X50" s="1">
        <v>44.2</v>
      </c>
      <c r="Y50" s="1">
        <v>22.6</v>
      </c>
      <c r="Z50" s="1">
        <v>22.4</v>
      </c>
      <c r="AA50" s="27" t="s">
        <v>47</v>
      </c>
      <c r="AB50" s="1">
        <f t="shared" si="23"/>
        <v>0</v>
      </c>
      <c r="AC50" s="6">
        <v>16</v>
      </c>
      <c r="AD50" s="10">
        <f t="shared" si="30"/>
        <v>0</v>
      </c>
      <c r="AE50" s="1">
        <f t="shared" si="31"/>
        <v>0</v>
      </c>
      <c r="AF50" s="1">
        <f>VLOOKUP(A50,[1]Sheet!$A:$AI,34,0)</f>
        <v>12</v>
      </c>
      <c r="AG50" s="1">
        <f>VLOOKUP(A50,[1]Sheet!$A:$AI,35,0)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37</v>
      </c>
      <c r="C51" s="1">
        <v>630</v>
      </c>
      <c r="D51" s="1">
        <v>1200</v>
      </c>
      <c r="E51" s="1">
        <v>695</v>
      </c>
      <c r="F51" s="1">
        <v>1035</v>
      </c>
      <c r="G51" s="6">
        <v>1</v>
      </c>
      <c r="H51" s="1">
        <v>180</v>
      </c>
      <c r="I51" s="1" t="s">
        <v>38</v>
      </c>
      <c r="J51" s="1">
        <v>695</v>
      </c>
      <c r="K51" s="1">
        <f t="shared" si="22"/>
        <v>0</v>
      </c>
      <c r="L51" s="1"/>
      <c r="M51" s="1"/>
      <c r="N51" s="1">
        <v>60</v>
      </c>
      <c r="O51" s="1">
        <f t="shared" si="3"/>
        <v>139</v>
      </c>
      <c r="P51" s="5">
        <f t="shared" si="28"/>
        <v>851</v>
      </c>
      <c r="Q51" s="5">
        <f t="shared" si="29"/>
        <v>840</v>
      </c>
      <c r="R51" s="5"/>
      <c r="S51" s="1"/>
      <c r="T51" s="1">
        <f t="shared" si="4"/>
        <v>13.920863309352518</v>
      </c>
      <c r="U51" s="1">
        <f t="shared" si="5"/>
        <v>7.8776978417266186</v>
      </c>
      <c r="V51" s="1">
        <v>126</v>
      </c>
      <c r="W51" s="1">
        <v>109</v>
      </c>
      <c r="X51" s="1">
        <v>131.15700000000001</v>
      </c>
      <c r="Y51" s="1">
        <v>124</v>
      </c>
      <c r="Z51" s="1">
        <v>161</v>
      </c>
      <c r="AA51" s="1"/>
      <c r="AB51" s="1">
        <f t="shared" si="23"/>
        <v>851</v>
      </c>
      <c r="AC51" s="6">
        <v>5</v>
      </c>
      <c r="AD51" s="10">
        <f t="shared" si="30"/>
        <v>168</v>
      </c>
      <c r="AE51" s="1">
        <f t="shared" si="31"/>
        <v>840</v>
      </c>
      <c r="AF51" s="1">
        <f>VLOOKUP(A51,[1]Sheet!$A:$AI,34,0)</f>
        <v>12</v>
      </c>
      <c r="AG51" s="1">
        <f>VLOOKUP(A51,[1]Sheet!$A:$AI,35,0)</f>
        <v>144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34</v>
      </c>
      <c r="C52" s="1">
        <v>1027</v>
      </c>
      <c r="D52" s="1">
        <v>2208</v>
      </c>
      <c r="E52" s="1">
        <v>830</v>
      </c>
      <c r="F52" s="1">
        <v>2155</v>
      </c>
      <c r="G52" s="6">
        <v>0.9</v>
      </c>
      <c r="H52" s="1">
        <v>180</v>
      </c>
      <c r="I52" s="1" t="s">
        <v>38</v>
      </c>
      <c r="J52" s="1">
        <v>831</v>
      </c>
      <c r="K52" s="1">
        <f t="shared" si="22"/>
        <v>-1</v>
      </c>
      <c r="L52" s="1"/>
      <c r="M52" s="1"/>
      <c r="N52" s="1">
        <v>0</v>
      </c>
      <c r="O52" s="1">
        <f t="shared" si="3"/>
        <v>166</v>
      </c>
      <c r="P52" s="5">
        <f t="shared" si="28"/>
        <v>169</v>
      </c>
      <c r="Q52" s="5">
        <f t="shared" si="29"/>
        <v>192</v>
      </c>
      <c r="R52" s="5"/>
      <c r="S52" s="1"/>
      <c r="T52" s="1">
        <f t="shared" si="4"/>
        <v>14.138554216867471</v>
      </c>
      <c r="U52" s="1">
        <f t="shared" si="5"/>
        <v>12.981927710843374</v>
      </c>
      <c r="V52" s="1">
        <v>213</v>
      </c>
      <c r="W52" s="1">
        <v>177.8</v>
      </c>
      <c r="X52" s="1">
        <v>203</v>
      </c>
      <c r="Y52" s="1">
        <v>169.6</v>
      </c>
      <c r="Z52" s="1">
        <v>181.2</v>
      </c>
      <c r="AA52" s="1"/>
      <c r="AB52" s="1">
        <f t="shared" si="23"/>
        <v>152.1</v>
      </c>
      <c r="AC52" s="6">
        <v>8</v>
      </c>
      <c r="AD52" s="10">
        <f t="shared" si="30"/>
        <v>24</v>
      </c>
      <c r="AE52" s="1">
        <f t="shared" si="31"/>
        <v>172.8</v>
      </c>
      <c r="AF52" s="1">
        <f>VLOOKUP(A52,[1]Sheet!$A:$AI,34,0)</f>
        <v>12</v>
      </c>
      <c r="AG52" s="1">
        <f>VLOOKUP(A52,[1]Sheet!$A:$AI,35,0)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34</v>
      </c>
      <c r="C53" s="1">
        <v>321</v>
      </c>
      <c r="D53" s="1"/>
      <c r="E53" s="1">
        <v>142</v>
      </c>
      <c r="F53" s="1">
        <v>154</v>
      </c>
      <c r="G53" s="6">
        <v>0.43</v>
      </c>
      <c r="H53" s="1">
        <v>180</v>
      </c>
      <c r="I53" s="1" t="s">
        <v>38</v>
      </c>
      <c r="J53" s="1">
        <v>167</v>
      </c>
      <c r="K53" s="1">
        <f t="shared" si="22"/>
        <v>-25</v>
      </c>
      <c r="L53" s="1"/>
      <c r="M53" s="1"/>
      <c r="N53" s="1">
        <v>192</v>
      </c>
      <c r="O53" s="1">
        <f t="shared" si="3"/>
        <v>28.4</v>
      </c>
      <c r="P53" s="5">
        <f>16*O53-N53-F53</f>
        <v>108.39999999999998</v>
      </c>
      <c r="Q53" s="5">
        <f t="shared" si="29"/>
        <v>192</v>
      </c>
      <c r="R53" s="5"/>
      <c r="S53" s="1"/>
      <c r="T53" s="1">
        <f t="shared" si="4"/>
        <v>18.943661971830988</v>
      </c>
      <c r="U53" s="1">
        <f t="shared" si="5"/>
        <v>12.183098591549296</v>
      </c>
      <c r="V53" s="1">
        <v>33.200000000000003</v>
      </c>
      <c r="W53" s="1">
        <v>30.6</v>
      </c>
      <c r="X53" s="1">
        <v>49</v>
      </c>
      <c r="Y53" s="1">
        <v>41.8</v>
      </c>
      <c r="Z53" s="1">
        <v>29.8</v>
      </c>
      <c r="AA53" s="1"/>
      <c r="AB53" s="1">
        <f t="shared" si="23"/>
        <v>46.611999999999988</v>
      </c>
      <c r="AC53" s="6">
        <v>16</v>
      </c>
      <c r="AD53" s="10">
        <f t="shared" si="30"/>
        <v>12</v>
      </c>
      <c r="AE53" s="1">
        <f t="shared" si="31"/>
        <v>82.56</v>
      </c>
      <c r="AF53" s="1">
        <f>VLOOKUP(A53,[1]Sheet!$A:$AI,34,0)</f>
        <v>12</v>
      </c>
      <c r="AG53" s="1">
        <f>VLOOKUP(A53,[1]Sheet!$A:$AI,35,0)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34</v>
      </c>
      <c r="C54" s="1">
        <v>160</v>
      </c>
      <c r="D54" s="1"/>
      <c r="E54" s="1">
        <v>38</v>
      </c>
      <c r="F54" s="1">
        <v>117</v>
      </c>
      <c r="G54" s="6">
        <v>0.7</v>
      </c>
      <c r="H54" s="1">
        <v>180</v>
      </c>
      <c r="I54" s="1" t="s">
        <v>38</v>
      </c>
      <c r="J54" s="1">
        <v>38</v>
      </c>
      <c r="K54" s="1">
        <f t="shared" si="22"/>
        <v>0</v>
      </c>
      <c r="L54" s="1"/>
      <c r="M54" s="1"/>
      <c r="N54" s="1">
        <v>0</v>
      </c>
      <c r="O54" s="1">
        <f t="shared" si="3"/>
        <v>7.6</v>
      </c>
      <c r="P54" s="5"/>
      <c r="Q54" s="5">
        <f t="shared" si="29"/>
        <v>0</v>
      </c>
      <c r="R54" s="5"/>
      <c r="S54" s="1"/>
      <c r="T54" s="1">
        <f t="shared" si="4"/>
        <v>15.394736842105264</v>
      </c>
      <c r="U54" s="1">
        <f t="shared" si="5"/>
        <v>15.394736842105264</v>
      </c>
      <c r="V54" s="1">
        <v>7.8</v>
      </c>
      <c r="W54" s="1">
        <v>5.2</v>
      </c>
      <c r="X54" s="1">
        <v>12.4</v>
      </c>
      <c r="Y54" s="1">
        <v>6.2</v>
      </c>
      <c r="Z54" s="1">
        <v>10.6</v>
      </c>
      <c r="AA54" s="1"/>
      <c r="AB54" s="1">
        <f t="shared" si="23"/>
        <v>0</v>
      </c>
      <c r="AC54" s="6">
        <v>10</v>
      </c>
      <c r="AD54" s="10">
        <f t="shared" si="30"/>
        <v>0</v>
      </c>
      <c r="AE54" s="1">
        <f t="shared" si="31"/>
        <v>0</v>
      </c>
      <c r="AF54" s="1">
        <f>VLOOKUP(A54,[1]Sheet!$A:$AI,34,0)</f>
        <v>12</v>
      </c>
      <c r="AG54" s="1">
        <f>VLOOKUP(A54,[1]Sheet!$A:$AI,35,0)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34</v>
      </c>
      <c r="C55" s="1">
        <v>146</v>
      </c>
      <c r="D55" s="1">
        <v>480</v>
      </c>
      <c r="E55" s="1">
        <v>172</v>
      </c>
      <c r="F55" s="1">
        <v>430</v>
      </c>
      <c r="G55" s="6">
        <v>0.7</v>
      </c>
      <c r="H55" s="1">
        <v>180</v>
      </c>
      <c r="I55" s="1" t="s">
        <v>98</v>
      </c>
      <c r="J55" s="1">
        <v>172</v>
      </c>
      <c r="K55" s="1">
        <f t="shared" si="22"/>
        <v>0</v>
      </c>
      <c r="L55" s="1"/>
      <c r="M55" s="1"/>
      <c r="N55" s="1">
        <v>0</v>
      </c>
      <c r="O55" s="1">
        <f t="shared" si="3"/>
        <v>34.4</v>
      </c>
      <c r="P55" s="5">
        <f>15*O55-N55-F55</f>
        <v>86</v>
      </c>
      <c r="Q55" s="5">
        <f t="shared" si="29"/>
        <v>120</v>
      </c>
      <c r="R55" s="5"/>
      <c r="S55" s="1"/>
      <c r="T55" s="1">
        <f t="shared" si="4"/>
        <v>15.988372093023257</v>
      </c>
      <c r="U55" s="1">
        <f t="shared" si="5"/>
        <v>12.5</v>
      </c>
      <c r="V55" s="1">
        <v>32</v>
      </c>
      <c r="W55" s="1">
        <v>49.2</v>
      </c>
      <c r="X55" s="1">
        <v>34.4</v>
      </c>
      <c r="Y55" s="1">
        <v>20.2</v>
      </c>
      <c r="Z55" s="1">
        <v>36.799999999999997</v>
      </c>
      <c r="AA55" s="1"/>
      <c r="AB55" s="1">
        <f t="shared" si="23"/>
        <v>60.199999999999996</v>
      </c>
      <c r="AC55" s="6">
        <v>10</v>
      </c>
      <c r="AD55" s="10">
        <f t="shared" si="30"/>
        <v>12</v>
      </c>
      <c r="AE55" s="1">
        <f t="shared" si="31"/>
        <v>84</v>
      </c>
      <c r="AF55" s="1">
        <f>VLOOKUP(A55,[1]Sheet!$A:$AI,34,0)</f>
        <v>12</v>
      </c>
      <c r="AG55" s="1">
        <f>VLOOKUP(A55,[1]Sheet!$A:$AI,35,0)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34</v>
      </c>
      <c r="C56" s="1">
        <v>157</v>
      </c>
      <c r="D56" s="1"/>
      <c r="E56" s="1">
        <v>39</v>
      </c>
      <c r="F56" s="1">
        <v>78</v>
      </c>
      <c r="G56" s="6">
        <v>1</v>
      </c>
      <c r="H56" s="1">
        <v>180</v>
      </c>
      <c r="I56" s="1" t="s">
        <v>63</v>
      </c>
      <c r="J56" s="1">
        <v>40</v>
      </c>
      <c r="K56" s="1">
        <f t="shared" si="22"/>
        <v>-1</v>
      </c>
      <c r="L56" s="1"/>
      <c r="M56" s="1"/>
      <c r="N56" s="1">
        <v>72</v>
      </c>
      <c r="O56" s="1">
        <f t="shared" si="3"/>
        <v>7.8</v>
      </c>
      <c r="P56" s="5"/>
      <c r="Q56" s="5">
        <f t="shared" si="29"/>
        <v>0</v>
      </c>
      <c r="R56" s="5"/>
      <c r="S56" s="1"/>
      <c r="T56" s="1">
        <f t="shared" si="4"/>
        <v>19.23076923076923</v>
      </c>
      <c r="U56" s="1">
        <f t="shared" si="5"/>
        <v>19.23076923076923</v>
      </c>
      <c r="V56" s="1">
        <v>14.4</v>
      </c>
      <c r="W56" s="1">
        <v>5.8</v>
      </c>
      <c r="X56" s="1">
        <v>17</v>
      </c>
      <c r="Y56" s="1">
        <v>11</v>
      </c>
      <c r="Z56" s="1">
        <v>9.4</v>
      </c>
      <c r="AA56" s="27" t="s">
        <v>47</v>
      </c>
      <c r="AB56" s="1">
        <f t="shared" si="23"/>
        <v>0</v>
      </c>
      <c r="AC56" s="6">
        <v>6</v>
      </c>
      <c r="AD56" s="10">
        <f t="shared" si="30"/>
        <v>0</v>
      </c>
      <c r="AE56" s="1">
        <f t="shared" si="31"/>
        <v>0</v>
      </c>
      <c r="AF56" s="1">
        <f>VLOOKUP(A56,[1]Sheet!$A:$AI,34,0)</f>
        <v>12</v>
      </c>
      <c r="AG56" s="1">
        <f>VLOOKUP(A56,[1]Sheet!$A:$AI,35,0)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34</v>
      </c>
      <c r="C57" s="1">
        <v>25</v>
      </c>
      <c r="D57" s="1">
        <v>192</v>
      </c>
      <c r="E57" s="1">
        <v>66</v>
      </c>
      <c r="F57" s="1">
        <v>136</v>
      </c>
      <c r="G57" s="6">
        <v>0.7</v>
      </c>
      <c r="H57" s="1">
        <v>180</v>
      </c>
      <c r="I57" s="1" t="s">
        <v>38</v>
      </c>
      <c r="J57" s="1">
        <v>67</v>
      </c>
      <c r="K57" s="1">
        <f t="shared" si="22"/>
        <v>-1</v>
      </c>
      <c r="L57" s="1"/>
      <c r="M57" s="1"/>
      <c r="N57" s="1">
        <v>0</v>
      </c>
      <c r="O57" s="1">
        <f t="shared" si="3"/>
        <v>13.2</v>
      </c>
      <c r="P57" s="5">
        <f t="shared" si="28"/>
        <v>48.799999999999983</v>
      </c>
      <c r="Q57" s="5">
        <f t="shared" si="29"/>
        <v>96</v>
      </c>
      <c r="R57" s="5"/>
      <c r="S57" s="1"/>
      <c r="T57" s="1">
        <f t="shared" si="4"/>
        <v>17.575757575757578</v>
      </c>
      <c r="U57" s="1">
        <f t="shared" si="5"/>
        <v>10.303030303030303</v>
      </c>
      <c r="V57" s="1">
        <v>11.8</v>
      </c>
      <c r="W57" s="1">
        <v>18.600000000000001</v>
      </c>
      <c r="X57" s="1">
        <v>9.8000000000000007</v>
      </c>
      <c r="Y57" s="1">
        <v>13</v>
      </c>
      <c r="Z57" s="1">
        <v>16.399999999999999</v>
      </c>
      <c r="AA57" s="1" t="s">
        <v>43</v>
      </c>
      <c r="AB57" s="1">
        <f t="shared" si="23"/>
        <v>34.159999999999982</v>
      </c>
      <c r="AC57" s="6">
        <v>8</v>
      </c>
      <c r="AD57" s="10">
        <f t="shared" si="30"/>
        <v>12</v>
      </c>
      <c r="AE57" s="1">
        <f t="shared" si="31"/>
        <v>67.199999999999989</v>
      </c>
      <c r="AF57" s="1">
        <f>VLOOKUP(A57,[1]Sheet!$A:$AI,34,0)</f>
        <v>12</v>
      </c>
      <c r="AG57" s="1">
        <f>VLOOKUP(A57,[1]Sheet!$A:$AI,35,0)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34</v>
      </c>
      <c r="C58" s="1">
        <v>95</v>
      </c>
      <c r="D58" s="1">
        <v>96</v>
      </c>
      <c r="E58" s="1">
        <v>45</v>
      </c>
      <c r="F58" s="1">
        <v>144</v>
      </c>
      <c r="G58" s="6">
        <v>0.7</v>
      </c>
      <c r="H58" s="1">
        <v>180</v>
      </c>
      <c r="I58" s="1" t="s">
        <v>38</v>
      </c>
      <c r="J58" s="1">
        <v>45</v>
      </c>
      <c r="K58" s="1">
        <f t="shared" si="22"/>
        <v>0</v>
      </c>
      <c r="L58" s="1"/>
      <c r="M58" s="1"/>
      <c r="N58" s="1">
        <v>0</v>
      </c>
      <c r="O58" s="1">
        <f t="shared" si="3"/>
        <v>9</v>
      </c>
      <c r="P58" s="5"/>
      <c r="Q58" s="5">
        <f t="shared" si="29"/>
        <v>0</v>
      </c>
      <c r="R58" s="5"/>
      <c r="S58" s="1"/>
      <c r="T58" s="1">
        <f t="shared" si="4"/>
        <v>16</v>
      </c>
      <c r="U58" s="1">
        <f t="shared" si="5"/>
        <v>16</v>
      </c>
      <c r="V58" s="1">
        <v>7.4</v>
      </c>
      <c r="W58" s="1">
        <v>16</v>
      </c>
      <c r="X58" s="1">
        <v>7.6</v>
      </c>
      <c r="Y58" s="1">
        <v>9.1999999999999993</v>
      </c>
      <c r="Z58" s="1">
        <v>20.399999999999999</v>
      </c>
      <c r="AA58" s="1" t="s">
        <v>43</v>
      </c>
      <c r="AB58" s="1">
        <f t="shared" si="23"/>
        <v>0</v>
      </c>
      <c r="AC58" s="6">
        <v>8</v>
      </c>
      <c r="AD58" s="10">
        <f t="shared" si="30"/>
        <v>0</v>
      </c>
      <c r="AE58" s="1">
        <f t="shared" si="31"/>
        <v>0</v>
      </c>
      <c r="AF58" s="1">
        <f>VLOOKUP(A58,[1]Sheet!$A:$AI,34,0)</f>
        <v>12</v>
      </c>
      <c r="AG58" s="1">
        <f>VLOOKUP(A58,[1]Sheet!$A:$AI,35,0)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34</v>
      </c>
      <c r="C59" s="1">
        <v>154</v>
      </c>
      <c r="D59" s="1">
        <v>96</v>
      </c>
      <c r="E59" s="1">
        <v>27</v>
      </c>
      <c r="F59" s="1">
        <v>202</v>
      </c>
      <c r="G59" s="6">
        <v>0.7</v>
      </c>
      <c r="H59" s="1">
        <v>180</v>
      </c>
      <c r="I59" s="1" t="s">
        <v>38</v>
      </c>
      <c r="J59" s="1">
        <v>27</v>
      </c>
      <c r="K59" s="1">
        <f t="shared" si="22"/>
        <v>0</v>
      </c>
      <c r="L59" s="1"/>
      <c r="M59" s="1"/>
      <c r="N59" s="1">
        <v>0</v>
      </c>
      <c r="O59" s="1">
        <f t="shared" si="3"/>
        <v>5.4</v>
      </c>
      <c r="P59" s="5"/>
      <c r="Q59" s="5">
        <f t="shared" si="29"/>
        <v>0</v>
      </c>
      <c r="R59" s="5"/>
      <c r="S59" s="1"/>
      <c r="T59" s="1">
        <f t="shared" si="4"/>
        <v>37.407407407407405</v>
      </c>
      <c r="U59" s="1">
        <f t="shared" si="5"/>
        <v>37.407407407407405</v>
      </c>
      <c r="V59" s="1">
        <v>12</v>
      </c>
      <c r="W59" s="1">
        <v>14.6</v>
      </c>
      <c r="X59" s="1">
        <v>8</v>
      </c>
      <c r="Y59" s="1">
        <v>4.5999999999999996</v>
      </c>
      <c r="Z59" s="1">
        <v>12.2</v>
      </c>
      <c r="AA59" s="30" t="s">
        <v>134</v>
      </c>
      <c r="AB59" s="1">
        <f t="shared" si="23"/>
        <v>0</v>
      </c>
      <c r="AC59" s="6">
        <v>8</v>
      </c>
      <c r="AD59" s="10">
        <f t="shared" si="30"/>
        <v>0</v>
      </c>
      <c r="AE59" s="1">
        <f t="shared" si="31"/>
        <v>0</v>
      </c>
      <c r="AF59" s="1">
        <f>VLOOKUP(A59,[1]Sheet!$A:$AI,34,0)</f>
        <v>12</v>
      </c>
      <c r="AG59" s="1">
        <f>VLOOKUP(A59,[1]Sheet!$A:$AI,35,0)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34</v>
      </c>
      <c r="C60" s="1">
        <v>201</v>
      </c>
      <c r="D60" s="1">
        <v>1056</v>
      </c>
      <c r="E60" s="1">
        <v>328</v>
      </c>
      <c r="F60" s="1">
        <v>845</v>
      </c>
      <c r="G60" s="6">
        <v>0.7</v>
      </c>
      <c r="H60" s="1">
        <v>180</v>
      </c>
      <c r="I60" s="1" t="s">
        <v>38</v>
      </c>
      <c r="J60" s="1">
        <v>330</v>
      </c>
      <c r="K60" s="1">
        <f t="shared" si="22"/>
        <v>-2</v>
      </c>
      <c r="L60" s="1"/>
      <c r="M60" s="1"/>
      <c r="N60" s="1">
        <v>0</v>
      </c>
      <c r="O60" s="1">
        <f t="shared" si="3"/>
        <v>65.599999999999994</v>
      </c>
      <c r="P60" s="5">
        <f t="shared" si="28"/>
        <v>73.399999999999864</v>
      </c>
      <c r="Q60" s="5">
        <f t="shared" si="29"/>
        <v>96</v>
      </c>
      <c r="R60" s="5"/>
      <c r="S60" s="1"/>
      <c r="T60" s="1">
        <f t="shared" si="4"/>
        <v>14.344512195121952</v>
      </c>
      <c r="U60" s="1">
        <f t="shared" si="5"/>
        <v>12.881097560975611</v>
      </c>
      <c r="V60" s="1">
        <v>87</v>
      </c>
      <c r="W60" s="1">
        <v>59.8</v>
      </c>
      <c r="X60" s="1">
        <v>55</v>
      </c>
      <c r="Y60" s="1">
        <v>66.2</v>
      </c>
      <c r="Z60" s="1">
        <v>75.2</v>
      </c>
      <c r="AA60" s="1"/>
      <c r="AB60" s="1">
        <f t="shared" si="23"/>
        <v>51.379999999999903</v>
      </c>
      <c r="AC60" s="6">
        <v>8</v>
      </c>
      <c r="AD60" s="10">
        <f t="shared" si="30"/>
        <v>12</v>
      </c>
      <c r="AE60" s="1">
        <f t="shared" si="31"/>
        <v>67.199999999999989</v>
      </c>
      <c r="AF60" s="1">
        <f>VLOOKUP(A60,[1]Sheet!$A:$AI,34,0)</f>
        <v>12</v>
      </c>
      <c r="AG60" s="1">
        <f>VLOOKUP(A60,[1]Sheet!$A:$AI,35,0)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34</v>
      </c>
      <c r="C61" s="1">
        <v>142</v>
      </c>
      <c r="D61" s="1"/>
      <c r="E61" s="1">
        <v>68</v>
      </c>
      <c r="F61" s="1">
        <v>48</v>
      </c>
      <c r="G61" s="6">
        <v>0.9</v>
      </c>
      <c r="H61" s="1">
        <v>180</v>
      </c>
      <c r="I61" s="1" t="s">
        <v>38</v>
      </c>
      <c r="J61" s="1">
        <v>67</v>
      </c>
      <c r="K61" s="1">
        <f t="shared" si="22"/>
        <v>1</v>
      </c>
      <c r="L61" s="1"/>
      <c r="M61" s="1"/>
      <c r="N61" s="1">
        <v>96</v>
      </c>
      <c r="O61" s="1">
        <f t="shared" si="3"/>
        <v>13.6</v>
      </c>
      <c r="P61" s="5">
        <f>15*O61-N61-F61</f>
        <v>60</v>
      </c>
      <c r="Q61" s="5">
        <f t="shared" si="29"/>
        <v>96</v>
      </c>
      <c r="R61" s="5"/>
      <c r="S61" s="1"/>
      <c r="T61" s="1">
        <f t="shared" si="4"/>
        <v>17.647058823529413</v>
      </c>
      <c r="U61" s="1">
        <f t="shared" si="5"/>
        <v>10.588235294117647</v>
      </c>
      <c r="V61" s="1">
        <v>12</v>
      </c>
      <c r="W61" s="1">
        <v>12</v>
      </c>
      <c r="X61" s="1">
        <v>17.2</v>
      </c>
      <c r="Y61" s="1">
        <v>10</v>
      </c>
      <c r="Z61" s="1">
        <v>18.399999999999999</v>
      </c>
      <c r="AA61" s="1"/>
      <c r="AB61" s="1">
        <f t="shared" si="23"/>
        <v>54</v>
      </c>
      <c r="AC61" s="6">
        <v>8</v>
      </c>
      <c r="AD61" s="10">
        <f t="shared" si="30"/>
        <v>12</v>
      </c>
      <c r="AE61" s="1">
        <f t="shared" si="31"/>
        <v>86.4</v>
      </c>
      <c r="AF61" s="1">
        <f>VLOOKUP(A61,[1]Sheet!$A:$AI,34,0)</f>
        <v>12</v>
      </c>
      <c r="AG61" s="1">
        <f>VLOOKUP(A61,[1]Sheet!$A:$AI,35,0)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34</v>
      </c>
      <c r="C62" s="1">
        <v>115</v>
      </c>
      <c r="D62" s="1"/>
      <c r="E62" s="1">
        <v>92</v>
      </c>
      <c r="F62" s="1">
        <v>4</v>
      </c>
      <c r="G62" s="6">
        <v>0.9</v>
      </c>
      <c r="H62" s="1">
        <v>180</v>
      </c>
      <c r="I62" s="1" t="s">
        <v>38</v>
      </c>
      <c r="J62" s="1">
        <v>93</v>
      </c>
      <c r="K62" s="1">
        <f t="shared" si="22"/>
        <v>-1</v>
      </c>
      <c r="L62" s="1"/>
      <c r="M62" s="1"/>
      <c r="N62" s="1">
        <v>96</v>
      </c>
      <c r="O62" s="1">
        <f t="shared" si="3"/>
        <v>18.399999999999999</v>
      </c>
      <c r="P62" s="5">
        <f t="shared" si="28"/>
        <v>157.59999999999997</v>
      </c>
      <c r="Q62" s="5">
        <f t="shared" si="29"/>
        <v>192</v>
      </c>
      <c r="R62" s="5"/>
      <c r="S62" s="1"/>
      <c r="T62" s="1">
        <f t="shared" si="4"/>
        <v>15.869565217391306</v>
      </c>
      <c r="U62" s="1">
        <f t="shared" si="5"/>
        <v>5.4347826086956523</v>
      </c>
      <c r="V62" s="1">
        <v>14.2</v>
      </c>
      <c r="W62" s="1">
        <v>11.2</v>
      </c>
      <c r="X62" s="1">
        <v>11.4</v>
      </c>
      <c r="Y62" s="1">
        <v>11.2</v>
      </c>
      <c r="Z62" s="1">
        <v>16.8</v>
      </c>
      <c r="AA62" s="1"/>
      <c r="AB62" s="1">
        <f t="shared" si="23"/>
        <v>141.83999999999997</v>
      </c>
      <c r="AC62" s="6">
        <v>8</v>
      </c>
      <c r="AD62" s="10">
        <f t="shared" si="30"/>
        <v>24</v>
      </c>
      <c r="AE62" s="1">
        <f t="shared" si="31"/>
        <v>172.8</v>
      </c>
      <c r="AF62" s="1">
        <f>VLOOKUP(A62,[1]Sheet!$A:$AI,34,0)</f>
        <v>12</v>
      </c>
      <c r="AG62" s="1">
        <f>VLOOKUP(A62,[1]Sheet!$A:$AI,35,0)</f>
        <v>84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37</v>
      </c>
      <c r="C63" s="1">
        <v>885</v>
      </c>
      <c r="D63" s="1">
        <v>960</v>
      </c>
      <c r="E63" s="1">
        <v>880</v>
      </c>
      <c r="F63" s="1">
        <v>755</v>
      </c>
      <c r="G63" s="6">
        <v>1</v>
      </c>
      <c r="H63" s="1">
        <v>180</v>
      </c>
      <c r="I63" s="1" t="s">
        <v>38</v>
      </c>
      <c r="J63" s="1">
        <v>880</v>
      </c>
      <c r="K63" s="1">
        <f t="shared" si="22"/>
        <v>0</v>
      </c>
      <c r="L63" s="1"/>
      <c r="M63" s="1"/>
      <c r="N63" s="1">
        <v>720</v>
      </c>
      <c r="O63" s="1">
        <f t="shared" si="3"/>
        <v>176</v>
      </c>
      <c r="P63" s="5">
        <f t="shared" si="28"/>
        <v>989</v>
      </c>
      <c r="Q63" s="5">
        <f t="shared" si="29"/>
        <v>960</v>
      </c>
      <c r="R63" s="5"/>
      <c r="S63" s="1"/>
      <c r="T63" s="1">
        <f t="shared" si="4"/>
        <v>13.835227272727273</v>
      </c>
      <c r="U63" s="1">
        <f t="shared" si="5"/>
        <v>8.3806818181818183</v>
      </c>
      <c r="V63" s="1">
        <v>170</v>
      </c>
      <c r="W63" s="1">
        <v>162</v>
      </c>
      <c r="X63" s="1">
        <v>173</v>
      </c>
      <c r="Y63" s="1">
        <v>173</v>
      </c>
      <c r="Z63" s="1">
        <v>183</v>
      </c>
      <c r="AA63" s="1"/>
      <c r="AB63" s="1">
        <f t="shared" si="23"/>
        <v>989</v>
      </c>
      <c r="AC63" s="6">
        <v>5</v>
      </c>
      <c r="AD63" s="10">
        <f t="shared" si="30"/>
        <v>192</v>
      </c>
      <c r="AE63" s="1">
        <f t="shared" si="31"/>
        <v>960</v>
      </c>
      <c r="AF63" s="1">
        <f>VLOOKUP(A63,[1]Sheet!$A:$AI,34,0)</f>
        <v>12</v>
      </c>
      <c r="AG63" s="1">
        <f>VLOOKUP(A63,[1]Sheet!$A:$AI,35,0)</f>
        <v>144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34</v>
      </c>
      <c r="C64" s="1">
        <v>135</v>
      </c>
      <c r="D64" s="1">
        <v>60</v>
      </c>
      <c r="E64" s="1">
        <v>191</v>
      </c>
      <c r="F64" s="1">
        <v>-9</v>
      </c>
      <c r="G64" s="6">
        <v>1</v>
      </c>
      <c r="H64" s="1">
        <v>180</v>
      </c>
      <c r="I64" s="1" t="s">
        <v>38</v>
      </c>
      <c r="J64" s="1">
        <v>194</v>
      </c>
      <c r="K64" s="1">
        <f t="shared" si="22"/>
        <v>-3</v>
      </c>
      <c r="L64" s="1"/>
      <c r="M64" s="1"/>
      <c r="N64" s="1">
        <v>300</v>
      </c>
      <c r="O64" s="1">
        <f t="shared" si="3"/>
        <v>38.200000000000003</v>
      </c>
      <c r="P64" s="5">
        <f t="shared" si="28"/>
        <v>243.80000000000007</v>
      </c>
      <c r="Q64" s="5">
        <f t="shared" si="29"/>
        <v>240</v>
      </c>
      <c r="R64" s="5"/>
      <c r="S64" s="1"/>
      <c r="T64" s="1">
        <f t="shared" si="4"/>
        <v>13.900523560209423</v>
      </c>
      <c r="U64" s="1">
        <f t="shared" si="5"/>
        <v>7.6178010471204187</v>
      </c>
      <c r="V64" s="1">
        <v>33.4</v>
      </c>
      <c r="W64" s="1">
        <v>23.8</v>
      </c>
      <c r="X64" s="1">
        <v>32.200000000000003</v>
      </c>
      <c r="Y64" s="1">
        <v>27</v>
      </c>
      <c r="Z64" s="1">
        <v>25.4</v>
      </c>
      <c r="AA64" s="1"/>
      <c r="AB64" s="1">
        <f t="shared" si="23"/>
        <v>243.80000000000007</v>
      </c>
      <c r="AC64" s="6">
        <v>5</v>
      </c>
      <c r="AD64" s="10">
        <f t="shared" si="30"/>
        <v>48</v>
      </c>
      <c r="AE64" s="1">
        <f t="shared" si="31"/>
        <v>240</v>
      </c>
      <c r="AF64" s="1">
        <f>VLOOKUP(A64,[1]Sheet!$A:$AI,34,0)</f>
        <v>12</v>
      </c>
      <c r="AG64" s="1">
        <f>VLOOKUP(A64,[1]Sheet!$A:$AI,35,0)</f>
        <v>84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108</v>
      </c>
      <c r="B65" s="15" t="s">
        <v>34</v>
      </c>
      <c r="C65" s="15">
        <v>81</v>
      </c>
      <c r="D65" s="15"/>
      <c r="E65" s="15"/>
      <c r="F65" s="15">
        <v>81</v>
      </c>
      <c r="G65" s="16">
        <v>0</v>
      </c>
      <c r="H65" s="15" t="e">
        <v>#N/A</v>
      </c>
      <c r="I65" s="15" t="s">
        <v>35</v>
      </c>
      <c r="J65" s="15"/>
      <c r="K65" s="15">
        <f t="shared" si="22"/>
        <v>0</v>
      </c>
      <c r="L65" s="15"/>
      <c r="M65" s="15"/>
      <c r="N65" s="15"/>
      <c r="O65" s="15">
        <f t="shared" si="3"/>
        <v>0</v>
      </c>
      <c r="P65" s="17"/>
      <c r="Q65" s="17"/>
      <c r="R65" s="17"/>
      <c r="S65" s="15"/>
      <c r="T65" s="15" t="e">
        <f t="shared" si="4"/>
        <v>#DIV/0!</v>
      </c>
      <c r="U65" s="15" t="e">
        <f t="shared" si="5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29" t="s">
        <v>109</v>
      </c>
      <c r="AB65" s="15">
        <f t="shared" si="23"/>
        <v>0</v>
      </c>
      <c r="AC65" s="16">
        <v>0</v>
      </c>
      <c r="AD65" s="18"/>
      <c r="AE65" s="15"/>
      <c r="AF65" s="15"/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3" t="s">
        <v>110</v>
      </c>
      <c r="B66" s="23" t="s">
        <v>34</v>
      </c>
      <c r="C66" s="23"/>
      <c r="D66" s="23"/>
      <c r="E66" s="23"/>
      <c r="F66" s="23"/>
      <c r="G66" s="24">
        <v>0</v>
      </c>
      <c r="H66" s="23">
        <v>180</v>
      </c>
      <c r="I66" s="23" t="s">
        <v>38</v>
      </c>
      <c r="J66" s="23"/>
      <c r="K66" s="23">
        <f t="shared" si="22"/>
        <v>0</v>
      </c>
      <c r="L66" s="23"/>
      <c r="M66" s="23"/>
      <c r="N66" s="23"/>
      <c r="O66" s="23">
        <f t="shared" si="3"/>
        <v>0</v>
      </c>
      <c r="P66" s="25"/>
      <c r="Q66" s="25"/>
      <c r="R66" s="25"/>
      <c r="S66" s="23"/>
      <c r="T66" s="23" t="e">
        <f t="shared" si="4"/>
        <v>#DIV/0!</v>
      </c>
      <c r="U66" s="23" t="e">
        <f t="shared" si="5"/>
        <v>#DIV/0!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 t="s">
        <v>50</v>
      </c>
      <c r="AB66" s="23">
        <f t="shared" si="23"/>
        <v>0</v>
      </c>
      <c r="AC66" s="24">
        <v>0</v>
      </c>
      <c r="AD66" s="26"/>
      <c r="AE66" s="23"/>
      <c r="AF66" s="23">
        <f>VLOOKUP(A66,[1]Sheet!$A:$AI,34,0)</f>
        <v>8</v>
      </c>
      <c r="AG66" s="23">
        <f>VLOOKUP(A66,[1]Sheet!$A:$AI,35,0)</f>
        <v>48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3" t="s">
        <v>111</v>
      </c>
      <c r="B67" s="23" t="s">
        <v>34</v>
      </c>
      <c r="C67" s="23"/>
      <c r="D67" s="23"/>
      <c r="E67" s="23"/>
      <c r="F67" s="23"/>
      <c r="G67" s="24">
        <v>0</v>
      </c>
      <c r="H67" s="23">
        <v>180</v>
      </c>
      <c r="I67" s="23" t="s">
        <v>38</v>
      </c>
      <c r="J67" s="23"/>
      <c r="K67" s="23">
        <f t="shared" si="22"/>
        <v>0</v>
      </c>
      <c r="L67" s="23"/>
      <c r="M67" s="23"/>
      <c r="N67" s="23"/>
      <c r="O67" s="23">
        <f t="shared" si="3"/>
        <v>0</v>
      </c>
      <c r="P67" s="25"/>
      <c r="Q67" s="25"/>
      <c r="R67" s="25"/>
      <c r="S67" s="23"/>
      <c r="T67" s="23" t="e">
        <f t="shared" si="4"/>
        <v>#DIV/0!</v>
      </c>
      <c r="U67" s="23" t="e">
        <f t="shared" si="5"/>
        <v>#DIV/0!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 t="s">
        <v>50</v>
      </c>
      <c r="AB67" s="23">
        <f t="shared" si="23"/>
        <v>0</v>
      </c>
      <c r="AC67" s="24">
        <v>0</v>
      </c>
      <c r="AD67" s="26"/>
      <c r="AE67" s="23"/>
      <c r="AF67" s="23">
        <f>VLOOKUP(A67,[1]Sheet!$A:$AI,34,0)</f>
        <v>6</v>
      </c>
      <c r="AG67" s="23">
        <f>VLOOKUP(A67,[1]Sheet!$A:$AI,35,0)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3" t="s">
        <v>112</v>
      </c>
      <c r="B68" s="23" t="s">
        <v>34</v>
      </c>
      <c r="C68" s="23"/>
      <c r="D68" s="23"/>
      <c r="E68" s="23"/>
      <c r="F68" s="23"/>
      <c r="G68" s="24">
        <v>0</v>
      </c>
      <c r="H68" s="23">
        <v>180</v>
      </c>
      <c r="I68" s="23" t="s">
        <v>38</v>
      </c>
      <c r="J68" s="23"/>
      <c r="K68" s="23">
        <f t="shared" ref="K68:K83" si="32">E68-J68</f>
        <v>0</v>
      </c>
      <c r="L68" s="23"/>
      <c r="M68" s="23"/>
      <c r="N68" s="23"/>
      <c r="O68" s="23">
        <f t="shared" si="3"/>
        <v>0</v>
      </c>
      <c r="P68" s="25"/>
      <c r="Q68" s="25"/>
      <c r="R68" s="25"/>
      <c r="S68" s="23"/>
      <c r="T68" s="23" t="e">
        <f t="shared" si="4"/>
        <v>#DIV/0!</v>
      </c>
      <c r="U68" s="23" t="e">
        <f t="shared" si="5"/>
        <v>#DIV/0!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 t="s">
        <v>50</v>
      </c>
      <c r="AB68" s="23">
        <f t="shared" si="23"/>
        <v>0</v>
      </c>
      <c r="AC68" s="24">
        <v>0</v>
      </c>
      <c r="AD68" s="26"/>
      <c r="AE68" s="23"/>
      <c r="AF68" s="23">
        <f>VLOOKUP(A68,[1]Sheet!$A:$AI,34,0)</f>
        <v>6</v>
      </c>
      <c r="AG68" s="23">
        <f>VLOOKUP(A68,[1]Sheet!$A:$AI,35,0)</f>
        <v>72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113</v>
      </c>
      <c r="B69" s="15" t="s">
        <v>34</v>
      </c>
      <c r="C69" s="15">
        <v>43</v>
      </c>
      <c r="D69" s="15"/>
      <c r="E69" s="15"/>
      <c r="F69" s="15">
        <v>43</v>
      </c>
      <c r="G69" s="16">
        <v>0</v>
      </c>
      <c r="H69" s="15">
        <v>365</v>
      </c>
      <c r="I69" s="15" t="s">
        <v>35</v>
      </c>
      <c r="J69" s="15"/>
      <c r="K69" s="15">
        <f t="shared" si="32"/>
        <v>0</v>
      </c>
      <c r="L69" s="15"/>
      <c r="M69" s="15"/>
      <c r="N69" s="15"/>
      <c r="O69" s="15">
        <f t="shared" ref="O69:O83" si="33">E69/5</f>
        <v>0</v>
      </c>
      <c r="P69" s="17"/>
      <c r="Q69" s="17"/>
      <c r="R69" s="17"/>
      <c r="S69" s="15"/>
      <c r="T69" s="15" t="e">
        <f t="shared" ref="T69:T83" si="34">(F69+N69+Q69)/O69</f>
        <v>#DIV/0!</v>
      </c>
      <c r="U69" s="15" t="e">
        <f t="shared" ref="U69:U83" si="35">(F69+N69)/O69</f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29" t="s">
        <v>53</v>
      </c>
      <c r="AB69" s="15">
        <f t="shared" si="23"/>
        <v>0</v>
      </c>
      <c r="AC69" s="16">
        <v>0</v>
      </c>
      <c r="AD69" s="18"/>
      <c r="AE69" s="15"/>
      <c r="AF69" s="15"/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34</v>
      </c>
      <c r="C70" s="1">
        <v>677</v>
      </c>
      <c r="D70" s="1">
        <v>504</v>
      </c>
      <c r="E70" s="1">
        <v>525</v>
      </c>
      <c r="F70" s="1">
        <v>532</v>
      </c>
      <c r="G70" s="6">
        <v>0.25</v>
      </c>
      <c r="H70" s="1">
        <v>180</v>
      </c>
      <c r="I70" s="1" t="s">
        <v>38</v>
      </c>
      <c r="J70" s="1">
        <v>527</v>
      </c>
      <c r="K70" s="1">
        <f t="shared" si="32"/>
        <v>-2</v>
      </c>
      <c r="L70" s="1"/>
      <c r="M70" s="1"/>
      <c r="N70" s="1">
        <v>504</v>
      </c>
      <c r="O70" s="1">
        <f t="shared" si="33"/>
        <v>105</v>
      </c>
      <c r="P70" s="5">
        <f t="shared" ref="P70:P78" si="36">14*O70-N70-F70</f>
        <v>434</v>
      </c>
      <c r="Q70" s="5">
        <f t="shared" ref="Q70:Q81" si="37">AC70*AD70</f>
        <v>504</v>
      </c>
      <c r="R70" s="5"/>
      <c r="S70" s="1"/>
      <c r="T70" s="1">
        <f t="shared" si="34"/>
        <v>14.666666666666666</v>
      </c>
      <c r="U70" s="1">
        <f t="shared" si="35"/>
        <v>9.8666666666666671</v>
      </c>
      <c r="V70" s="1">
        <v>116.6</v>
      </c>
      <c r="W70" s="1">
        <v>107.6</v>
      </c>
      <c r="X70" s="1">
        <v>123</v>
      </c>
      <c r="Y70" s="1">
        <v>95.4</v>
      </c>
      <c r="Z70" s="1">
        <v>113</v>
      </c>
      <c r="AA70" s="1"/>
      <c r="AB70" s="1">
        <f t="shared" ref="AB70:AB83" si="38">P70*G70</f>
        <v>108.5</v>
      </c>
      <c r="AC70" s="6">
        <v>12</v>
      </c>
      <c r="AD70" s="10">
        <f t="shared" ref="AD70:AD81" si="39">MROUND(P70,AC70*AF70)/AC70</f>
        <v>42</v>
      </c>
      <c r="AE70" s="1">
        <f t="shared" ref="AE70:AE81" si="40">AD70*AC70*G70</f>
        <v>126</v>
      </c>
      <c r="AF70" s="1">
        <f>VLOOKUP(A70,[1]Sheet!$A:$AI,34,0)</f>
        <v>14</v>
      </c>
      <c r="AG70" s="1">
        <f>VLOOKUP(A70,[1]Sheet!$A:$AI,35,0)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34</v>
      </c>
      <c r="C71" s="1">
        <v>528</v>
      </c>
      <c r="D71" s="1">
        <v>672</v>
      </c>
      <c r="E71" s="1">
        <v>415</v>
      </c>
      <c r="F71" s="1">
        <v>597</v>
      </c>
      <c r="G71" s="6">
        <v>0.3</v>
      </c>
      <c r="H71" s="1">
        <v>180</v>
      </c>
      <c r="I71" s="1" t="s">
        <v>38</v>
      </c>
      <c r="J71" s="1">
        <v>420</v>
      </c>
      <c r="K71" s="1">
        <f t="shared" si="32"/>
        <v>-5</v>
      </c>
      <c r="L71" s="1"/>
      <c r="M71" s="1"/>
      <c r="N71" s="1">
        <v>336</v>
      </c>
      <c r="O71" s="1">
        <f t="shared" si="33"/>
        <v>83</v>
      </c>
      <c r="P71" s="5">
        <f t="shared" si="36"/>
        <v>229</v>
      </c>
      <c r="Q71" s="5">
        <f t="shared" si="37"/>
        <v>168</v>
      </c>
      <c r="R71" s="5"/>
      <c r="S71" s="1"/>
      <c r="T71" s="1">
        <f t="shared" si="34"/>
        <v>13.265060240963855</v>
      </c>
      <c r="U71" s="1">
        <f t="shared" si="35"/>
        <v>11.240963855421686</v>
      </c>
      <c r="V71" s="1">
        <v>95.8</v>
      </c>
      <c r="W71" s="1">
        <v>94.8</v>
      </c>
      <c r="X71" s="1">
        <v>94.8</v>
      </c>
      <c r="Y71" s="1">
        <v>75.400000000000006</v>
      </c>
      <c r="Z71" s="1">
        <v>66.400000000000006</v>
      </c>
      <c r="AA71" s="1"/>
      <c r="AB71" s="1">
        <f t="shared" si="38"/>
        <v>68.7</v>
      </c>
      <c r="AC71" s="6">
        <v>12</v>
      </c>
      <c r="AD71" s="10">
        <f t="shared" si="39"/>
        <v>14</v>
      </c>
      <c r="AE71" s="1">
        <f t="shared" si="40"/>
        <v>50.4</v>
      </c>
      <c r="AF71" s="1">
        <f>VLOOKUP(A71,[1]Sheet!$A:$AI,34,0)</f>
        <v>14</v>
      </c>
      <c r="AG71" s="1">
        <f>VLOOKUP(A71,[1]Sheet!$A:$AI,35,0)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37</v>
      </c>
      <c r="C72" s="1">
        <v>104.6</v>
      </c>
      <c r="D72" s="1">
        <v>97.2</v>
      </c>
      <c r="E72" s="1">
        <v>93.6</v>
      </c>
      <c r="F72" s="1">
        <v>57.8</v>
      </c>
      <c r="G72" s="6">
        <v>1</v>
      </c>
      <c r="H72" s="1">
        <v>180</v>
      </c>
      <c r="I72" s="1" t="s">
        <v>98</v>
      </c>
      <c r="J72" s="1">
        <v>92.5</v>
      </c>
      <c r="K72" s="1">
        <f t="shared" si="32"/>
        <v>1.0999999999999943</v>
      </c>
      <c r="L72" s="1"/>
      <c r="M72" s="1"/>
      <c r="N72" s="1">
        <v>162</v>
      </c>
      <c r="O72" s="1">
        <f t="shared" si="33"/>
        <v>18.72</v>
      </c>
      <c r="P72" s="5">
        <f t="shared" si="36"/>
        <v>42.279999999999987</v>
      </c>
      <c r="Q72" s="5">
        <f t="shared" si="37"/>
        <v>32.4</v>
      </c>
      <c r="R72" s="5"/>
      <c r="S72" s="1"/>
      <c r="T72" s="1">
        <f t="shared" si="34"/>
        <v>13.472222222222223</v>
      </c>
      <c r="U72" s="1">
        <f t="shared" si="35"/>
        <v>11.741452991452993</v>
      </c>
      <c r="V72" s="1">
        <v>23.4</v>
      </c>
      <c r="W72" s="1">
        <v>16.920000000000002</v>
      </c>
      <c r="X72" s="1">
        <v>17.239999999999998</v>
      </c>
      <c r="Y72" s="1">
        <v>20.52</v>
      </c>
      <c r="Z72" s="1">
        <v>17.64</v>
      </c>
      <c r="AA72" s="1"/>
      <c r="AB72" s="1">
        <f t="shared" si="38"/>
        <v>42.279999999999987</v>
      </c>
      <c r="AC72" s="6">
        <v>1.8</v>
      </c>
      <c r="AD72" s="10">
        <f t="shared" si="39"/>
        <v>18</v>
      </c>
      <c r="AE72" s="1">
        <f t="shared" si="40"/>
        <v>32.4</v>
      </c>
      <c r="AF72" s="1">
        <f>VLOOKUP(A72,[1]Sheet!$A:$AI,34,0)</f>
        <v>18</v>
      </c>
      <c r="AG72" s="1">
        <f>VLOOKUP(A72,[1]Sheet!$A:$AI,35,0)</f>
        <v>234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34</v>
      </c>
      <c r="C73" s="1">
        <v>238</v>
      </c>
      <c r="D73" s="1">
        <v>1176</v>
      </c>
      <c r="E73" s="1">
        <v>470</v>
      </c>
      <c r="F73" s="1">
        <v>860</v>
      </c>
      <c r="G73" s="6">
        <v>0.3</v>
      </c>
      <c r="H73" s="1">
        <v>180</v>
      </c>
      <c r="I73" s="1" t="s">
        <v>38</v>
      </c>
      <c r="J73" s="1">
        <v>473</v>
      </c>
      <c r="K73" s="1">
        <f t="shared" si="32"/>
        <v>-3</v>
      </c>
      <c r="L73" s="1"/>
      <c r="M73" s="1"/>
      <c r="N73" s="1">
        <v>336</v>
      </c>
      <c r="O73" s="1">
        <f t="shared" si="33"/>
        <v>94</v>
      </c>
      <c r="P73" s="5">
        <f t="shared" si="36"/>
        <v>120</v>
      </c>
      <c r="Q73" s="5">
        <f t="shared" si="37"/>
        <v>168</v>
      </c>
      <c r="R73" s="5"/>
      <c r="S73" s="1"/>
      <c r="T73" s="1">
        <f t="shared" si="34"/>
        <v>14.51063829787234</v>
      </c>
      <c r="U73" s="1">
        <f t="shared" si="35"/>
        <v>12.723404255319149</v>
      </c>
      <c r="V73" s="1">
        <v>99.6</v>
      </c>
      <c r="W73" s="1">
        <v>117</v>
      </c>
      <c r="X73" s="1">
        <v>66</v>
      </c>
      <c r="Y73" s="1">
        <v>90.4</v>
      </c>
      <c r="Z73" s="1">
        <v>86.2</v>
      </c>
      <c r="AA73" s="1" t="s">
        <v>43</v>
      </c>
      <c r="AB73" s="1">
        <f t="shared" si="38"/>
        <v>36</v>
      </c>
      <c r="AC73" s="6">
        <v>12</v>
      </c>
      <c r="AD73" s="10">
        <f t="shared" si="39"/>
        <v>14</v>
      </c>
      <c r="AE73" s="1">
        <f t="shared" si="40"/>
        <v>50.4</v>
      </c>
      <c r="AF73" s="1">
        <f>VLOOKUP(A73,[1]Sheet!$A:$AI,34,0)</f>
        <v>14</v>
      </c>
      <c r="AG73" s="1">
        <f>VLOOKUP(A73,[1]Sheet!$A:$AI,35,0)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34</v>
      </c>
      <c r="C74" s="1">
        <v>-6</v>
      </c>
      <c r="D74" s="1">
        <v>120</v>
      </c>
      <c r="E74" s="1">
        <v>18</v>
      </c>
      <c r="F74" s="1">
        <v>96</v>
      </c>
      <c r="G74" s="6">
        <v>0.2</v>
      </c>
      <c r="H74" s="1">
        <v>365</v>
      </c>
      <c r="I74" s="1" t="s">
        <v>38</v>
      </c>
      <c r="J74" s="1">
        <v>17</v>
      </c>
      <c r="K74" s="1">
        <f t="shared" si="32"/>
        <v>1</v>
      </c>
      <c r="L74" s="1"/>
      <c r="M74" s="1"/>
      <c r="N74" s="1">
        <v>60</v>
      </c>
      <c r="O74" s="1">
        <f t="shared" si="33"/>
        <v>3.6</v>
      </c>
      <c r="P74" s="5"/>
      <c r="Q74" s="5">
        <f t="shared" si="37"/>
        <v>0</v>
      </c>
      <c r="R74" s="5"/>
      <c r="S74" s="1"/>
      <c r="T74" s="1">
        <f t="shared" si="34"/>
        <v>43.333333333333336</v>
      </c>
      <c r="U74" s="1">
        <f t="shared" si="35"/>
        <v>43.333333333333336</v>
      </c>
      <c r="V74" s="1">
        <v>10</v>
      </c>
      <c r="W74" s="1">
        <v>10.8</v>
      </c>
      <c r="X74" s="1">
        <v>4.4000000000000004</v>
      </c>
      <c r="Y74" s="1">
        <v>3.4</v>
      </c>
      <c r="Z74" s="1">
        <v>5.2</v>
      </c>
      <c r="AA74" s="1"/>
      <c r="AB74" s="1">
        <f t="shared" si="38"/>
        <v>0</v>
      </c>
      <c r="AC74" s="6">
        <v>6</v>
      </c>
      <c r="AD74" s="10">
        <f t="shared" si="39"/>
        <v>0</v>
      </c>
      <c r="AE74" s="1">
        <f t="shared" si="40"/>
        <v>0</v>
      </c>
      <c r="AF74" s="1">
        <f>VLOOKUP(A74,[1]Sheet!$A:$AI,34,0)</f>
        <v>10</v>
      </c>
      <c r="AG74" s="1">
        <f>VLOOKUP(A74,[1]Sheet!$A:$AI,35,0)</f>
        <v>130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34</v>
      </c>
      <c r="C75" s="1">
        <v>29</v>
      </c>
      <c r="D75" s="1">
        <v>120</v>
      </c>
      <c r="E75" s="1">
        <v>36</v>
      </c>
      <c r="F75" s="1">
        <v>92</v>
      </c>
      <c r="G75" s="6">
        <v>0.2</v>
      </c>
      <c r="H75" s="1">
        <v>365</v>
      </c>
      <c r="I75" s="1" t="s">
        <v>38</v>
      </c>
      <c r="J75" s="1">
        <v>35</v>
      </c>
      <c r="K75" s="1">
        <f t="shared" si="32"/>
        <v>1</v>
      </c>
      <c r="L75" s="1"/>
      <c r="M75" s="1"/>
      <c r="N75" s="1">
        <v>60</v>
      </c>
      <c r="O75" s="1">
        <f t="shared" si="33"/>
        <v>7.2</v>
      </c>
      <c r="P75" s="5"/>
      <c r="Q75" s="5">
        <f t="shared" si="37"/>
        <v>0</v>
      </c>
      <c r="R75" s="5"/>
      <c r="S75" s="1"/>
      <c r="T75" s="1">
        <f t="shared" si="34"/>
        <v>21.111111111111111</v>
      </c>
      <c r="U75" s="1">
        <f t="shared" si="35"/>
        <v>21.111111111111111</v>
      </c>
      <c r="V75" s="1">
        <v>13.6</v>
      </c>
      <c r="W75" s="1">
        <v>10.199999999999999</v>
      </c>
      <c r="X75" s="1">
        <v>6.8</v>
      </c>
      <c r="Y75" s="1">
        <v>4.5999999999999996</v>
      </c>
      <c r="Z75" s="1">
        <v>4.4000000000000004</v>
      </c>
      <c r="AA75" s="1"/>
      <c r="AB75" s="1">
        <f t="shared" si="38"/>
        <v>0</v>
      </c>
      <c r="AC75" s="6">
        <v>6</v>
      </c>
      <c r="AD75" s="10">
        <f t="shared" si="39"/>
        <v>0</v>
      </c>
      <c r="AE75" s="1">
        <f t="shared" si="40"/>
        <v>0</v>
      </c>
      <c r="AF75" s="1">
        <f>VLOOKUP(A75,[1]Sheet!$A:$AI,34,0)</f>
        <v>10</v>
      </c>
      <c r="AG75" s="1">
        <f>VLOOKUP(A75,[1]Sheet!$A:$AI,35,0)</f>
        <v>130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34</v>
      </c>
      <c r="C76" s="1">
        <v>49</v>
      </c>
      <c r="D76" s="1">
        <v>196</v>
      </c>
      <c r="E76" s="1">
        <v>68</v>
      </c>
      <c r="F76" s="1">
        <v>155</v>
      </c>
      <c r="G76" s="6">
        <v>0.3</v>
      </c>
      <c r="H76" s="1">
        <v>180</v>
      </c>
      <c r="I76" s="1" t="s">
        <v>38</v>
      </c>
      <c r="J76" s="1">
        <v>80</v>
      </c>
      <c r="K76" s="1">
        <f t="shared" si="32"/>
        <v>-12</v>
      </c>
      <c r="L76" s="1"/>
      <c r="M76" s="1"/>
      <c r="N76" s="1">
        <v>196</v>
      </c>
      <c r="O76" s="1">
        <f t="shared" si="33"/>
        <v>13.6</v>
      </c>
      <c r="P76" s="5"/>
      <c r="Q76" s="5">
        <f t="shared" si="37"/>
        <v>0</v>
      </c>
      <c r="R76" s="5"/>
      <c r="S76" s="1"/>
      <c r="T76" s="1">
        <f t="shared" si="34"/>
        <v>25.808823529411764</v>
      </c>
      <c r="U76" s="1">
        <f t="shared" si="35"/>
        <v>25.808823529411764</v>
      </c>
      <c r="V76" s="1">
        <v>22.6</v>
      </c>
      <c r="W76" s="1">
        <v>25</v>
      </c>
      <c r="X76" s="1">
        <v>15.4</v>
      </c>
      <c r="Y76" s="1">
        <v>21</v>
      </c>
      <c r="Z76" s="1">
        <v>20.6</v>
      </c>
      <c r="AA76" s="1"/>
      <c r="AB76" s="1">
        <f t="shared" si="38"/>
        <v>0</v>
      </c>
      <c r="AC76" s="6">
        <v>14</v>
      </c>
      <c r="AD76" s="10">
        <f t="shared" si="39"/>
        <v>0</v>
      </c>
      <c r="AE76" s="1">
        <f t="shared" si="40"/>
        <v>0</v>
      </c>
      <c r="AF76" s="1">
        <f>VLOOKUP(A76,[1]Sheet!$A:$AI,34,0)</f>
        <v>14</v>
      </c>
      <c r="AG76" s="1">
        <f>VLOOKUP(A76,[1]Sheet!$A:$AI,35,0)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34</v>
      </c>
      <c r="C77" s="1">
        <v>248</v>
      </c>
      <c r="D77" s="1">
        <v>224</v>
      </c>
      <c r="E77" s="1">
        <v>146</v>
      </c>
      <c r="F77" s="1">
        <v>259</v>
      </c>
      <c r="G77" s="6">
        <v>0.48</v>
      </c>
      <c r="H77" s="1">
        <v>180</v>
      </c>
      <c r="I77" s="1" t="s">
        <v>38</v>
      </c>
      <c r="J77" s="1">
        <v>144</v>
      </c>
      <c r="K77" s="1">
        <f t="shared" si="32"/>
        <v>2</v>
      </c>
      <c r="L77" s="1"/>
      <c r="M77" s="1"/>
      <c r="N77" s="1">
        <v>0</v>
      </c>
      <c r="O77" s="1">
        <f t="shared" si="33"/>
        <v>29.2</v>
      </c>
      <c r="P77" s="5">
        <f t="shared" si="36"/>
        <v>149.80000000000001</v>
      </c>
      <c r="Q77" s="5">
        <f t="shared" si="37"/>
        <v>112</v>
      </c>
      <c r="R77" s="5"/>
      <c r="S77" s="1"/>
      <c r="T77" s="1">
        <f t="shared" si="34"/>
        <v>12.705479452054794</v>
      </c>
      <c r="U77" s="1">
        <f t="shared" si="35"/>
        <v>8.8698630136986303</v>
      </c>
      <c r="V77" s="1">
        <v>25.2</v>
      </c>
      <c r="W77" s="1">
        <v>35.4</v>
      </c>
      <c r="X77" s="1">
        <v>34</v>
      </c>
      <c r="Y77" s="1">
        <v>34.799999999999997</v>
      </c>
      <c r="Z77" s="1">
        <v>28</v>
      </c>
      <c r="AA77" s="1"/>
      <c r="AB77" s="1">
        <f t="shared" si="38"/>
        <v>71.903999999999996</v>
      </c>
      <c r="AC77" s="6">
        <v>8</v>
      </c>
      <c r="AD77" s="10">
        <f t="shared" si="39"/>
        <v>14</v>
      </c>
      <c r="AE77" s="1">
        <f t="shared" si="40"/>
        <v>53.76</v>
      </c>
      <c r="AF77" s="1">
        <f>VLOOKUP(A77,[1]Sheet!$A:$AI,34,0)</f>
        <v>14</v>
      </c>
      <c r="AG77" s="1">
        <f>VLOOKUP(A77,[1]Sheet!$A:$AI,35,0)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34</v>
      </c>
      <c r="C78" s="1">
        <v>673</v>
      </c>
      <c r="D78" s="1">
        <v>840</v>
      </c>
      <c r="E78" s="1">
        <v>703</v>
      </c>
      <c r="F78" s="1">
        <v>621</v>
      </c>
      <c r="G78" s="6">
        <v>0.25</v>
      </c>
      <c r="H78" s="1">
        <v>180</v>
      </c>
      <c r="I78" s="1" t="s">
        <v>38</v>
      </c>
      <c r="J78" s="1">
        <v>701</v>
      </c>
      <c r="K78" s="1">
        <f t="shared" si="32"/>
        <v>2</v>
      </c>
      <c r="L78" s="1"/>
      <c r="M78" s="1"/>
      <c r="N78" s="1">
        <v>840</v>
      </c>
      <c r="O78" s="1">
        <f t="shared" si="33"/>
        <v>140.6</v>
      </c>
      <c r="P78" s="5">
        <f t="shared" si="36"/>
        <v>507.39999999999986</v>
      </c>
      <c r="Q78" s="5">
        <f t="shared" si="37"/>
        <v>504</v>
      </c>
      <c r="R78" s="5"/>
      <c r="S78" s="1"/>
      <c r="T78" s="1">
        <f t="shared" si="34"/>
        <v>13.975817923186344</v>
      </c>
      <c r="U78" s="1">
        <f t="shared" si="35"/>
        <v>10.39118065433855</v>
      </c>
      <c r="V78" s="1">
        <v>154.19999999999999</v>
      </c>
      <c r="W78" s="1">
        <v>141</v>
      </c>
      <c r="X78" s="1">
        <v>145.6</v>
      </c>
      <c r="Y78" s="1">
        <v>112.6</v>
      </c>
      <c r="Z78" s="1">
        <v>117.4</v>
      </c>
      <c r="AA78" s="1" t="s">
        <v>43</v>
      </c>
      <c r="AB78" s="1">
        <f t="shared" si="38"/>
        <v>126.84999999999997</v>
      </c>
      <c r="AC78" s="6">
        <v>12</v>
      </c>
      <c r="AD78" s="10">
        <f t="shared" si="39"/>
        <v>42</v>
      </c>
      <c r="AE78" s="1">
        <f t="shared" si="40"/>
        <v>126</v>
      </c>
      <c r="AF78" s="1">
        <f>VLOOKUP(A78,[1]Sheet!$A:$AI,34,0)</f>
        <v>14</v>
      </c>
      <c r="AG78" s="1">
        <f>VLOOKUP(A78,[1]Sheet!$A:$AI,35,0)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34</v>
      </c>
      <c r="C79" s="1">
        <v>76</v>
      </c>
      <c r="D79" s="1">
        <v>504</v>
      </c>
      <c r="E79" s="1">
        <v>505</v>
      </c>
      <c r="F79" s="1">
        <v>-1</v>
      </c>
      <c r="G79" s="6">
        <v>0.25</v>
      </c>
      <c r="H79" s="1">
        <v>180</v>
      </c>
      <c r="I79" s="1" t="s">
        <v>38</v>
      </c>
      <c r="J79" s="1">
        <v>561</v>
      </c>
      <c r="K79" s="1">
        <f t="shared" si="32"/>
        <v>-56</v>
      </c>
      <c r="L79" s="1"/>
      <c r="M79" s="1"/>
      <c r="N79" s="1">
        <v>1344</v>
      </c>
      <c r="O79" s="1">
        <f t="shared" si="33"/>
        <v>101</v>
      </c>
      <c r="P79" s="5">
        <f>15*O79-N79-F79</f>
        <v>172</v>
      </c>
      <c r="Q79" s="5">
        <f t="shared" si="37"/>
        <v>168</v>
      </c>
      <c r="R79" s="5"/>
      <c r="S79" s="1"/>
      <c r="T79" s="1">
        <f t="shared" si="34"/>
        <v>14.96039603960396</v>
      </c>
      <c r="U79" s="1">
        <f t="shared" si="35"/>
        <v>13.297029702970297</v>
      </c>
      <c r="V79" s="1">
        <v>130.6</v>
      </c>
      <c r="W79" s="1">
        <v>128.4</v>
      </c>
      <c r="X79" s="1">
        <v>164</v>
      </c>
      <c r="Y79" s="1">
        <v>125.6</v>
      </c>
      <c r="Z79" s="1">
        <v>124.8</v>
      </c>
      <c r="AA79" s="1"/>
      <c r="AB79" s="1">
        <f t="shared" si="38"/>
        <v>43</v>
      </c>
      <c r="AC79" s="6">
        <v>12</v>
      </c>
      <c r="AD79" s="10">
        <f t="shared" si="39"/>
        <v>14</v>
      </c>
      <c r="AE79" s="1">
        <f t="shared" si="40"/>
        <v>42</v>
      </c>
      <c r="AF79" s="1">
        <f>VLOOKUP(A79,[1]Sheet!$A:$AI,34,0)</f>
        <v>14</v>
      </c>
      <c r="AG79" s="1">
        <f>VLOOKUP(A79,[1]Sheet!$A:$AI,35,0)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37</v>
      </c>
      <c r="C80" s="1">
        <v>105.3</v>
      </c>
      <c r="D80" s="1"/>
      <c r="E80" s="1">
        <v>40.5</v>
      </c>
      <c r="F80" s="1"/>
      <c r="G80" s="6">
        <v>1</v>
      </c>
      <c r="H80" s="1">
        <v>180</v>
      </c>
      <c r="I80" s="1" t="s">
        <v>38</v>
      </c>
      <c r="J80" s="1">
        <v>53</v>
      </c>
      <c r="K80" s="1">
        <f t="shared" si="32"/>
        <v>-12.5</v>
      </c>
      <c r="L80" s="1"/>
      <c r="M80" s="1"/>
      <c r="N80" s="1">
        <v>189</v>
      </c>
      <c r="O80" s="1">
        <f t="shared" si="33"/>
        <v>8.1</v>
      </c>
      <c r="P80" s="5"/>
      <c r="Q80" s="5">
        <f t="shared" si="37"/>
        <v>0</v>
      </c>
      <c r="R80" s="5"/>
      <c r="S80" s="1"/>
      <c r="T80" s="1">
        <f t="shared" si="34"/>
        <v>23.333333333333336</v>
      </c>
      <c r="U80" s="1">
        <f t="shared" si="35"/>
        <v>23.333333333333336</v>
      </c>
      <c r="V80" s="1">
        <v>15.66</v>
      </c>
      <c r="W80" s="1">
        <v>0.54</v>
      </c>
      <c r="X80" s="1">
        <v>9.18</v>
      </c>
      <c r="Y80" s="1">
        <v>4.32</v>
      </c>
      <c r="Z80" s="1">
        <v>1.08</v>
      </c>
      <c r="AA80" s="1"/>
      <c r="AB80" s="1">
        <f t="shared" si="38"/>
        <v>0</v>
      </c>
      <c r="AC80" s="6">
        <v>2.7</v>
      </c>
      <c r="AD80" s="10">
        <f t="shared" si="39"/>
        <v>0</v>
      </c>
      <c r="AE80" s="1">
        <f t="shared" si="40"/>
        <v>0</v>
      </c>
      <c r="AF80" s="1">
        <f>VLOOKUP(A80,[1]Sheet!$A:$AI,34,0)</f>
        <v>14</v>
      </c>
      <c r="AG80" s="1">
        <f>VLOOKUP(A80,[1]Sheet!$A:$AI,35,0)</f>
        <v>126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37</v>
      </c>
      <c r="C81" s="1">
        <v>5</v>
      </c>
      <c r="D81" s="1"/>
      <c r="E81" s="28">
        <f>90+E82</f>
        <v>395</v>
      </c>
      <c r="F81" s="28">
        <f>-145+F82</f>
        <v>1005</v>
      </c>
      <c r="G81" s="6">
        <v>1</v>
      </c>
      <c r="H81" s="1">
        <v>180</v>
      </c>
      <c r="I81" s="1" t="s">
        <v>38</v>
      </c>
      <c r="J81" s="1">
        <v>90</v>
      </c>
      <c r="K81" s="1">
        <f t="shared" si="32"/>
        <v>305</v>
      </c>
      <c r="L81" s="1"/>
      <c r="M81" s="1"/>
      <c r="N81" s="1">
        <v>420</v>
      </c>
      <c r="O81" s="1">
        <f t="shared" si="33"/>
        <v>79</v>
      </c>
      <c r="P81" s="5"/>
      <c r="Q81" s="5">
        <f t="shared" si="37"/>
        <v>0</v>
      </c>
      <c r="R81" s="5"/>
      <c r="S81" s="1"/>
      <c r="T81" s="1">
        <f t="shared" si="34"/>
        <v>18.037974683544302</v>
      </c>
      <c r="U81" s="1">
        <f t="shared" si="35"/>
        <v>18.037974683544302</v>
      </c>
      <c r="V81" s="1">
        <v>128</v>
      </c>
      <c r="W81" s="1">
        <v>105</v>
      </c>
      <c r="X81" s="1">
        <v>103</v>
      </c>
      <c r="Y81" s="1">
        <v>103.90600000000001</v>
      </c>
      <c r="Z81" s="1">
        <v>106</v>
      </c>
      <c r="AA81" s="1" t="s">
        <v>61</v>
      </c>
      <c r="AB81" s="1">
        <f t="shared" si="38"/>
        <v>0</v>
      </c>
      <c r="AC81" s="6">
        <v>5</v>
      </c>
      <c r="AD81" s="10">
        <f t="shared" si="39"/>
        <v>0</v>
      </c>
      <c r="AE81" s="1">
        <f t="shared" si="40"/>
        <v>0</v>
      </c>
      <c r="AF81" s="1">
        <f>VLOOKUP(A81,[1]Sheet!$A:$AI,34,0)</f>
        <v>12</v>
      </c>
      <c r="AG81" s="1">
        <f>VLOOKUP(A81,[1]Sheet!$A:$AI,35,0)</f>
        <v>84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126</v>
      </c>
      <c r="B82" s="15" t="s">
        <v>37</v>
      </c>
      <c r="C82" s="15">
        <v>325</v>
      </c>
      <c r="D82" s="19">
        <v>1200</v>
      </c>
      <c r="E82" s="28">
        <v>305</v>
      </c>
      <c r="F82" s="28">
        <v>1150</v>
      </c>
      <c r="G82" s="16">
        <v>0</v>
      </c>
      <c r="H82" s="15" t="e">
        <v>#N/A</v>
      </c>
      <c r="I82" s="15" t="s">
        <v>35</v>
      </c>
      <c r="J82" s="15">
        <v>305</v>
      </c>
      <c r="K82" s="15">
        <f t="shared" si="32"/>
        <v>0</v>
      </c>
      <c r="L82" s="15"/>
      <c r="M82" s="15"/>
      <c r="N82" s="15"/>
      <c r="O82" s="15">
        <f t="shared" si="33"/>
        <v>61</v>
      </c>
      <c r="P82" s="17"/>
      <c r="Q82" s="17"/>
      <c r="R82" s="17"/>
      <c r="S82" s="15"/>
      <c r="T82" s="15">
        <f t="shared" si="34"/>
        <v>18.852459016393443</v>
      </c>
      <c r="U82" s="15">
        <f t="shared" si="35"/>
        <v>18.852459016393443</v>
      </c>
      <c r="V82" s="15">
        <v>42</v>
      </c>
      <c r="W82" s="15">
        <v>21</v>
      </c>
      <c r="X82" s="15">
        <v>55</v>
      </c>
      <c r="Y82" s="15">
        <v>68.905999999999992</v>
      </c>
      <c r="Z82" s="15">
        <v>14</v>
      </c>
      <c r="AA82" s="19" t="s">
        <v>74</v>
      </c>
      <c r="AB82" s="15">
        <f t="shared" si="38"/>
        <v>0</v>
      </c>
      <c r="AC82" s="16">
        <v>0</v>
      </c>
      <c r="AD82" s="18"/>
      <c r="AE82" s="15"/>
      <c r="AF82" s="15"/>
      <c r="AG82" s="15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34</v>
      </c>
      <c r="C83" s="1">
        <v>618</v>
      </c>
      <c r="D83" s="1"/>
      <c r="E83" s="1">
        <v>190</v>
      </c>
      <c r="F83" s="1">
        <v>428</v>
      </c>
      <c r="G83" s="6">
        <v>0.14000000000000001</v>
      </c>
      <c r="H83" s="1">
        <v>180</v>
      </c>
      <c r="I83" s="1" t="s">
        <v>38</v>
      </c>
      <c r="J83" s="1">
        <v>180</v>
      </c>
      <c r="K83" s="1">
        <f t="shared" si="32"/>
        <v>10</v>
      </c>
      <c r="L83" s="1"/>
      <c r="M83" s="1"/>
      <c r="N83" s="1">
        <v>0</v>
      </c>
      <c r="O83" s="1">
        <f t="shared" si="33"/>
        <v>38</v>
      </c>
      <c r="P83" s="5">
        <f>15*O83-N83-F83</f>
        <v>142</v>
      </c>
      <c r="Q83" s="5">
        <f>AC83*AD83</f>
        <v>264</v>
      </c>
      <c r="R83" s="5"/>
      <c r="S83" s="1"/>
      <c r="T83" s="1">
        <f t="shared" si="34"/>
        <v>18.210526315789473</v>
      </c>
      <c r="U83" s="1">
        <f t="shared" si="35"/>
        <v>11.263157894736842</v>
      </c>
      <c r="V83" s="1">
        <v>35.200000000000003</v>
      </c>
      <c r="W83" s="1">
        <v>45.6</v>
      </c>
      <c r="X83" s="1">
        <v>71.2</v>
      </c>
      <c r="Y83" s="1">
        <v>0</v>
      </c>
      <c r="Z83" s="1">
        <v>19.2</v>
      </c>
      <c r="AA83" s="1"/>
      <c r="AB83" s="1">
        <f t="shared" si="38"/>
        <v>19.880000000000003</v>
      </c>
      <c r="AC83" s="6">
        <v>22</v>
      </c>
      <c r="AD83" s="10">
        <f>MROUND(P83,AC83*AF83)/AC83</f>
        <v>12</v>
      </c>
      <c r="AE83" s="1">
        <f>AD83*AC83*G83</f>
        <v>36.96</v>
      </c>
      <c r="AF83" s="1">
        <f>VLOOKUP(A83,[1]Sheet!$A:$AI,34,0)</f>
        <v>12</v>
      </c>
      <c r="AG83" s="1">
        <f>VLOOKUP(A83,[1]Sheet!$A:$AI,35,0)</f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83" xr:uid="{19307B80-A4A8-493B-B60E-7C97FB6BA64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2024-10-17T06:18:09Z</dcterms:created>
  <dcterms:modified xsi:type="dcterms:W3CDTF">2024-10-18T09:26:25Z</dcterms:modified>
</cp:coreProperties>
</file>