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ЗПФ филиалы\"/>
    </mc:Choice>
  </mc:AlternateContent>
  <xr:revisionPtr revIDLastSave="0" documentId="13_ncr:1_{7C4271A7-5E52-41C3-BB2C-D32B4FB8C8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" l="1"/>
  <c r="E62" i="1"/>
  <c r="O62" i="1" s="1"/>
  <c r="F25" i="1"/>
  <c r="E25" i="1"/>
  <c r="O25" i="1" s="1"/>
  <c r="P25" i="1" s="1"/>
  <c r="AG76" i="1"/>
  <c r="AF76" i="1"/>
  <c r="AG74" i="1"/>
  <c r="AF74" i="1"/>
  <c r="AG73" i="1"/>
  <c r="AF73" i="1"/>
  <c r="AD73" i="1" s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D65" i="1" s="1"/>
  <c r="AG64" i="1"/>
  <c r="AF64" i="1"/>
  <c r="AG63" i="1"/>
  <c r="AF63" i="1"/>
  <c r="AG62" i="1"/>
  <c r="AF62" i="1"/>
  <c r="AG60" i="1"/>
  <c r="AF60" i="1"/>
  <c r="AG59" i="1"/>
  <c r="AF59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D28" i="1" s="1"/>
  <c r="AG27" i="1"/>
  <c r="AF27" i="1"/>
  <c r="AG25" i="1"/>
  <c r="AF25" i="1"/>
  <c r="AD25" i="1" s="1"/>
  <c r="AG24" i="1"/>
  <c r="AF24" i="1"/>
  <c r="AG23" i="1"/>
  <c r="AF23" i="1"/>
  <c r="AD23" i="1" s="1"/>
  <c r="AG22" i="1"/>
  <c r="AF22" i="1"/>
  <c r="AG21" i="1"/>
  <c r="AF21" i="1"/>
  <c r="AD21" i="1" s="1"/>
  <c r="AG20" i="1"/>
  <c r="AF20" i="1"/>
  <c r="AG19" i="1"/>
  <c r="AF19" i="1"/>
  <c r="AD19" i="1" s="1"/>
  <c r="AG18" i="1"/>
  <c r="AF18" i="1"/>
  <c r="AG17" i="1"/>
  <c r="AF17" i="1"/>
  <c r="AD17" i="1" s="1"/>
  <c r="AG16" i="1"/>
  <c r="AF16" i="1"/>
  <c r="AG15" i="1"/>
  <c r="AF15" i="1"/>
  <c r="AD15" i="1" s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6" i="1" s="1"/>
  <c r="O7" i="1"/>
  <c r="O8" i="1"/>
  <c r="AB8" i="1" s="1"/>
  <c r="O9" i="1"/>
  <c r="P9" i="1" s="1"/>
  <c r="O10" i="1"/>
  <c r="AB10" i="1" s="1"/>
  <c r="O11" i="1"/>
  <c r="P11" i="1" s="1"/>
  <c r="O12" i="1"/>
  <c r="O13" i="1"/>
  <c r="O14" i="1"/>
  <c r="O15" i="1"/>
  <c r="O16" i="1"/>
  <c r="AD16" i="1" s="1"/>
  <c r="O17" i="1"/>
  <c r="P17" i="1" s="1"/>
  <c r="O18" i="1"/>
  <c r="AD18" i="1" s="1"/>
  <c r="O19" i="1"/>
  <c r="P19" i="1" s="1"/>
  <c r="O20" i="1"/>
  <c r="P20" i="1" s="1"/>
  <c r="AD20" i="1" s="1"/>
  <c r="O21" i="1"/>
  <c r="P21" i="1" s="1"/>
  <c r="O22" i="1"/>
  <c r="P22" i="1" s="1"/>
  <c r="AD22" i="1" s="1"/>
  <c r="O23" i="1"/>
  <c r="P23" i="1" s="1"/>
  <c r="O24" i="1"/>
  <c r="P24" i="1" s="1"/>
  <c r="AD24" i="1" s="1"/>
  <c r="O26" i="1"/>
  <c r="O27" i="1"/>
  <c r="AD27" i="1" s="1"/>
  <c r="O28" i="1"/>
  <c r="P28" i="1" s="1"/>
  <c r="O29" i="1"/>
  <c r="P29" i="1" s="1"/>
  <c r="AD29" i="1" s="1"/>
  <c r="O30" i="1"/>
  <c r="O31" i="1"/>
  <c r="O32" i="1"/>
  <c r="O33" i="1"/>
  <c r="AD33" i="1" s="1"/>
  <c r="O34" i="1"/>
  <c r="O35" i="1"/>
  <c r="O36" i="1"/>
  <c r="O37" i="1"/>
  <c r="P37" i="1" s="1"/>
  <c r="O38" i="1"/>
  <c r="O39" i="1"/>
  <c r="AD39" i="1" s="1"/>
  <c r="O40" i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O49" i="1"/>
  <c r="O50" i="1"/>
  <c r="O51" i="1"/>
  <c r="P51" i="1" s="1"/>
  <c r="O52" i="1"/>
  <c r="P52" i="1" s="1"/>
  <c r="O53" i="1"/>
  <c r="P53" i="1" s="1"/>
  <c r="O54" i="1"/>
  <c r="P54" i="1" s="1"/>
  <c r="O55" i="1"/>
  <c r="O56" i="1"/>
  <c r="O57" i="1"/>
  <c r="O58" i="1"/>
  <c r="O59" i="1"/>
  <c r="O60" i="1"/>
  <c r="P60" i="1" s="1"/>
  <c r="O61" i="1"/>
  <c r="O63" i="1"/>
  <c r="P63" i="1" s="1"/>
  <c r="O64" i="1"/>
  <c r="P64" i="1" s="1"/>
  <c r="AD64" i="1" s="1"/>
  <c r="O65" i="1"/>
  <c r="O66" i="1"/>
  <c r="AD66" i="1" s="1"/>
  <c r="O67" i="1"/>
  <c r="P67" i="1" s="1"/>
  <c r="O68" i="1"/>
  <c r="P68" i="1" s="1"/>
  <c r="AD68" i="1" s="1"/>
  <c r="O69" i="1"/>
  <c r="O70" i="1"/>
  <c r="O71" i="1"/>
  <c r="P71" i="1" s="1"/>
  <c r="O72" i="1"/>
  <c r="AD72" i="1" s="1"/>
  <c r="O73" i="1"/>
  <c r="O74" i="1"/>
  <c r="P74" i="1" s="1"/>
  <c r="AD74" i="1" s="1"/>
  <c r="O75" i="1"/>
  <c r="O76" i="1"/>
  <c r="P76" i="1" s="1"/>
  <c r="AB76" i="1" s="1"/>
  <c r="O6" i="1"/>
  <c r="AB7" i="1"/>
  <c r="AB9" i="1"/>
  <c r="AB11" i="1"/>
  <c r="AB13" i="1"/>
  <c r="AB14" i="1"/>
  <c r="AB15" i="1"/>
  <c r="AB17" i="1"/>
  <c r="AB19" i="1"/>
  <c r="AB21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3" i="1"/>
  <c r="AB65" i="1"/>
  <c r="AB67" i="1"/>
  <c r="AB69" i="1"/>
  <c r="AB70" i="1"/>
  <c r="AB71" i="1"/>
  <c r="AB73" i="1"/>
  <c r="AB75" i="1"/>
  <c r="AB6" i="1"/>
  <c r="P12" i="1" l="1"/>
  <c r="AB12" i="1" s="1"/>
  <c r="AE74" i="1"/>
  <c r="Q74" i="1"/>
  <c r="T74" i="1" s="1"/>
  <c r="AE72" i="1"/>
  <c r="Q72" i="1"/>
  <c r="T72" i="1" s="1"/>
  <c r="AE68" i="1"/>
  <c r="Q68" i="1"/>
  <c r="T68" i="1" s="1"/>
  <c r="AE66" i="1"/>
  <c r="Q66" i="1"/>
  <c r="T66" i="1" s="1"/>
  <c r="AE64" i="1"/>
  <c r="Q64" i="1"/>
  <c r="T64" i="1" s="1"/>
  <c r="AE39" i="1"/>
  <c r="Q39" i="1"/>
  <c r="AE33" i="1"/>
  <c r="Q33" i="1"/>
  <c r="T33" i="1" s="1"/>
  <c r="AE29" i="1"/>
  <c r="Q29" i="1"/>
  <c r="T29" i="1" s="1"/>
  <c r="AE27" i="1"/>
  <c r="Q27" i="1"/>
  <c r="T27" i="1" s="1"/>
  <c r="AE24" i="1"/>
  <c r="Q24" i="1"/>
  <c r="T24" i="1" s="1"/>
  <c r="AE22" i="1"/>
  <c r="Q22" i="1"/>
  <c r="T22" i="1" s="1"/>
  <c r="AE20" i="1"/>
  <c r="Q20" i="1"/>
  <c r="T20" i="1" s="1"/>
  <c r="AE18" i="1"/>
  <c r="Q18" i="1"/>
  <c r="T18" i="1" s="1"/>
  <c r="AE16" i="1"/>
  <c r="Q16" i="1"/>
  <c r="T16" i="1" s="1"/>
  <c r="AE6" i="1"/>
  <c r="Q6" i="1"/>
  <c r="AE15" i="1"/>
  <c r="Q15" i="1"/>
  <c r="T15" i="1" s="1"/>
  <c r="AE17" i="1"/>
  <c r="Q17" i="1"/>
  <c r="T17" i="1" s="1"/>
  <c r="AE19" i="1"/>
  <c r="Q19" i="1"/>
  <c r="T19" i="1" s="1"/>
  <c r="AE21" i="1"/>
  <c r="Q21" i="1"/>
  <c r="T21" i="1" s="1"/>
  <c r="AE23" i="1"/>
  <c r="Q23" i="1"/>
  <c r="T23" i="1" s="1"/>
  <c r="AE25" i="1"/>
  <c r="Q25" i="1"/>
  <c r="T25" i="1" s="1"/>
  <c r="AE28" i="1"/>
  <c r="Q28" i="1"/>
  <c r="T28" i="1" s="1"/>
  <c r="AE65" i="1"/>
  <c r="Q65" i="1"/>
  <c r="AE73" i="1"/>
  <c r="Q73" i="1"/>
  <c r="AD60" i="1"/>
  <c r="AD63" i="1"/>
  <c r="AD67" i="1"/>
  <c r="AD71" i="1"/>
  <c r="AD8" i="1"/>
  <c r="AD10" i="1"/>
  <c r="AD31" i="1"/>
  <c r="AD37" i="1"/>
  <c r="AD41" i="1"/>
  <c r="AD43" i="1"/>
  <c r="AD45" i="1"/>
  <c r="AD47" i="1"/>
  <c r="AD49" i="1"/>
  <c r="AD51" i="1"/>
  <c r="AD53" i="1"/>
  <c r="AD76" i="1"/>
  <c r="AD62" i="1"/>
  <c r="AB74" i="1"/>
  <c r="AB72" i="1"/>
  <c r="AB68" i="1"/>
  <c r="AB66" i="1"/>
  <c r="AB64" i="1"/>
  <c r="AB62" i="1"/>
  <c r="AB24" i="1"/>
  <c r="AB22" i="1"/>
  <c r="AB20" i="1"/>
  <c r="AB18" i="1"/>
  <c r="AB16" i="1"/>
  <c r="AD54" i="1"/>
  <c r="AD52" i="1"/>
  <c r="AD50" i="1"/>
  <c r="AD48" i="1"/>
  <c r="AD46" i="1"/>
  <c r="AD44" i="1"/>
  <c r="AD42" i="1"/>
  <c r="AD13" i="1"/>
  <c r="AD11" i="1"/>
  <c r="AD9" i="1"/>
  <c r="AD7" i="1"/>
  <c r="U6" i="1"/>
  <c r="T6" i="1"/>
  <c r="U75" i="1"/>
  <c r="T75" i="1"/>
  <c r="U73" i="1"/>
  <c r="T73" i="1"/>
  <c r="U71" i="1"/>
  <c r="U69" i="1"/>
  <c r="T69" i="1"/>
  <c r="U67" i="1"/>
  <c r="U65" i="1"/>
  <c r="T65" i="1"/>
  <c r="U63" i="1"/>
  <c r="U60" i="1"/>
  <c r="T58" i="1"/>
  <c r="U58" i="1"/>
  <c r="U56" i="1"/>
  <c r="T56" i="1"/>
  <c r="U54" i="1"/>
  <c r="U52" i="1"/>
  <c r="U50" i="1"/>
  <c r="U48" i="1"/>
  <c r="U46" i="1"/>
  <c r="U44" i="1"/>
  <c r="U42" i="1"/>
  <c r="U40" i="1"/>
  <c r="T40" i="1"/>
  <c r="T38" i="1"/>
  <c r="U38" i="1"/>
  <c r="U36" i="1"/>
  <c r="T36" i="1"/>
  <c r="U34" i="1"/>
  <c r="T34" i="1"/>
  <c r="U32" i="1"/>
  <c r="T32" i="1"/>
  <c r="U30" i="1"/>
  <c r="T30" i="1"/>
  <c r="U28" i="1"/>
  <c r="U26" i="1"/>
  <c r="T26" i="1"/>
  <c r="U23" i="1"/>
  <c r="U21" i="1"/>
  <c r="U19" i="1"/>
  <c r="U17" i="1"/>
  <c r="U15" i="1"/>
  <c r="U13" i="1"/>
  <c r="U11" i="1"/>
  <c r="U9" i="1"/>
  <c r="U7" i="1"/>
  <c r="U25" i="1"/>
  <c r="U62" i="1"/>
  <c r="U76" i="1"/>
  <c r="U74" i="1"/>
  <c r="U72" i="1"/>
  <c r="T70" i="1"/>
  <c r="U70" i="1"/>
  <c r="U68" i="1"/>
  <c r="U66" i="1"/>
  <c r="U64" i="1"/>
  <c r="U61" i="1"/>
  <c r="T61" i="1"/>
  <c r="U59" i="1"/>
  <c r="T59" i="1"/>
  <c r="U57" i="1"/>
  <c r="T57" i="1"/>
  <c r="U55" i="1"/>
  <c r="T55" i="1"/>
  <c r="U53" i="1"/>
  <c r="U51" i="1"/>
  <c r="U49" i="1"/>
  <c r="U47" i="1"/>
  <c r="U45" i="1"/>
  <c r="U43" i="1"/>
  <c r="U41" i="1"/>
  <c r="U39" i="1"/>
  <c r="T39" i="1"/>
  <c r="U37" i="1"/>
  <c r="U35" i="1"/>
  <c r="T35" i="1"/>
  <c r="U33" i="1"/>
  <c r="U31" i="1"/>
  <c r="U29" i="1"/>
  <c r="U27" i="1"/>
  <c r="U24" i="1"/>
  <c r="U22" i="1"/>
  <c r="U20" i="1"/>
  <c r="U18" i="1"/>
  <c r="U16" i="1"/>
  <c r="U14" i="1"/>
  <c r="T14" i="1"/>
  <c r="U12" i="1"/>
  <c r="U10" i="1"/>
  <c r="U8" i="1"/>
  <c r="AD12" i="1" l="1"/>
  <c r="AE12" i="1" s="1"/>
  <c r="AE9" i="1"/>
  <c r="Q9" i="1"/>
  <c r="T9" i="1" s="1"/>
  <c r="AE13" i="1"/>
  <c r="Q13" i="1"/>
  <c r="T13" i="1" s="1"/>
  <c r="AE44" i="1"/>
  <c r="Q44" i="1"/>
  <c r="T44" i="1" s="1"/>
  <c r="AE48" i="1"/>
  <c r="Q48" i="1"/>
  <c r="T48" i="1" s="1"/>
  <c r="AE52" i="1"/>
  <c r="Q52" i="1"/>
  <c r="T52" i="1" s="1"/>
  <c r="AE76" i="1"/>
  <c r="Q76" i="1"/>
  <c r="T76" i="1" s="1"/>
  <c r="AE51" i="1"/>
  <c r="Q51" i="1"/>
  <c r="T51" i="1" s="1"/>
  <c r="AE47" i="1"/>
  <c r="Q47" i="1"/>
  <c r="T47" i="1" s="1"/>
  <c r="AE43" i="1"/>
  <c r="Q43" i="1"/>
  <c r="T43" i="1" s="1"/>
  <c r="AE37" i="1"/>
  <c r="Q37" i="1"/>
  <c r="T37" i="1" s="1"/>
  <c r="Q12" i="1"/>
  <c r="T12" i="1" s="1"/>
  <c r="AE8" i="1"/>
  <c r="Q8" i="1"/>
  <c r="T8" i="1" s="1"/>
  <c r="AE67" i="1"/>
  <c r="Q67" i="1"/>
  <c r="T67" i="1" s="1"/>
  <c r="AE60" i="1"/>
  <c r="Q60" i="1"/>
  <c r="T60" i="1" s="1"/>
  <c r="AE7" i="1"/>
  <c r="Q7" i="1"/>
  <c r="AE11" i="1"/>
  <c r="Q11" i="1"/>
  <c r="T11" i="1" s="1"/>
  <c r="AE42" i="1"/>
  <c r="Q42" i="1"/>
  <c r="T42" i="1" s="1"/>
  <c r="AE46" i="1"/>
  <c r="Q46" i="1"/>
  <c r="T46" i="1" s="1"/>
  <c r="AE50" i="1"/>
  <c r="Q50" i="1"/>
  <c r="T50" i="1" s="1"/>
  <c r="AE54" i="1"/>
  <c r="Q54" i="1"/>
  <c r="T54" i="1" s="1"/>
  <c r="AE62" i="1"/>
  <c r="Q62" i="1"/>
  <c r="T62" i="1" s="1"/>
  <c r="AE53" i="1"/>
  <c r="Q53" i="1"/>
  <c r="T53" i="1" s="1"/>
  <c r="AE49" i="1"/>
  <c r="Q49" i="1"/>
  <c r="T49" i="1" s="1"/>
  <c r="AE45" i="1"/>
  <c r="Q45" i="1"/>
  <c r="T45" i="1" s="1"/>
  <c r="AE41" i="1"/>
  <c r="Q41" i="1"/>
  <c r="T41" i="1" s="1"/>
  <c r="AE31" i="1"/>
  <c r="Q31" i="1"/>
  <c r="T31" i="1" s="1"/>
  <c r="AE10" i="1"/>
  <c r="Q10" i="1"/>
  <c r="T10" i="1" s="1"/>
  <c r="AE71" i="1"/>
  <c r="Q71" i="1"/>
  <c r="T71" i="1" s="1"/>
  <c r="AE63" i="1"/>
  <c r="Q63" i="1"/>
  <c r="T63" i="1" s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B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E5" i="1" l="1"/>
  <c r="T7" i="1"/>
  <c r="Q5" i="1"/>
  <c r="K5" i="1"/>
</calcChain>
</file>

<file path=xl/sharedStrings.xml><?xml version="1.0" encoding="utf-8"?>
<sst xmlns="http://schemas.openxmlformats.org/spreadsheetml/2006/main" count="306" uniqueCount="133">
  <si>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</si>
  <si>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</si>
  <si>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</si>
  <si>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</si>
  <si>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</si>
  <si>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</si>
  <si>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</si>
  <si>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</si>
  <si>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</si>
  <si>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</si>
  <si>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</si>
  <si>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</si>
  <si>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</si>
  <si>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</si>
  <si>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</si>
  <si>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</si>
  <si>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</si>
  <si>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</si>
  <si>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</si>
  <si>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</si>
  <si>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</si>
  <si>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</si>
  <si>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</si>
  <si>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</si>
  <si>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</si>
  <si>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</si>
  <si>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14,10,</t>
  </si>
  <si>
    <t>17,10,</t>
  </si>
  <si>
    <t>10,10,</t>
  </si>
  <si>
    <t>03,10,</t>
  </si>
  <si>
    <t>26,09,</t>
  </si>
  <si>
    <t>19,09,</t>
  </si>
  <si>
    <t>12,09,</t>
  </si>
  <si>
    <t>Вареники с картофелем и луком No name Весовые Классическая форма No name 5 кг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</si>
  <si>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</si>
  <si>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</si>
  <si>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</si>
  <si>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</si>
  <si>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</si>
  <si>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C 14.10.2024 скю введено в сеть "Обжора"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</si>
  <si>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</si>
  <si>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</si>
  <si>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</si>
  <si>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</si>
  <si>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</si>
  <si>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</si>
  <si>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</si>
  <si>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</si>
  <si>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</si>
  <si>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</si>
  <si>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</si>
  <si>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Круггетсы с сырным соусом ТМ Горячая штучка 0,25 кг зам  ПОКОМ</t>
  </si>
  <si>
    <t>Акция на октябрь для сети "Обжора". Предварительный заказ сети на данную позицию составляет 1 600 шт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</si>
  <si>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</si>
  <si>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</si>
  <si>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</si>
  <si>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</si>
  <si>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</si>
  <si>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</si>
  <si>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</si>
  <si>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</si>
  <si>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</si>
  <si>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</si>
  <si>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</si>
  <si>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</si>
  <si>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</si>
  <si>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индейкой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</si>
  <si>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</si>
  <si>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</si>
  <si>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</si>
  <si>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</si>
  <si>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</si>
  <si>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</si>
  <si>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Акция на октябрь для сети "Обжора". Предварительный заказ сети на данную позицию составляет 2 800 шт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</si>
  <si>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</si>
  <si>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</si>
  <si>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</si>
  <si>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</si>
  <si>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</si>
  <si>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</si>
  <si>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</si>
  <si>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</si>
  <si>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</si>
  <si>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</si>
  <si>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</si>
  <si>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</si>
  <si>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</si>
  <si>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</si>
  <si>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</si>
  <si>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</si>
  <si>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</si>
  <si>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</si>
  <si>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</si>
  <si>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</si>
  <si>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</si>
  <si>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</si>
  <si>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</si>
  <si>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</si>
  <si>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</si>
  <si>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</si>
  <si>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</si>
  <si>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</si>
  <si>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ошибка завода / нужно продавать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</si>
  <si>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</si>
  <si>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</si>
  <si>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</si>
  <si>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</si>
  <si>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есть дубль / ротация на Мини-пицца с ветчиной и сыром ТМ Зареченские продукты. ВЕС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</si>
  <si>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</si>
  <si>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</si>
  <si>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</si>
  <si>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</si>
  <si>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</si>
  <si>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Галактика / сеть "Обжора"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</si>
  <si>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</si>
  <si>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</si>
  <si>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</si>
  <si>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</si>
  <si>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</si>
  <si>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</si>
  <si>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</si>
  <si>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</si>
  <si>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</si>
  <si>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</si>
  <si>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</si>
  <si>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</si>
  <si>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</si>
  <si>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</si>
  <si>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</si>
  <si>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вывод / нужно продавать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</si>
  <si>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Акция октябрь сеть "Галактика"</t>
    </r>
  </si>
  <si>
    <t>21,10,</t>
  </si>
  <si>
    <t>нет в бланке / Галактика / сеть "Обжора"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</si>
</sst>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7" fillId="6" borderId="1" xfId="1" applyNumberFormat="1" applyFont="1" applyFill="1"/>
    <xf numFmtId="164" fontId="4" fillId="0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0,10,24%20&#1076;&#1085;&#1088;&#1089;&#1095;%20&#1087;&#1086;&#1082;%20&#1079;&#1087;&#1092;%20&#1086;&#1090;%20&#1047;&#1072;&#1076;&#1091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 в пути</v>
          </cell>
          <cell r="O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A4" t="str">
            <v>05,09,</v>
          </cell>
          <cell r="AE4" t="str">
            <v>14,10,</v>
          </cell>
        </row>
        <row r="5">
          <cell r="E5">
            <v>13313.100000000002</v>
          </cell>
          <cell r="F5">
            <v>21164.5</v>
          </cell>
          <cell r="J5">
            <v>13092.7</v>
          </cell>
          <cell r="K5">
            <v>220.4</v>
          </cell>
          <cell r="L5">
            <v>0</v>
          </cell>
          <cell r="M5">
            <v>0</v>
          </cell>
          <cell r="N5">
            <v>0</v>
          </cell>
          <cell r="O5">
            <v>2662.6200000000003</v>
          </cell>
          <cell r="P5">
            <v>18394.78</v>
          </cell>
          <cell r="Q5">
            <v>18746.98</v>
          </cell>
          <cell r="R5">
            <v>19174.400000000001</v>
          </cell>
          <cell r="S5">
            <v>1056</v>
          </cell>
          <cell r="W5">
            <v>1786.4599999999998</v>
          </cell>
          <cell r="X5">
            <v>1906.7868000000001</v>
          </cell>
          <cell r="Y5">
            <v>1670.7800000000002</v>
          </cell>
          <cell r="Z5">
            <v>1722.354</v>
          </cell>
          <cell r="AA5">
            <v>1594.2400000000005</v>
          </cell>
          <cell r="AC5">
            <v>9095.3679999999986</v>
          </cell>
          <cell r="AE5">
            <v>2176</v>
          </cell>
          <cell r="AF5">
            <v>9253.9599999999991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</v>
          </cell>
          <cell r="D6">
            <v>336</v>
          </cell>
          <cell r="E6">
            <v>185</v>
          </cell>
          <cell r="F6">
            <v>163</v>
          </cell>
          <cell r="G6">
            <v>0.3</v>
          </cell>
          <cell r="H6">
            <v>180</v>
          </cell>
          <cell r="I6" t="str">
            <v>матрица</v>
          </cell>
          <cell r="J6">
            <v>189</v>
          </cell>
          <cell r="K6">
            <v>-4</v>
          </cell>
          <cell r="O6">
            <v>37</v>
          </cell>
          <cell r="P6">
            <v>355</v>
          </cell>
          <cell r="Q6">
            <v>436</v>
          </cell>
          <cell r="R6">
            <v>504</v>
          </cell>
          <cell r="S6">
            <v>436</v>
          </cell>
          <cell r="T6" t="str">
            <v>C 14.10.2024 скю введено в сеть "Обжора"</v>
          </cell>
          <cell r="U6">
            <v>18.027027027027028</v>
          </cell>
          <cell r="V6">
            <v>4.4054054054054053</v>
          </cell>
          <cell r="W6">
            <v>25.4</v>
          </cell>
          <cell r="X6">
            <v>20.2</v>
          </cell>
          <cell r="Y6">
            <v>19</v>
          </cell>
          <cell r="Z6">
            <v>22.8</v>
          </cell>
          <cell r="AA6">
            <v>14.6</v>
          </cell>
          <cell r="AB6" t="str">
            <v>C 14.10.2024 скю введено в сеть "Обжора"</v>
          </cell>
          <cell r="AC6">
            <v>130.79999999999998</v>
          </cell>
          <cell r="AD6">
            <v>12</v>
          </cell>
          <cell r="AE6">
            <v>42</v>
          </cell>
          <cell r="AF6">
            <v>151.19999999999999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82</v>
          </cell>
          <cell r="D7">
            <v>336</v>
          </cell>
          <cell r="E7">
            <v>223</v>
          </cell>
          <cell r="F7">
            <v>151</v>
          </cell>
          <cell r="G7">
            <v>0.3</v>
          </cell>
          <cell r="H7">
            <v>180</v>
          </cell>
          <cell r="I7" t="str">
            <v>матрица</v>
          </cell>
          <cell r="J7">
            <v>223</v>
          </cell>
          <cell r="K7">
            <v>0</v>
          </cell>
          <cell r="O7">
            <v>44.6</v>
          </cell>
          <cell r="P7">
            <v>473.4</v>
          </cell>
          <cell r="Q7">
            <v>473.4</v>
          </cell>
          <cell r="R7">
            <v>504</v>
          </cell>
          <cell r="U7">
            <v>14.68609865470852</v>
          </cell>
          <cell r="V7">
            <v>3.3856502242152464</v>
          </cell>
          <cell r="W7">
            <v>18.600000000000001</v>
          </cell>
          <cell r="X7">
            <v>35.799999999999997</v>
          </cell>
          <cell r="Y7">
            <v>22.8</v>
          </cell>
          <cell r="Z7">
            <v>20</v>
          </cell>
          <cell r="AA7">
            <v>18.399999999999999</v>
          </cell>
          <cell r="AC7">
            <v>142.01999999999998</v>
          </cell>
          <cell r="AD7">
            <v>12</v>
          </cell>
          <cell r="AE7">
            <v>42</v>
          </cell>
          <cell r="AF7">
            <v>151.19999999999999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279</v>
          </cell>
          <cell r="D8">
            <v>504</v>
          </cell>
          <cell r="E8">
            <v>342</v>
          </cell>
          <cell r="F8">
            <v>405</v>
          </cell>
          <cell r="G8">
            <v>0.3</v>
          </cell>
          <cell r="H8">
            <v>180</v>
          </cell>
          <cell r="I8" t="str">
            <v>матрица</v>
          </cell>
          <cell r="J8">
            <v>344</v>
          </cell>
          <cell r="K8">
            <v>-2</v>
          </cell>
          <cell r="O8">
            <v>68.400000000000006</v>
          </cell>
          <cell r="P8">
            <v>552.60000000000014</v>
          </cell>
          <cell r="Q8">
            <v>552.60000000000014</v>
          </cell>
          <cell r="R8">
            <v>504</v>
          </cell>
          <cell r="U8">
            <v>13.289473684210526</v>
          </cell>
          <cell r="V8">
            <v>5.9210526315789469</v>
          </cell>
          <cell r="W8">
            <v>44</v>
          </cell>
          <cell r="X8">
            <v>44.8</v>
          </cell>
          <cell r="Y8">
            <v>38.6</v>
          </cell>
          <cell r="Z8">
            <v>45.8</v>
          </cell>
          <cell r="AA8">
            <v>36.799999999999997</v>
          </cell>
          <cell r="AB8" t="str">
            <v>Акция октябрь сеть "Галактика"</v>
          </cell>
          <cell r="AC8">
            <v>165.78000000000003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67</v>
          </cell>
          <cell r="D9">
            <v>344</v>
          </cell>
          <cell r="E9">
            <v>237</v>
          </cell>
          <cell r="F9">
            <v>158</v>
          </cell>
          <cell r="G9">
            <v>0.3</v>
          </cell>
          <cell r="H9">
            <v>180</v>
          </cell>
          <cell r="I9" t="str">
            <v>матрица</v>
          </cell>
          <cell r="J9">
            <v>239</v>
          </cell>
          <cell r="K9">
            <v>-2</v>
          </cell>
          <cell r="O9">
            <v>47.4</v>
          </cell>
          <cell r="P9">
            <v>505.6</v>
          </cell>
          <cell r="Q9">
            <v>505.6</v>
          </cell>
          <cell r="R9">
            <v>504</v>
          </cell>
          <cell r="U9">
            <v>13.966244725738397</v>
          </cell>
          <cell r="V9">
            <v>3.3333333333333335</v>
          </cell>
          <cell r="W9">
            <v>26.2</v>
          </cell>
          <cell r="X9">
            <v>24.6</v>
          </cell>
          <cell r="Y9">
            <v>19.600000000000001</v>
          </cell>
          <cell r="Z9">
            <v>25.8</v>
          </cell>
          <cell r="AA9">
            <v>16.2</v>
          </cell>
          <cell r="AB9" t="str">
            <v>Галактика</v>
          </cell>
          <cell r="AC9">
            <v>151.68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196</v>
          </cell>
          <cell r="D10">
            <v>672</v>
          </cell>
          <cell r="E10">
            <v>343</v>
          </cell>
          <cell r="F10">
            <v>501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358</v>
          </cell>
          <cell r="K10">
            <v>-15</v>
          </cell>
          <cell r="O10">
            <v>68.599999999999994</v>
          </cell>
          <cell r="P10">
            <v>459.39999999999986</v>
          </cell>
          <cell r="Q10">
            <v>459.39999999999986</v>
          </cell>
          <cell r="R10">
            <v>504</v>
          </cell>
          <cell r="U10">
            <v>14.650145772594753</v>
          </cell>
          <cell r="V10">
            <v>7.3032069970845486</v>
          </cell>
          <cell r="W10">
            <v>62</v>
          </cell>
          <cell r="X10">
            <v>59</v>
          </cell>
          <cell r="Y10">
            <v>52.4</v>
          </cell>
          <cell r="Z10">
            <v>59.6</v>
          </cell>
          <cell r="AA10">
            <v>43.2</v>
          </cell>
          <cell r="AB10" t="str">
            <v>Акция октябрь сеть "Галактика"</v>
          </cell>
          <cell r="AC10">
            <v>137.81999999999996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339</v>
          </cell>
          <cell r="E11">
            <v>41</v>
          </cell>
          <cell r="F11">
            <v>282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41</v>
          </cell>
          <cell r="K11">
            <v>0</v>
          </cell>
          <cell r="O11">
            <v>8.1999999999999993</v>
          </cell>
          <cell r="R11">
            <v>0</v>
          </cell>
          <cell r="U11">
            <v>34.390243902439025</v>
          </cell>
          <cell r="V11">
            <v>34.390243902439025</v>
          </cell>
          <cell r="W11">
            <v>5.8</v>
          </cell>
          <cell r="X11">
            <v>18</v>
          </cell>
          <cell r="Y11">
            <v>13.6</v>
          </cell>
          <cell r="Z11">
            <v>25.4</v>
          </cell>
          <cell r="AA11">
            <v>10</v>
          </cell>
          <cell r="AB11" t="str">
            <v>необходимо увеличить продажи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202</v>
          </cell>
          <cell r="D12">
            <v>140</v>
          </cell>
          <cell r="E12">
            <v>131</v>
          </cell>
          <cell r="F12">
            <v>197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132</v>
          </cell>
          <cell r="K12">
            <v>-1</v>
          </cell>
          <cell r="O12">
            <v>26.2</v>
          </cell>
          <cell r="P12">
            <v>169.8</v>
          </cell>
          <cell r="Q12">
            <v>240</v>
          </cell>
          <cell r="R12">
            <v>280</v>
          </cell>
          <cell r="S12">
            <v>240</v>
          </cell>
          <cell r="T12" t="str">
            <v>C 14.10.2024 скю введено в сеть "Обжора"</v>
          </cell>
          <cell r="U12">
            <v>18.206106870229007</v>
          </cell>
          <cell r="V12">
            <v>7.5190839694656493</v>
          </cell>
          <cell r="W12">
            <v>21.6</v>
          </cell>
          <cell r="X12">
            <v>8.8000000000000007</v>
          </cell>
          <cell r="Y12">
            <v>14.6</v>
          </cell>
          <cell r="Z12">
            <v>21.2</v>
          </cell>
          <cell r="AA12">
            <v>22.4</v>
          </cell>
          <cell r="AB12" t="str">
            <v>C 14.10.2024 скю введено в сеть "Обжора"</v>
          </cell>
          <cell r="AC12">
            <v>86.399999999999991</v>
          </cell>
          <cell r="AD12">
            <v>10</v>
          </cell>
          <cell r="AE12">
            <v>28</v>
          </cell>
          <cell r="AF12">
            <v>100.8</v>
          </cell>
          <cell r="AG12">
            <v>14</v>
          </cell>
          <cell r="AH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D13">
            <v>103.6</v>
          </cell>
          <cell r="E13">
            <v>14.8</v>
          </cell>
          <cell r="F13">
            <v>88.8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14.8</v>
          </cell>
          <cell r="K13">
            <v>0</v>
          </cell>
          <cell r="O13">
            <v>2.96</v>
          </cell>
          <cell r="U13">
            <v>30</v>
          </cell>
          <cell r="V13">
            <v>30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вывод</v>
          </cell>
          <cell r="AD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47</v>
          </cell>
          <cell r="D14">
            <v>1896</v>
          </cell>
          <cell r="E14">
            <v>1463</v>
          </cell>
          <cell r="F14">
            <v>468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1505</v>
          </cell>
          <cell r="K14">
            <v>-42</v>
          </cell>
          <cell r="O14">
            <v>292.60000000000002</v>
          </cell>
          <cell r="P14">
            <v>3628.4000000000005</v>
          </cell>
          <cell r="Q14">
            <v>3628.4000000000005</v>
          </cell>
          <cell r="R14">
            <v>3696</v>
          </cell>
          <cell r="U14">
            <v>14.231032125768968</v>
          </cell>
          <cell r="V14">
            <v>1.5994531784005468</v>
          </cell>
          <cell r="W14">
            <v>73</v>
          </cell>
          <cell r="X14">
            <v>36</v>
          </cell>
          <cell r="Y14">
            <v>41</v>
          </cell>
          <cell r="Z14">
            <v>53</v>
          </cell>
          <cell r="AA14">
            <v>37.200000000000003</v>
          </cell>
          <cell r="AB14" t="str">
            <v>Акция на октябрь для сети "Обжора". Предварительный заказ сети на данную позицию составляет 1 600 шт</v>
          </cell>
          <cell r="AC14">
            <v>907.10000000000014</v>
          </cell>
          <cell r="AD14">
            <v>12</v>
          </cell>
          <cell r="AE14">
            <v>308</v>
          </cell>
          <cell r="AF14">
            <v>924</v>
          </cell>
          <cell r="AG14">
            <v>14</v>
          </cell>
          <cell r="AH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91</v>
          </cell>
          <cell r="D15">
            <v>840</v>
          </cell>
          <cell r="E15">
            <v>354</v>
          </cell>
          <cell r="F15">
            <v>543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381</v>
          </cell>
          <cell r="K15">
            <v>-27</v>
          </cell>
          <cell r="O15">
            <v>70.8</v>
          </cell>
          <cell r="P15">
            <v>448.19999999999993</v>
          </cell>
          <cell r="Q15">
            <v>448.19999999999993</v>
          </cell>
          <cell r="R15">
            <v>504</v>
          </cell>
          <cell r="U15">
            <v>14.788135593220339</v>
          </cell>
          <cell r="V15">
            <v>7.6694915254237293</v>
          </cell>
          <cell r="W15">
            <v>60</v>
          </cell>
          <cell r="X15">
            <v>29.6</v>
          </cell>
          <cell r="Y15">
            <v>32.6</v>
          </cell>
          <cell r="Z15">
            <v>46</v>
          </cell>
          <cell r="AA15">
            <v>30.6</v>
          </cell>
          <cell r="AC15">
            <v>112.04999999999998</v>
          </cell>
          <cell r="AD15">
            <v>12</v>
          </cell>
          <cell r="AE15">
            <v>42</v>
          </cell>
          <cell r="AF15">
            <v>126</v>
          </cell>
          <cell r="AG15">
            <v>14</v>
          </cell>
          <cell r="AH15">
            <v>70</v>
          </cell>
        </row>
        <row r="16">
          <cell r="A16" t="str">
            <v>Мини-сосиски в тесте ТМ Зареченские . ВЕС  Поком</v>
          </cell>
          <cell r="B16" t="str">
            <v>кг</v>
          </cell>
          <cell r="C16">
            <v>166.6</v>
          </cell>
          <cell r="D16">
            <v>155.4</v>
          </cell>
          <cell r="E16">
            <v>107.3</v>
          </cell>
          <cell r="F16">
            <v>203.5</v>
          </cell>
          <cell r="G16">
            <v>1</v>
          </cell>
          <cell r="H16">
            <v>180</v>
          </cell>
          <cell r="I16" t="str">
            <v>матрица</v>
          </cell>
          <cell r="J16">
            <v>111</v>
          </cell>
          <cell r="K16">
            <v>-3.7000000000000028</v>
          </cell>
          <cell r="O16">
            <v>21.46</v>
          </cell>
          <cell r="P16">
            <v>96.94</v>
          </cell>
          <cell r="Q16">
            <v>96.94</v>
          </cell>
          <cell r="R16">
            <v>103.60000000000001</v>
          </cell>
          <cell r="U16">
            <v>14.310344827586208</v>
          </cell>
          <cell r="V16">
            <v>9.4827586206896548</v>
          </cell>
          <cell r="W16">
            <v>20.7</v>
          </cell>
          <cell r="X16">
            <v>10.36</v>
          </cell>
          <cell r="Y16">
            <v>22.94</v>
          </cell>
          <cell r="Z16">
            <v>10.36</v>
          </cell>
          <cell r="AA16">
            <v>9.620000000000001</v>
          </cell>
          <cell r="AC16">
            <v>96.94</v>
          </cell>
          <cell r="AD16">
            <v>3.7</v>
          </cell>
          <cell r="AE16">
            <v>28</v>
          </cell>
          <cell r="AF16">
            <v>103.60000000000001</v>
          </cell>
          <cell r="AG16">
            <v>14</v>
          </cell>
          <cell r="AH16">
            <v>126</v>
          </cell>
        </row>
        <row r="17">
          <cell r="A17" t="str">
            <v>Мини-чебуреки с мясом ТМ Зареченские ТС Зареченские продукты.  Поком</v>
          </cell>
          <cell r="B17" t="str">
            <v>кг</v>
          </cell>
          <cell r="C17">
            <v>49.5</v>
          </cell>
          <cell r="D17">
            <v>132</v>
          </cell>
          <cell r="E17">
            <v>49.5</v>
          </cell>
          <cell r="F17">
            <v>126.5</v>
          </cell>
          <cell r="G17">
            <v>1</v>
          </cell>
          <cell r="H17">
            <v>180</v>
          </cell>
          <cell r="I17" t="str">
            <v>матрица</v>
          </cell>
          <cell r="J17">
            <v>49</v>
          </cell>
          <cell r="K17">
            <v>0.5</v>
          </cell>
          <cell r="O17">
            <v>9.9</v>
          </cell>
          <cell r="P17">
            <v>51.700000000000017</v>
          </cell>
          <cell r="Q17">
            <v>51.700000000000017</v>
          </cell>
          <cell r="R17">
            <v>66</v>
          </cell>
          <cell r="U17">
            <v>19.444444444444443</v>
          </cell>
          <cell r="V17">
            <v>12.777777777777777</v>
          </cell>
          <cell r="W17">
            <v>9.34</v>
          </cell>
          <cell r="X17">
            <v>4.4000000000000004</v>
          </cell>
          <cell r="Y17">
            <v>4.4000000000000004</v>
          </cell>
          <cell r="Z17">
            <v>0</v>
          </cell>
          <cell r="AA17">
            <v>0</v>
          </cell>
          <cell r="AB17" t="str">
            <v>вместо жар-мени</v>
          </cell>
          <cell r="AC17">
            <v>51.700000000000017</v>
          </cell>
          <cell r="AD17">
            <v>5.5</v>
          </cell>
          <cell r="AE17">
            <v>12</v>
          </cell>
          <cell r="AF17">
            <v>66</v>
          </cell>
          <cell r="AG17">
            <v>12</v>
          </cell>
          <cell r="AH17">
            <v>84</v>
          </cell>
        </row>
        <row r="18">
          <cell r="A18" t="str">
            <v>Мини-шарики с курочкой и сыром ТМ Зареченские .ВЕС  Поком</v>
          </cell>
          <cell r="B18" t="str">
            <v>кг</v>
          </cell>
          <cell r="C18">
            <v>48</v>
          </cell>
          <cell r="D18">
            <v>210</v>
          </cell>
          <cell r="E18">
            <v>39</v>
          </cell>
          <cell r="F18">
            <v>207</v>
          </cell>
          <cell r="G18">
            <v>1</v>
          </cell>
          <cell r="H18">
            <v>180</v>
          </cell>
          <cell r="I18" t="str">
            <v>матрица</v>
          </cell>
          <cell r="J18">
            <v>42</v>
          </cell>
          <cell r="K18">
            <v>-3</v>
          </cell>
          <cell r="O18">
            <v>7.8</v>
          </cell>
          <cell r="R18">
            <v>0</v>
          </cell>
          <cell r="U18">
            <v>26.53846153846154</v>
          </cell>
          <cell r="V18">
            <v>26.53846153846154</v>
          </cell>
          <cell r="W18">
            <v>17.399999999999999</v>
          </cell>
          <cell r="X18">
            <v>8.4</v>
          </cell>
          <cell r="Y18">
            <v>10.199999999999999</v>
          </cell>
          <cell r="Z18">
            <v>9.74</v>
          </cell>
          <cell r="AA18">
            <v>3.6</v>
          </cell>
          <cell r="AB18" t="str">
            <v>вместо жар-болов</v>
          </cell>
          <cell r="AC18">
            <v>0</v>
          </cell>
          <cell r="AD18">
            <v>3</v>
          </cell>
          <cell r="AE18">
            <v>0</v>
          </cell>
          <cell r="AF18">
            <v>0</v>
          </cell>
          <cell r="AG18">
            <v>14</v>
          </cell>
          <cell r="AH18">
            <v>126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111</v>
          </cell>
          <cell r="D19">
            <v>504</v>
          </cell>
          <cell r="E19">
            <v>218</v>
          </cell>
          <cell r="F19">
            <v>358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219</v>
          </cell>
          <cell r="K19">
            <v>-1</v>
          </cell>
          <cell r="O19">
            <v>43.6</v>
          </cell>
          <cell r="P19">
            <v>252.39999999999998</v>
          </cell>
          <cell r="Q19">
            <v>252.39999999999998</v>
          </cell>
          <cell r="R19">
            <v>252</v>
          </cell>
          <cell r="U19">
            <v>13.990825688073395</v>
          </cell>
          <cell r="V19">
            <v>8.2110091743119256</v>
          </cell>
          <cell r="W19">
            <v>37.200000000000003</v>
          </cell>
          <cell r="X19">
            <v>40.4</v>
          </cell>
          <cell r="Y19">
            <v>34</v>
          </cell>
          <cell r="Z19">
            <v>36.200000000000003</v>
          </cell>
          <cell r="AA19">
            <v>42.2</v>
          </cell>
          <cell r="AC19">
            <v>63.099999999999994</v>
          </cell>
          <cell r="AD19">
            <v>6</v>
          </cell>
          <cell r="AE19">
            <v>42</v>
          </cell>
          <cell r="AF19">
            <v>63</v>
          </cell>
          <cell r="AG19">
            <v>14</v>
          </cell>
          <cell r="AH19">
            <v>126</v>
          </cell>
        </row>
        <row r="20">
          <cell r="A20" t="str">
            <v>Наггетсы Нагетосы Сочная курочка в хруст панир со сметаной и зеленью ТМ Горячая штучка 0,25 ПОКОМ</v>
          </cell>
          <cell r="B20" t="str">
            <v>шт</v>
          </cell>
          <cell r="C20">
            <v>78</v>
          </cell>
          <cell r="D20">
            <v>420</v>
          </cell>
          <cell r="E20">
            <v>129</v>
          </cell>
          <cell r="F20">
            <v>349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145</v>
          </cell>
          <cell r="K20">
            <v>-16</v>
          </cell>
          <cell r="O20">
            <v>25.8</v>
          </cell>
          <cell r="P20">
            <v>63.800000000000011</v>
          </cell>
          <cell r="Q20">
            <v>63.800000000000011</v>
          </cell>
          <cell r="R20">
            <v>84</v>
          </cell>
          <cell r="U20">
            <v>16.782945736434108</v>
          </cell>
          <cell r="V20">
            <v>13.527131782945736</v>
          </cell>
          <cell r="W20">
            <v>21.6</v>
          </cell>
          <cell r="X20">
            <v>32.6</v>
          </cell>
          <cell r="Y20">
            <v>24.6</v>
          </cell>
          <cell r="Z20">
            <v>24.6</v>
          </cell>
          <cell r="AA20">
            <v>21</v>
          </cell>
          <cell r="AB20" t="str">
            <v>Акция октябрь сеть "Галактика"</v>
          </cell>
          <cell r="AC20">
            <v>15.950000000000003</v>
          </cell>
          <cell r="AD20">
            <v>6</v>
          </cell>
          <cell r="AE20">
            <v>14</v>
          </cell>
          <cell r="AF20">
            <v>21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C21">
            <v>62</v>
          </cell>
          <cell r="D21">
            <v>168</v>
          </cell>
          <cell r="E21">
            <v>93</v>
          </cell>
          <cell r="F21">
            <v>105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95</v>
          </cell>
          <cell r="K21">
            <v>-2</v>
          </cell>
          <cell r="O21">
            <v>18.600000000000001</v>
          </cell>
          <cell r="P21">
            <v>155.40000000000003</v>
          </cell>
          <cell r="Q21">
            <v>155.40000000000003</v>
          </cell>
          <cell r="R21">
            <v>168</v>
          </cell>
          <cell r="U21">
            <v>14.677419354838708</v>
          </cell>
          <cell r="V21">
            <v>5.6451612903225801</v>
          </cell>
          <cell r="W21">
            <v>14.2</v>
          </cell>
          <cell r="X21">
            <v>24.6</v>
          </cell>
          <cell r="Y21">
            <v>17.2</v>
          </cell>
          <cell r="Z21">
            <v>20.399999999999999</v>
          </cell>
          <cell r="AA21">
            <v>14</v>
          </cell>
          <cell r="AC21">
            <v>38.850000000000009</v>
          </cell>
          <cell r="AD21">
            <v>6</v>
          </cell>
          <cell r="AE21">
            <v>28</v>
          </cell>
          <cell r="AF21">
            <v>42</v>
          </cell>
          <cell r="AG21">
            <v>14</v>
          </cell>
          <cell r="AH21">
            <v>126</v>
          </cell>
        </row>
        <row r="22">
          <cell r="A22" t="str">
            <v>Наггетсы Хрустящие ТМ Зареченские ТС Зареченские продукты. Поком</v>
          </cell>
          <cell r="B22" t="str">
            <v>кг</v>
          </cell>
          <cell r="C22">
            <v>282</v>
          </cell>
          <cell r="D22">
            <v>216</v>
          </cell>
          <cell r="E22">
            <v>264</v>
          </cell>
          <cell r="F22">
            <v>210</v>
          </cell>
          <cell r="G22">
            <v>1</v>
          </cell>
          <cell r="H22">
            <v>180</v>
          </cell>
          <cell r="I22" t="str">
            <v>матрица</v>
          </cell>
          <cell r="J22">
            <v>265.7</v>
          </cell>
          <cell r="K22">
            <v>-1.6999999999999886</v>
          </cell>
          <cell r="O22">
            <v>52.8</v>
          </cell>
          <cell r="P22">
            <v>529.19999999999993</v>
          </cell>
          <cell r="Q22">
            <v>529.19999999999993</v>
          </cell>
          <cell r="R22">
            <v>504</v>
          </cell>
          <cell r="U22">
            <v>13.522727272727273</v>
          </cell>
          <cell r="V22">
            <v>3.9772727272727275</v>
          </cell>
          <cell r="W22">
            <v>30</v>
          </cell>
          <cell r="X22">
            <v>50.4</v>
          </cell>
          <cell r="Y22">
            <v>48</v>
          </cell>
          <cell r="Z22">
            <v>40.799999999999997</v>
          </cell>
          <cell r="AA22">
            <v>40.799999999999997</v>
          </cell>
          <cell r="AC22">
            <v>529.19999999999993</v>
          </cell>
          <cell r="AD22">
            <v>6</v>
          </cell>
          <cell r="AE22">
            <v>84</v>
          </cell>
          <cell r="AF22">
            <v>504</v>
          </cell>
          <cell r="AG22">
            <v>12</v>
          </cell>
          <cell r="AH22">
            <v>84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161</v>
          </cell>
          <cell r="D23">
            <v>1176</v>
          </cell>
          <cell r="E23">
            <v>387</v>
          </cell>
          <cell r="F23">
            <v>779</v>
          </cell>
          <cell r="G23">
            <v>0.25</v>
          </cell>
          <cell r="H23">
            <v>365</v>
          </cell>
          <cell r="I23" t="str">
            <v>матрица</v>
          </cell>
          <cell r="J23">
            <v>411</v>
          </cell>
          <cell r="K23">
            <v>-24</v>
          </cell>
          <cell r="O23">
            <v>77.400000000000006</v>
          </cell>
          <cell r="P23">
            <v>304.60000000000014</v>
          </cell>
          <cell r="Q23">
            <v>304.60000000000014</v>
          </cell>
          <cell r="R23">
            <v>336</v>
          </cell>
          <cell r="U23">
            <v>14.405684754521962</v>
          </cell>
          <cell r="V23">
            <v>10.064599483204134</v>
          </cell>
          <cell r="W23">
            <v>85.8</v>
          </cell>
          <cell r="X23">
            <v>74.400000000000006</v>
          </cell>
          <cell r="Y23">
            <v>65.8</v>
          </cell>
          <cell r="Z23">
            <v>75.2</v>
          </cell>
          <cell r="AA23">
            <v>73.599999999999994</v>
          </cell>
          <cell r="AB23" t="str">
            <v>Акция октябрь сеть "Галактика"</v>
          </cell>
          <cell r="AC23">
            <v>76.150000000000034</v>
          </cell>
          <cell r="AD23">
            <v>12</v>
          </cell>
          <cell r="AE23">
            <v>28</v>
          </cell>
          <cell r="AF23">
            <v>84</v>
          </cell>
          <cell r="AG23">
            <v>14</v>
          </cell>
          <cell r="AH23">
            <v>70</v>
          </cell>
        </row>
        <row r="24">
          <cell r="A24" t="str">
            <v>Наггетсы с индейки ТМ Вязанка ТС Из печи Сливушки 0,25 кг УВС.  Поком</v>
          </cell>
          <cell r="B24" t="str">
            <v>шт</v>
          </cell>
          <cell r="C24">
            <v>399</v>
          </cell>
          <cell r="D24">
            <v>1983</v>
          </cell>
          <cell r="E24">
            <v>391</v>
          </cell>
          <cell r="F24">
            <v>1486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408</v>
          </cell>
          <cell r="K24">
            <v>-17</v>
          </cell>
          <cell r="O24">
            <v>78.2</v>
          </cell>
          <cell r="U24">
            <v>19.002557544757032</v>
          </cell>
          <cell r="V24">
            <v>19.002557544757032</v>
          </cell>
          <cell r="W24">
            <v>61.4</v>
          </cell>
          <cell r="X24">
            <v>54.2</v>
          </cell>
          <cell r="Y24">
            <v>64.8</v>
          </cell>
          <cell r="Z24">
            <v>57.8</v>
          </cell>
          <cell r="AA24">
            <v>67</v>
          </cell>
          <cell r="AB24" t="str">
            <v>дубль / неправильно поставлен приход</v>
          </cell>
          <cell r="AD24">
            <v>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10</v>
          </cell>
          <cell r="D25">
            <v>276</v>
          </cell>
          <cell r="E25">
            <v>677</v>
          </cell>
          <cell r="F25">
            <v>1486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293</v>
          </cell>
          <cell r="K25">
            <v>384</v>
          </cell>
          <cell r="O25">
            <v>135.4</v>
          </cell>
          <cell r="P25">
            <v>409.60000000000014</v>
          </cell>
          <cell r="Q25">
            <v>409.60000000000014</v>
          </cell>
          <cell r="R25">
            <v>336</v>
          </cell>
          <cell r="U25">
            <v>13.45642540620384</v>
          </cell>
          <cell r="V25">
            <v>10.974889217134416</v>
          </cell>
          <cell r="W25">
            <v>103</v>
          </cell>
          <cell r="X25">
            <v>93.6</v>
          </cell>
          <cell r="Y25">
            <v>92.4</v>
          </cell>
          <cell r="Z25">
            <v>63.8</v>
          </cell>
          <cell r="AA25">
            <v>74.599999999999994</v>
          </cell>
          <cell r="AB25" t="str">
            <v>есть дубль / Акция на октябрь для сети "Обжора". Предварительный заказ сети на данную позицию составляет 1 300 шт</v>
          </cell>
          <cell r="AC25">
            <v>102.40000000000003</v>
          </cell>
          <cell r="AD25">
            <v>12</v>
          </cell>
          <cell r="AE25">
            <v>28</v>
          </cell>
          <cell r="AF25">
            <v>84</v>
          </cell>
          <cell r="AG25">
            <v>14</v>
          </cell>
          <cell r="AH25">
            <v>70</v>
          </cell>
        </row>
        <row r="26">
          <cell r="A26" t="str">
            <v>Наггетсы с куриным филе и сыром ТМ Вязанка ТС Из печи Сливушки 0,25 кг.  Поком</v>
          </cell>
          <cell r="B26" t="str">
            <v>шт</v>
          </cell>
          <cell r="C26">
            <v>10</v>
          </cell>
          <cell r="D26">
            <v>672</v>
          </cell>
          <cell r="E26">
            <v>294</v>
          </cell>
          <cell r="F26">
            <v>378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316</v>
          </cell>
          <cell r="K26">
            <v>-22</v>
          </cell>
          <cell r="O26">
            <v>58.8</v>
          </cell>
          <cell r="P26">
            <v>445.19999999999993</v>
          </cell>
          <cell r="Q26">
            <v>445.19999999999993</v>
          </cell>
          <cell r="R26">
            <v>504</v>
          </cell>
          <cell r="U26">
            <v>15</v>
          </cell>
          <cell r="V26">
            <v>6.4285714285714288</v>
          </cell>
          <cell r="W26">
            <v>32.799999999999997</v>
          </cell>
          <cell r="X26">
            <v>48.8</v>
          </cell>
          <cell r="Y26">
            <v>33.4</v>
          </cell>
          <cell r="Z26">
            <v>30.2</v>
          </cell>
          <cell r="AA26">
            <v>22.6</v>
          </cell>
          <cell r="AB26" t="str">
            <v>Акция октябрь сеть "Галактика"</v>
          </cell>
          <cell r="AC26">
            <v>111.29999999999998</v>
          </cell>
          <cell r="AD26">
            <v>12</v>
          </cell>
          <cell r="AE26">
            <v>42</v>
          </cell>
          <cell r="AF26">
            <v>126</v>
          </cell>
          <cell r="AG26">
            <v>14</v>
          </cell>
          <cell r="AH26">
            <v>70</v>
          </cell>
        </row>
        <row r="27">
          <cell r="A27" t="str">
            <v>Нагетосы Сочная курочка в хрустящей панировке Наггетсы ГШ Фикс.вес 0,25 Лоток Горячая штучка Поком</v>
          </cell>
          <cell r="B27" t="str">
            <v>шт</v>
          </cell>
          <cell r="C27">
            <v>130</v>
          </cell>
          <cell r="D27">
            <v>84</v>
          </cell>
          <cell r="E27">
            <v>78</v>
          </cell>
          <cell r="F27">
            <v>122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97</v>
          </cell>
          <cell r="K27">
            <v>-19</v>
          </cell>
          <cell r="O27">
            <v>15.6</v>
          </cell>
          <cell r="P27">
            <v>96.4</v>
          </cell>
          <cell r="Q27">
            <v>96.4</v>
          </cell>
          <cell r="R27">
            <v>84</v>
          </cell>
          <cell r="U27">
            <v>13.205128205128206</v>
          </cell>
          <cell r="V27">
            <v>7.8205128205128203</v>
          </cell>
          <cell r="W27">
            <v>12.2</v>
          </cell>
          <cell r="X27">
            <v>19.2</v>
          </cell>
          <cell r="Y27">
            <v>13.6</v>
          </cell>
          <cell r="Z27">
            <v>21</v>
          </cell>
          <cell r="AA27">
            <v>16</v>
          </cell>
          <cell r="AB27" t="str">
            <v>Галактика</v>
          </cell>
          <cell r="AC27">
            <v>24.1</v>
          </cell>
          <cell r="AD27">
            <v>6</v>
          </cell>
          <cell r="AE27">
            <v>14</v>
          </cell>
          <cell r="AF27">
            <v>21</v>
          </cell>
          <cell r="AG27">
            <v>14</v>
          </cell>
          <cell r="AH27">
            <v>126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C28">
            <v>64</v>
          </cell>
          <cell r="D28">
            <v>336</v>
          </cell>
          <cell r="E28">
            <v>69</v>
          </cell>
          <cell r="F28">
            <v>318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69</v>
          </cell>
          <cell r="K28">
            <v>0</v>
          </cell>
          <cell r="O28">
            <v>13.8</v>
          </cell>
          <cell r="R28">
            <v>0</v>
          </cell>
          <cell r="U28">
            <v>23.043478260869563</v>
          </cell>
          <cell r="V28">
            <v>23.043478260869563</v>
          </cell>
          <cell r="W28">
            <v>23.8</v>
          </cell>
          <cell r="X28">
            <v>16.399999999999999</v>
          </cell>
          <cell r="Y28">
            <v>14.6</v>
          </cell>
          <cell r="Z28">
            <v>16.2</v>
          </cell>
          <cell r="AA28">
            <v>14.6</v>
          </cell>
          <cell r="AB28" t="str">
            <v>Галактика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Пельмени Grandmeni с говядиной ТМ Горячая штучка флоупак сфера 0,75 кг. ПОКОМ</v>
          </cell>
          <cell r="B29" t="str">
            <v>шт</v>
          </cell>
          <cell r="G29">
            <v>0</v>
          </cell>
          <cell r="H29">
            <v>180</v>
          </cell>
          <cell r="I29" t="str">
            <v>матрица</v>
          </cell>
          <cell r="K29">
            <v>0</v>
          </cell>
          <cell r="O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 t="str">
            <v>нет потребности</v>
          </cell>
          <cell r="AD29">
            <v>0</v>
          </cell>
          <cell r="AG29">
            <v>12</v>
          </cell>
          <cell r="AH29">
            <v>84</v>
          </cell>
        </row>
        <row r="30">
          <cell r="A30" t="str">
            <v>Пельмени Grandmeni с говядиной в сливочном соусе ТМ Горячая штучка флоупак сфера 0,75 кг.  ПОКОМ</v>
          </cell>
          <cell r="B30" t="str">
            <v>шт</v>
          </cell>
          <cell r="D30">
            <v>2784</v>
          </cell>
          <cell r="E30">
            <v>1681</v>
          </cell>
          <cell r="F30">
            <v>1030</v>
          </cell>
          <cell r="G30">
            <v>0.75</v>
          </cell>
          <cell r="H30">
            <v>180</v>
          </cell>
          <cell r="I30" t="str">
            <v>матрица</v>
          </cell>
          <cell r="J30">
            <v>1698</v>
          </cell>
          <cell r="K30">
            <v>-17</v>
          </cell>
          <cell r="O30">
            <v>336.2</v>
          </cell>
          <cell r="P30">
            <v>3676.8</v>
          </cell>
          <cell r="Q30">
            <v>3676.8</v>
          </cell>
          <cell r="R30">
            <v>3648</v>
          </cell>
          <cell r="U30">
            <v>13.914336704342654</v>
          </cell>
          <cell r="V30">
            <v>3.06365258774539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2.2000000000000002</v>
          </cell>
          <cell r="AB30" t="str">
            <v>Акция на октябрь для сети "Обжора". Предварительный заказ сети на данную позицию составляет 2 800 шт</v>
          </cell>
          <cell r="AC30">
            <v>2757.6000000000004</v>
          </cell>
          <cell r="AD30">
            <v>8</v>
          </cell>
          <cell r="AE30">
            <v>456</v>
          </cell>
          <cell r="AF30">
            <v>2736</v>
          </cell>
          <cell r="AG30">
            <v>12</v>
          </cell>
          <cell r="AH30">
            <v>84</v>
          </cell>
        </row>
        <row r="31">
          <cell r="A31" t="str">
            <v>Пельмени Grandmeni с говядиной и свининой Grandmeni 0,75 Сфера Горячая штучка 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нет потребности</v>
          </cell>
          <cell r="AD31">
            <v>0</v>
          </cell>
          <cell r="AG31">
            <v>12</v>
          </cell>
          <cell r="AH31">
            <v>84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158</v>
          </cell>
          <cell r="D32">
            <v>480</v>
          </cell>
          <cell r="E32">
            <v>217</v>
          </cell>
          <cell r="F32">
            <v>399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208</v>
          </cell>
          <cell r="K32">
            <v>9</v>
          </cell>
          <cell r="O32">
            <v>43.4</v>
          </cell>
          <cell r="P32">
            <v>208.60000000000002</v>
          </cell>
          <cell r="Q32">
            <v>208.60000000000002</v>
          </cell>
          <cell r="R32">
            <v>192</v>
          </cell>
          <cell r="U32">
            <v>13.617511520737327</v>
          </cell>
          <cell r="V32">
            <v>9.193548387096774</v>
          </cell>
          <cell r="W32">
            <v>40.6</v>
          </cell>
          <cell r="X32">
            <v>42.6</v>
          </cell>
          <cell r="Y32">
            <v>39.200000000000003</v>
          </cell>
          <cell r="Z32">
            <v>50.2</v>
          </cell>
          <cell r="AA32">
            <v>38.799999999999997</v>
          </cell>
          <cell r="AC32">
            <v>156.45000000000002</v>
          </cell>
          <cell r="AD32">
            <v>8</v>
          </cell>
          <cell r="AE32">
            <v>24</v>
          </cell>
          <cell r="AF32">
            <v>144</v>
          </cell>
          <cell r="AG32">
            <v>12</v>
          </cell>
          <cell r="AH32">
            <v>84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D33">
            <v>0</v>
          </cell>
          <cell r="AG33">
            <v>12</v>
          </cell>
          <cell r="AH33">
            <v>84</v>
          </cell>
        </row>
        <row r="34">
          <cell r="A34" t="str">
            <v>Пельмени Бигбули #МЕГАВКУСИЩЕ с сочной грудинкой ТМ Горячая шту БУЛЬМЕНИ ТС Бигбули  сфера 0,9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D34">
            <v>0</v>
          </cell>
          <cell r="AG34">
            <v>12</v>
          </cell>
          <cell r="AH34">
            <v>84</v>
          </cell>
        </row>
        <row r="35">
          <cell r="A35" t="str">
            <v>Пельмени Бигбули #МЕГАВКУСИЩЕ с сочной грудинкой ТМ Горячая штучка ТС Бигбули  сфера 0,43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D35">
            <v>0</v>
          </cell>
          <cell r="AG35">
            <v>12</v>
          </cell>
          <cell r="AH35">
            <v>84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D36">
            <v>384</v>
          </cell>
          <cell r="E36">
            <v>115</v>
          </cell>
          <cell r="F36">
            <v>268</v>
          </cell>
          <cell r="G36">
            <v>0.9</v>
          </cell>
          <cell r="H36">
            <v>180</v>
          </cell>
          <cell r="I36" t="str">
            <v>матрица</v>
          </cell>
          <cell r="J36">
            <v>116</v>
          </cell>
          <cell r="K36">
            <v>-1</v>
          </cell>
          <cell r="O36">
            <v>23</v>
          </cell>
          <cell r="P36">
            <v>54</v>
          </cell>
          <cell r="Q36">
            <v>54</v>
          </cell>
          <cell r="R36">
            <v>96</v>
          </cell>
          <cell r="U36">
            <v>15.826086956521738</v>
          </cell>
          <cell r="V36">
            <v>11.652173913043478</v>
          </cell>
          <cell r="W36">
            <v>18.399999999999999</v>
          </cell>
          <cell r="X36">
            <v>34.200000000000003</v>
          </cell>
          <cell r="Y36">
            <v>17</v>
          </cell>
          <cell r="Z36">
            <v>24.6</v>
          </cell>
          <cell r="AA36">
            <v>21.6</v>
          </cell>
          <cell r="AB36" t="str">
            <v>Галактика</v>
          </cell>
          <cell r="AC36">
            <v>48.6</v>
          </cell>
          <cell r="AD36">
            <v>8</v>
          </cell>
          <cell r="AE36">
            <v>12</v>
          </cell>
          <cell r="AF36">
            <v>86.4</v>
          </cell>
          <cell r="AG36">
            <v>12</v>
          </cell>
          <cell r="AH36">
            <v>84</v>
          </cell>
        </row>
        <row r="37">
          <cell r="A37" t="str">
            <v>Пельмени Бигбули с мясом, Горячая штучка сфера 0,43 кг  ПОКОМ</v>
          </cell>
          <cell r="B37" t="str">
            <v>шт</v>
          </cell>
          <cell r="D37">
            <v>4</v>
          </cell>
          <cell r="E37">
            <v>4</v>
          </cell>
          <cell r="G37">
            <v>0</v>
          </cell>
          <cell r="H37" t="e">
            <v>#N/A</v>
          </cell>
          <cell r="I37" t="str">
            <v>не в матрице</v>
          </cell>
          <cell r="J37">
            <v>4</v>
          </cell>
          <cell r="K37">
            <v>0</v>
          </cell>
          <cell r="O37">
            <v>0.8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D37">
            <v>0</v>
          </cell>
        </row>
        <row r="38">
          <cell r="A38" t="str">
            <v>Пельмени Бигбули со слив.маслом 0,9 кг   Поком</v>
          </cell>
          <cell r="B38" t="str">
            <v>шт</v>
          </cell>
          <cell r="C38">
            <v>190</v>
          </cell>
          <cell r="D38">
            <v>96</v>
          </cell>
          <cell r="E38">
            <v>119</v>
          </cell>
          <cell r="F38">
            <v>162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119</v>
          </cell>
          <cell r="K38">
            <v>0</v>
          </cell>
          <cell r="O38">
            <v>23.8</v>
          </cell>
          <cell r="P38">
            <v>171.2</v>
          </cell>
          <cell r="Q38">
            <v>171.2</v>
          </cell>
          <cell r="R38">
            <v>192</v>
          </cell>
          <cell r="U38">
            <v>14.873949579831931</v>
          </cell>
          <cell r="V38">
            <v>6.8067226890756301</v>
          </cell>
          <cell r="W38">
            <v>15</v>
          </cell>
          <cell r="X38">
            <v>20</v>
          </cell>
          <cell r="Y38">
            <v>15.4</v>
          </cell>
          <cell r="Z38">
            <v>22.4</v>
          </cell>
          <cell r="AA38">
            <v>31.8</v>
          </cell>
          <cell r="AC38">
            <v>154.07999999999998</v>
          </cell>
          <cell r="AD38">
            <v>8</v>
          </cell>
          <cell r="AE38">
            <v>24</v>
          </cell>
          <cell r="AF38">
            <v>172.8</v>
          </cell>
          <cell r="AG38">
            <v>12</v>
          </cell>
          <cell r="AH38">
            <v>84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D39">
            <v>0</v>
          </cell>
          <cell r="AG39">
            <v>12</v>
          </cell>
          <cell r="AH39">
            <v>84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410</v>
          </cell>
          <cell r="E40">
            <v>165</v>
          </cell>
          <cell r="F40">
            <v>232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167</v>
          </cell>
          <cell r="K40">
            <v>-2</v>
          </cell>
          <cell r="O40">
            <v>33</v>
          </cell>
          <cell r="P40">
            <v>230</v>
          </cell>
          <cell r="Q40">
            <v>230</v>
          </cell>
          <cell r="R40">
            <v>192</v>
          </cell>
          <cell r="U40">
            <v>12.848484848484848</v>
          </cell>
          <cell r="V40">
            <v>7.0303030303030303</v>
          </cell>
          <cell r="W40">
            <v>23.8</v>
          </cell>
          <cell r="X40">
            <v>31.4</v>
          </cell>
          <cell r="Y40">
            <v>45</v>
          </cell>
          <cell r="Z40">
            <v>26.8</v>
          </cell>
          <cell r="AA40">
            <v>28.8</v>
          </cell>
          <cell r="AC40">
            <v>207</v>
          </cell>
          <cell r="AD40">
            <v>8</v>
          </cell>
          <cell r="AE40">
            <v>24</v>
          </cell>
          <cell r="AF40">
            <v>172.8</v>
          </cell>
          <cell r="AG40">
            <v>12</v>
          </cell>
          <cell r="AH40">
            <v>84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326</v>
          </cell>
          <cell r="D41">
            <v>474</v>
          </cell>
          <cell r="E41">
            <v>223</v>
          </cell>
          <cell r="F41">
            <v>556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225</v>
          </cell>
          <cell r="K41">
            <v>-2</v>
          </cell>
          <cell r="O41">
            <v>44.6</v>
          </cell>
          <cell r="P41">
            <v>157.60000000000002</v>
          </cell>
          <cell r="Q41">
            <v>157.60000000000002</v>
          </cell>
          <cell r="R41">
            <v>192</v>
          </cell>
          <cell r="U41">
            <v>16.771300448430491</v>
          </cell>
          <cell r="V41">
            <v>12.466367713004484</v>
          </cell>
          <cell r="W41">
            <v>41.6</v>
          </cell>
          <cell r="X41">
            <v>35.799999999999997</v>
          </cell>
          <cell r="Y41">
            <v>41.6</v>
          </cell>
          <cell r="Z41">
            <v>43</v>
          </cell>
          <cell r="AA41">
            <v>29</v>
          </cell>
          <cell r="AC41">
            <v>67.768000000000015</v>
          </cell>
          <cell r="AD41">
            <v>16</v>
          </cell>
          <cell r="AE41">
            <v>12</v>
          </cell>
          <cell r="AF41">
            <v>82.56</v>
          </cell>
          <cell r="AG41">
            <v>12</v>
          </cell>
          <cell r="AH41">
            <v>84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245</v>
          </cell>
          <cell r="D42">
            <v>540</v>
          </cell>
          <cell r="E42">
            <v>330</v>
          </cell>
          <cell r="F42">
            <v>405</v>
          </cell>
          <cell r="G42">
            <v>1</v>
          </cell>
          <cell r="H42">
            <v>180</v>
          </cell>
          <cell r="I42" t="str">
            <v>матрица</v>
          </cell>
          <cell r="J42">
            <v>335</v>
          </cell>
          <cell r="K42">
            <v>-5</v>
          </cell>
          <cell r="O42">
            <v>66</v>
          </cell>
          <cell r="P42">
            <v>519</v>
          </cell>
          <cell r="Q42">
            <v>519</v>
          </cell>
          <cell r="R42">
            <v>540</v>
          </cell>
          <cell r="U42">
            <v>14.318181818181818</v>
          </cell>
          <cell r="V42">
            <v>6.1363636363636367</v>
          </cell>
          <cell r="W42">
            <v>52.820000000000007</v>
          </cell>
          <cell r="X42">
            <v>59.937199999999997</v>
          </cell>
          <cell r="Y42">
            <v>55</v>
          </cell>
          <cell r="Z42">
            <v>64</v>
          </cell>
          <cell r="AA42">
            <v>71.2</v>
          </cell>
          <cell r="AC42">
            <v>519</v>
          </cell>
          <cell r="AD42">
            <v>5</v>
          </cell>
          <cell r="AE42">
            <v>108</v>
          </cell>
          <cell r="AF42">
            <v>540</v>
          </cell>
          <cell r="AG42">
            <v>12</v>
          </cell>
          <cell r="AH42">
            <v>144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1354</v>
          </cell>
          <cell r="E43">
            <v>336</v>
          </cell>
          <cell r="F43">
            <v>978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332</v>
          </cell>
          <cell r="K43">
            <v>4</v>
          </cell>
          <cell r="O43">
            <v>67.2</v>
          </cell>
          <cell r="R43">
            <v>0</v>
          </cell>
          <cell r="U43">
            <v>14.553571428571429</v>
          </cell>
          <cell r="V43">
            <v>14.553571428571429</v>
          </cell>
          <cell r="W43">
            <v>52.4</v>
          </cell>
          <cell r="X43">
            <v>77.400000000000006</v>
          </cell>
          <cell r="Y43">
            <v>63.6</v>
          </cell>
          <cell r="Z43">
            <v>66.599999999999994</v>
          </cell>
          <cell r="AA43">
            <v>75.2</v>
          </cell>
          <cell r="AB43" t="str">
            <v>необходимо увеличить продажи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313</v>
          </cell>
          <cell r="E44">
            <v>81</v>
          </cell>
          <cell r="F44">
            <v>230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80</v>
          </cell>
          <cell r="K44">
            <v>1</v>
          </cell>
          <cell r="O44">
            <v>16.2</v>
          </cell>
          <cell r="R44">
            <v>0</v>
          </cell>
          <cell r="U44">
            <v>14.197530864197532</v>
          </cell>
          <cell r="V44">
            <v>14.197530864197532</v>
          </cell>
          <cell r="W44">
            <v>15</v>
          </cell>
          <cell r="X44">
            <v>16.2</v>
          </cell>
          <cell r="Y44">
            <v>24</v>
          </cell>
          <cell r="Z44">
            <v>18.8</v>
          </cell>
          <cell r="AA44">
            <v>26.8</v>
          </cell>
          <cell r="AB44" t="str">
            <v>необходимо увеличить продажи</v>
          </cell>
          <cell r="AC44">
            <v>0</v>
          </cell>
          <cell r="AD44">
            <v>16</v>
          </cell>
          <cell r="AE44">
            <v>0</v>
          </cell>
          <cell r="AF44">
            <v>0</v>
          </cell>
          <cell r="AG44">
            <v>12</v>
          </cell>
          <cell r="AH44">
            <v>84</v>
          </cell>
        </row>
        <row r="45">
          <cell r="A45" t="str">
            <v>Пельмени Домашние с говядиной и свининой 0,7кг, сфера ТМ Зареченские  ПОКОМ</v>
          </cell>
          <cell r="B45" t="str">
            <v>шт</v>
          </cell>
          <cell r="C45">
            <v>41</v>
          </cell>
          <cell r="D45">
            <v>120</v>
          </cell>
          <cell r="E45">
            <v>14</v>
          </cell>
          <cell r="F45">
            <v>144</v>
          </cell>
          <cell r="G45">
            <v>0.7</v>
          </cell>
          <cell r="H45">
            <v>180</v>
          </cell>
          <cell r="I45" t="str">
            <v>матрица</v>
          </cell>
          <cell r="J45">
            <v>14</v>
          </cell>
          <cell r="K45">
            <v>0</v>
          </cell>
          <cell r="O45">
            <v>2.8</v>
          </cell>
          <cell r="R45">
            <v>0</v>
          </cell>
          <cell r="U45">
            <v>51.428571428571431</v>
          </cell>
          <cell r="V45">
            <v>51.428571428571431</v>
          </cell>
          <cell r="W45">
            <v>4.8</v>
          </cell>
          <cell r="X45">
            <v>2</v>
          </cell>
          <cell r="Y45">
            <v>3.6</v>
          </cell>
          <cell r="Z45">
            <v>4</v>
          </cell>
          <cell r="AA45">
            <v>7.4</v>
          </cell>
          <cell r="AB45" t="str">
            <v>необходимо увеличить продажи</v>
          </cell>
          <cell r="AC45">
            <v>0</v>
          </cell>
          <cell r="AD45">
            <v>10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Домашние со сливочным маслом ТМ Зареченские  продукты флоу-пак сфера 0,7 кг.  Поком</v>
          </cell>
          <cell r="B46" t="str">
            <v>шт</v>
          </cell>
          <cell r="C46">
            <v>45</v>
          </cell>
          <cell r="D46">
            <v>120</v>
          </cell>
          <cell r="E46">
            <v>22</v>
          </cell>
          <cell r="F46">
            <v>136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21</v>
          </cell>
          <cell r="K46">
            <v>1</v>
          </cell>
          <cell r="O46">
            <v>4.4000000000000004</v>
          </cell>
          <cell r="R46">
            <v>0</v>
          </cell>
          <cell r="U46">
            <v>30.909090909090907</v>
          </cell>
          <cell r="V46">
            <v>30.909090909090907</v>
          </cell>
          <cell r="W46">
            <v>5.2</v>
          </cell>
          <cell r="X46">
            <v>1.8</v>
          </cell>
          <cell r="Y46">
            <v>2.6</v>
          </cell>
          <cell r="Z46">
            <v>4</v>
          </cell>
          <cell r="AA46">
            <v>6.4</v>
          </cell>
          <cell r="AB46" t="str">
            <v>необходимо увеличить продажи</v>
          </cell>
          <cell r="AC46">
            <v>0</v>
          </cell>
          <cell r="AD46">
            <v>10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Медвежьи ушки с фермерскими сливками ТМ Стародв флоу-пак классическая форма 0,7 кг.  Поком</v>
          </cell>
          <cell r="B47" t="str">
            <v>шт</v>
          </cell>
          <cell r="C47">
            <v>63</v>
          </cell>
          <cell r="D47">
            <v>192</v>
          </cell>
          <cell r="E47">
            <v>28</v>
          </cell>
          <cell r="F47">
            <v>224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28</v>
          </cell>
          <cell r="K47">
            <v>0</v>
          </cell>
          <cell r="O47">
            <v>5.6</v>
          </cell>
          <cell r="R47">
            <v>0</v>
          </cell>
          <cell r="U47">
            <v>40</v>
          </cell>
          <cell r="V47">
            <v>40</v>
          </cell>
          <cell r="W47">
            <v>8.4</v>
          </cell>
          <cell r="X47">
            <v>9.1999999999999993</v>
          </cell>
          <cell r="Y47">
            <v>6</v>
          </cell>
          <cell r="Z47">
            <v>10.8</v>
          </cell>
          <cell r="AA47">
            <v>12.8</v>
          </cell>
          <cell r="AB47" t="str">
            <v>необходимо увеличить продажи / Акция октябрь сеть "Галактика"</v>
          </cell>
          <cell r="AC47">
            <v>0</v>
          </cell>
          <cell r="AD47">
            <v>8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Медвежьи ушки с фермерской свининой и говядиной Большие флоу-пак класс 0,7 кг  Поком</v>
          </cell>
          <cell r="B48" t="str">
            <v>шт</v>
          </cell>
          <cell r="C48">
            <v>258</v>
          </cell>
          <cell r="D48">
            <v>96</v>
          </cell>
          <cell r="E48">
            <v>31</v>
          </cell>
          <cell r="F48">
            <v>317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31</v>
          </cell>
          <cell r="K48">
            <v>0</v>
          </cell>
          <cell r="O48">
            <v>6.2</v>
          </cell>
          <cell r="R48">
            <v>0</v>
          </cell>
          <cell r="U48">
            <v>51.129032258064512</v>
          </cell>
          <cell r="V48">
            <v>51.129032258064512</v>
          </cell>
          <cell r="W48">
            <v>5.4</v>
          </cell>
          <cell r="X48">
            <v>11.2</v>
          </cell>
          <cell r="Y48">
            <v>7.8</v>
          </cell>
          <cell r="Z48">
            <v>10.6</v>
          </cell>
          <cell r="AA48">
            <v>12.2</v>
          </cell>
          <cell r="AB48" t="str">
            <v>необходимо увеличить продажи / Акция октябрь сеть "Галактика"</v>
          </cell>
          <cell r="AC48">
            <v>0</v>
          </cell>
          <cell r="AD48">
            <v>8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Медвежьи ушки с фермерской свининой и говядиной Малые флоу-пак классическая 0,7 кг  Поком</v>
          </cell>
          <cell r="B49" t="str">
            <v>шт</v>
          </cell>
          <cell r="C49">
            <v>143</v>
          </cell>
          <cell r="D49">
            <v>96</v>
          </cell>
          <cell r="E49">
            <v>28</v>
          </cell>
          <cell r="F49">
            <v>206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28</v>
          </cell>
          <cell r="K49">
            <v>0</v>
          </cell>
          <cell r="O49">
            <v>5.6</v>
          </cell>
          <cell r="R49">
            <v>0</v>
          </cell>
          <cell r="U49">
            <v>36.785714285714285</v>
          </cell>
          <cell r="V49">
            <v>36.785714285714285</v>
          </cell>
          <cell r="W49">
            <v>5.8</v>
          </cell>
          <cell r="X49">
            <v>11.6</v>
          </cell>
          <cell r="Y49">
            <v>7.4</v>
          </cell>
          <cell r="Z49">
            <v>13</v>
          </cell>
          <cell r="AA49">
            <v>13.6</v>
          </cell>
          <cell r="AB49" t="str">
            <v>необходимо увеличить продажи / Акция октябрь сеть "Галактика"</v>
          </cell>
          <cell r="AC49">
            <v>0</v>
          </cell>
          <cell r="AD49">
            <v>8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47</v>
          </cell>
          <cell r="D50">
            <v>289</v>
          </cell>
          <cell r="E50">
            <v>127</v>
          </cell>
          <cell r="F50">
            <v>206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121</v>
          </cell>
          <cell r="K50">
            <v>6</v>
          </cell>
          <cell r="O50">
            <v>25.4</v>
          </cell>
          <cell r="P50">
            <v>149.59999999999997</v>
          </cell>
          <cell r="Q50">
            <v>149.59999999999997</v>
          </cell>
          <cell r="R50">
            <v>192</v>
          </cell>
          <cell r="U50">
            <v>15.669291338582678</v>
          </cell>
          <cell r="V50">
            <v>8.1102362204724407</v>
          </cell>
          <cell r="W50">
            <v>22.8</v>
          </cell>
          <cell r="X50">
            <v>32.200000000000003</v>
          </cell>
          <cell r="Y50">
            <v>15.4</v>
          </cell>
          <cell r="Z50">
            <v>21.6</v>
          </cell>
          <cell r="AA50">
            <v>33.200000000000003</v>
          </cell>
          <cell r="AB50" t="str">
            <v>Галактика</v>
          </cell>
          <cell r="AC50">
            <v>104.71999999999997</v>
          </cell>
          <cell r="AD50">
            <v>8</v>
          </cell>
          <cell r="AE50">
            <v>24</v>
          </cell>
          <cell r="AF50">
            <v>134.39999999999998</v>
          </cell>
          <cell r="AG50">
            <v>12</v>
          </cell>
          <cell r="AH50">
            <v>84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62</v>
          </cell>
          <cell r="D51">
            <v>192</v>
          </cell>
          <cell r="E51">
            <v>120</v>
          </cell>
          <cell r="F51">
            <v>131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110</v>
          </cell>
          <cell r="K51">
            <v>10</v>
          </cell>
          <cell r="O51">
            <v>24</v>
          </cell>
          <cell r="P51">
            <v>205</v>
          </cell>
          <cell r="Q51">
            <v>205</v>
          </cell>
          <cell r="R51">
            <v>192</v>
          </cell>
          <cell r="U51">
            <v>13.458333333333334</v>
          </cell>
          <cell r="V51">
            <v>5.458333333333333</v>
          </cell>
          <cell r="W51">
            <v>15.6</v>
          </cell>
          <cell r="X51">
            <v>28</v>
          </cell>
          <cell r="Y51">
            <v>18.8</v>
          </cell>
          <cell r="Z51">
            <v>22</v>
          </cell>
          <cell r="AA51">
            <v>21.2</v>
          </cell>
          <cell r="AB51" t="str">
            <v>Галактика</v>
          </cell>
          <cell r="AC51">
            <v>184.5</v>
          </cell>
          <cell r="AD51">
            <v>8</v>
          </cell>
          <cell r="AE51">
            <v>24</v>
          </cell>
          <cell r="AF51">
            <v>172.8</v>
          </cell>
          <cell r="AG51">
            <v>12</v>
          </cell>
          <cell r="AH51">
            <v>84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>
            <v>107</v>
          </cell>
          <cell r="D52">
            <v>96</v>
          </cell>
          <cell r="E52">
            <v>46</v>
          </cell>
          <cell r="F52">
            <v>155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44</v>
          </cell>
          <cell r="K52">
            <v>2</v>
          </cell>
          <cell r="O52">
            <v>9.1999999999999993</v>
          </cell>
          <cell r="R52">
            <v>0</v>
          </cell>
          <cell r="U52">
            <v>16.847826086956523</v>
          </cell>
          <cell r="V52">
            <v>16.847826086956523</v>
          </cell>
          <cell r="W52">
            <v>8.4</v>
          </cell>
          <cell r="X52">
            <v>11.6</v>
          </cell>
          <cell r="Y52">
            <v>9.4</v>
          </cell>
          <cell r="Z52">
            <v>6.8</v>
          </cell>
          <cell r="AA52">
            <v>10.199999999999999</v>
          </cell>
          <cell r="AC52">
            <v>0</v>
          </cell>
          <cell r="AD52">
            <v>8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C53">
            <v>445</v>
          </cell>
          <cell r="D53">
            <v>300</v>
          </cell>
          <cell r="E53">
            <v>252.6</v>
          </cell>
          <cell r="F53">
            <v>470</v>
          </cell>
          <cell r="G53">
            <v>1</v>
          </cell>
          <cell r="H53">
            <v>180</v>
          </cell>
          <cell r="I53" t="str">
            <v>матрица</v>
          </cell>
          <cell r="J53">
            <v>265</v>
          </cell>
          <cell r="K53">
            <v>-12.400000000000006</v>
          </cell>
          <cell r="O53">
            <v>50.519999999999996</v>
          </cell>
          <cell r="P53">
            <v>237.27999999999997</v>
          </cell>
          <cell r="Q53">
            <v>237.27999999999997</v>
          </cell>
          <cell r="R53">
            <v>240</v>
          </cell>
          <cell r="U53">
            <v>14.053840063341251</v>
          </cell>
          <cell r="V53">
            <v>9.3032462391132231</v>
          </cell>
          <cell r="W53">
            <v>53</v>
          </cell>
          <cell r="X53">
            <v>46.949599999999997</v>
          </cell>
          <cell r="Y53">
            <v>63</v>
          </cell>
          <cell r="Z53">
            <v>53.213999999999999</v>
          </cell>
          <cell r="AA53">
            <v>62</v>
          </cell>
          <cell r="AC53">
            <v>237.27999999999997</v>
          </cell>
          <cell r="AD53">
            <v>5</v>
          </cell>
          <cell r="AE53">
            <v>48</v>
          </cell>
          <cell r="AF53">
            <v>240</v>
          </cell>
          <cell r="AG53">
            <v>12</v>
          </cell>
          <cell r="AH53">
            <v>144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G54">
            <v>0</v>
          </cell>
          <cell r="H54">
            <v>180</v>
          </cell>
          <cell r="I54" t="str">
            <v>матрица</v>
          </cell>
          <cell r="K54">
            <v>0</v>
          </cell>
          <cell r="O54">
            <v>0</v>
          </cell>
          <cell r="U54" t="e">
            <v>#DIV/0!</v>
          </cell>
          <cell r="V54" t="e">
            <v>#DIV/0!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нет потребности</v>
          </cell>
          <cell r="AD54">
            <v>0</v>
          </cell>
          <cell r="AG54">
            <v>12</v>
          </cell>
          <cell r="AH54">
            <v>84</v>
          </cell>
        </row>
        <row r="55">
          <cell r="A55" t="str">
            <v>Пельмени Супермени с мясом, Горячая штучка 0,2кг    ПОКОМ</v>
          </cell>
          <cell r="B55" t="str">
            <v>шт</v>
          </cell>
          <cell r="G55">
            <v>0</v>
          </cell>
          <cell r="H55">
            <v>180</v>
          </cell>
          <cell r="I55" t="str">
            <v>матрица</v>
          </cell>
          <cell r="K55">
            <v>0</v>
          </cell>
          <cell r="O55">
            <v>0</v>
          </cell>
          <cell r="U55" t="e">
            <v>#DIV/0!</v>
          </cell>
          <cell r="V55" t="e">
            <v>#DIV/0!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нет потребности</v>
          </cell>
          <cell r="AD55">
            <v>0</v>
          </cell>
          <cell r="AG55">
            <v>8</v>
          </cell>
          <cell r="AH55">
            <v>48</v>
          </cell>
        </row>
        <row r="56">
          <cell r="A56" t="str">
            <v>Пельмени Супермени со сливочным маслом Супермени 0,2 Сфера Горячая штучка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U56" t="e">
            <v>#DIV/0!</v>
          </cell>
          <cell r="V56" t="e">
            <v>#DIV/0!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нет потребности</v>
          </cell>
          <cell r="AD56">
            <v>0</v>
          </cell>
          <cell r="AG56">
            <v>6</v>
          </cell>
          <cell r="AH56">
            <v>72</v>
          </cell>
        </row>
        <row r="57">
          <cell r="A57" t="str">
            <v>Пельмени Умелый повар равиоли ВЕС ПОКОМ</v>
          </cell>
          <cell r="B57" t="str">
            <v>кг</v>
          </cell>
          <cell r="C57">
            <v>285</v>
          </cell>
          <cell r="E57">
            <v>45</v>
          </cell>
          <cell r="F57">
            <v>235</v>
          </cell>
          <cell r="G57">
            <v>0</v>
          </cell>
          <cell r="H57" t="e">
            <v>#N/A</v>
          </cell>
          <cell r="I57" t="str">
            <v>не в матрице</v>
          </cell>
          <cell r="J57">
            <v>55</v>
          </cell>
          <cell r="K57">
            <v>-10</v>
          </cell>
          <cell r="O57">
            <v>9</v>
          </cell>
          <cell r="U57">
            <v>26.111111111111111</v>
          </cell>
          <cell r="V57">
            <v>26.111111111111111</v>
          </cell>
          <cell r="W57">
            <v>5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ошибка завода / нужно продавать</v>
          </cell>
          <cell r="AD57">
            <v>0</v>
          </cell>
        </row>
        <row r="58">
          <cell r="A58" t="str">
            <v>Печеные пельмени Печь-мени с мясом Печеные пельмени Фикс.вес 0,2 сфера Вязанка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нет потребности</v>
          </cell>
          <cell r="AD58">
            <v>0</v>
          </cell>
          <cell r="AG58">
            <v>6</v>
          </cell>
          <cell r="AH58">
            <v>72</v>
          </cell>
        </row>
        <row r="59">
          <cell r="A59" t="str">
            <v>Пирожки с мясом 3,7кг ВЕС ТМ Зареченские  ПОКОМ</v>
          </cell>
          <cell r="B59" t="str">
            <v>кг</v>
          </cell>
          <cell r="C59">
            <v>351.5</v>
          </cell>
          <cell r="D59">
            <v>362.6</v>
          </cell>
          <cell r="E59">
            <v>266.2</v>
          </cell>
          <cell r="F59">
            <v>418.3</v>
          </cell>
          <cell r="G59">
            <v>1</v>
          </cell>
          <cell r="H59">
            <v>180</v>
          </cell>
          <cell r="I59" t="str">
            <v>матрица</v>
          </cell>
          <cell r="J59">
            <v>269.8</v>
          </cell>
          <cell r="K59">
            <v>-3.6000000000000227</v>
          </cell>
          <cell r="O59">
            <v>53.239999999999995</v>
          </cell>
          <cell r="P59">
            <v>327.05999999999989</v>
          </cell>
          <cell r="Q59">
            <v>327.05999999999989</v>
          </cell>
          <cell r="R59">
            <v>310.8</v>
          </cell>
          <cell r="U59">
            <v>13.694590533433511</v>
          </cell>
          <cell r="V59">
            <v>7.8568745304282501</v>
          </cell>
          <cell r="W59">
            <v>50.32</v>
          </cell>
          <cell r="X59">
            <v>43.66</v>
          </cell>
          <cell r="Y59">
            <v>55.48</v>
          </cell>
          <cell r="Z59">
            <v>36.260000000000012</v>
          </cell>
          <cell r="AA59">
            <v>42.88</v>
          </cell>
          <cell r="AB59" t="str">
            <v>вместо жар-ладушек</v>
          </cell>
          <cell r="AC59">
            <v>327.05999999999989</v>
          </cell>
          <cell r="AD59">
            <v>3.7</v>
          </cell>
          <cell r="AE59">
            <v>84</v>
          </cell>
          <cell r="AF59">
            <v>310.8</v>
          </cell>
          <cell r="AG59">
            <v>14</v>
          </cell>
          <cell r="AH59">
            <v>126</v>
          </cell>
        </row>
        <row r="60">
          <cell r="A60" t="str">
            <v>Фрай-пицца с ветчиной и грибами 3,0 кг. ВЕС.  ПОКОМ</v>
          </cell>
          <cell r="B60" t="str">
            <v>кг</v>
          </cell>
          <cell r="C60">
            <v>36</v>
          </cell>
          <cell r="E60">
            <v>9</v>
          </cell>
          <cell r="F60">
            <v>15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9</v>
          </cell>
          <cell r="K60">
            <v>0</v>
          </cell>
          <cell r="O60">
            <v>1.8</v>
          </cell>
          <cell r="U60">
            <v>8.3333333333333339</v>
          </cell>
          <cell r="V60">
            <v>8.3333333333333339</v>
          </cell>
          <cell r="W60">
            <v>0</v>
          </cell>
          <cell r="X60">
            <v>0.6</v>
          </cell>
          <cell r="Y60">
            <v>0.6</v>
          </cell>
          <cell r="Z60">
            <v>0</v>
          </cell>
          <cell r="AA60">
            <v>0</v>
          </cell>
          <cell r="AB60" t="str">
            <v>дубль / неправильно поставлен приход</v>
          </cell>
          <cell r="AD60">
            <v>0</v>
          </cell>
        </row>
        <row r="61">
          <cell r="A61" t="str">
            <v>Фрай-пицца с ветчиной и грибами ТМ Зареченские ТС Зареченские продукты.  Поком</v>
          </cell>
          <cell r="B61" t="str">
            <v>кг</v>
          </cell>
          <cell r="C61">
            <v>3</v>
          </cell>
          <cell r="E61">
            <v>12</v>
          </cell>
          <cell r="F61">
            <v>15</v>
          </cell>
          <cell r="G61">
            <v>1</v>
          </cell>
          <cell r="H61">
            <v>180</v>
          </cell>
          <cell r="I61" t="str">
            <v>матрица</v>
          </cell>
          <cell r="J61">
            <v>3</v>
          </cell>
          <cell r="K61">
            <v>9</v>
          </cell>
          <cell r="O61">
            <v>2.4</v>
          </cell>
          <cell r="P61">
            <v>23.4</v>
          </cell>
          <cell r="Q61">
            <v>23.4</v>
          </cell>
          <cell r="R61">
            <v>42</v>
          </cell>
          <cell r="U61">
            <v>23.75</v>
          </cell>
          <cell r="V61">
            <v>6.25</v>
          </cell>
          <cell r="W61">
            <v>1.2</v>
          </cell>
          <cell r="X61">
            <v>2.4</v>
          </cell>
          <cell r="Y61">
            <v>1.8</v>
          </cell>
          <cell r="Z61">
            <v>2.4</v>
          </cell>
          <cell r="AA61">
            <v>2.4</v>
          </cell>
          <cell r="AB61" t="str">
            <v>есть дубль / ротация на Мини-пицца с ветчиной и сыром ТМ Зареченские продукты. ВЕС  Поком</v>
          </cell>
          <cell r="AC61">
            <v>23.4</v>
          </cell>
          <cell r="AD61">
            <v>3</v>
          </cell>
          <cell r="AE61">
            <v>14</v>
          </cell>
          <cell r="AF61">
            <v>42</v>
          </cell>
          <cell r="AG61">
            <v>14</v>
          </cell>
          <cell r="AH61">
            <v>126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128</v>
          </cell>
          <cell r="D62">
            <v>504</v>
          </cell>
          <cell r="E62">
            <v>212</v>
          </cell>
          <cell r="F62">
            <v>399</v>
          </cell>
          <cell r="G62">
            <v>0.25</v>
          </cell>
          <cell r="H62">
            <v>180</v>
          </cell>
          <cell r="I62" t="str">
            <v>матрица</v>
          </cell>
          <cell r="J62">
            <v>221</v>
          </cell>
          <cell r="K62">
            <v>-9</v>
          </cell>
          <cell r="O62">
            <v>42.4</v>
          </cell>
          <cell r="P62">
            <v>194.60000000000002</v>
          </cell>
          <cell r="Q62">
            <v>194.60000000000002</v>
          </cell>
          <cell r="R62">
            <v>168</v>
          </cell>
          <cell r="U62">
            <v>13.372641509433963</v>
          </cell>
          <cell r="V62">
            <v>9.4103773584905657</v>
          </cell>
          <cell r="W62">
            <v>33.200000000000003</v>
          </cell>
          <cell r="X62">
            <v>43</v>
          </cell>
          <cell r="Y62">
            <v>29</v>
          </cell>
          <cell r="Z62">
            <v>27.8</v>
          </cell>
          <cell r="AA62">
            <v>27.8</v>
          </cell>
          <cell r="AC62">
            <v>48.650000000000006</v>
          </cell>
          <cell r="AD62">
            <v>12</v>
          </cell>
          <cell r="AE62">
            <v>14</v>
          </cell>
          <cell r="AF62">
            <v>42</v>
          </cell>
          <cell r="AG62">
            <v>14</v>
          </cell>
          <cell r="AH62">
            <v>70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266</v>
          </cell>
          <cell r="D63">
            <v>692</v>
          </cell>
          <cell r="E63">
            <v>326</v>
          </cell>
          <cell r="F63">
            <v>598</v>
          </cell>
          <cell r="G63">
            <v>0.3</v>
          </cell>
          <cell r="H63">
            <v>180</v>
          </cell>
          <cell r="I63" t="str">
            <v>матрица</v>
          </cell>
          <cell r="J63">
            <v>332</v>
          </cell>
          <cell r="K63">
            <v>-6</v>
          </cell>
          <cell r="O63">
            <v>65.2</v>
          </cell>
          <cell r="P63">
            <v>314.80000000000007</v>
          </cell>
          <cell r="Q63">
            <v>314.80000000000007</v>
          </cell>
          <cell r="R63">
            <v>336</v>
          </cell>
          <cell r="U63">
            <v>14.325153374233128</v>
          </cell>
          <cell r="V63">
            <v>9.1717791411042935</v>
          </cell>
          <cell r="W63">
            <v>53.8</v>
          </cell>
          <cell r="X63">
            <v>67.599999999999994</v>
          </cell>
          <cell r="Y63">
            <v>53</v>
          </cell>
          <cell r="Z63">
            <v>54.2</v>
          </cell>
          <cell r="AA63">
            <v>52.2</v>
          </cell>
          <cell r="AC63">
            <v>94.440000000000012</v>
          </cell>
          <cell r="AD63">
            <v>12</v>
          </cell>
          <cell r="AE63">
            <v>28</v>
          </cell>
          <cell r="AF63">
            <v>100.8</v>
          </cell>
          <cell r="AG63">
            <v>14</v>
          </cell>
          <cell r="AH63">
            <v>70</v>
          </cell>
        </row>
        <row r="64">
          <cell r="A64" t="str">
            <v>Хрустящие крылышки ТМ Зареченские ТС Зареченские продукты.   Поком</v>
          </cell>
          <cell r="B64" t="str">
            <v>кг</v>
          </cell>
          <cell r="C64">
            <v>34.200000000000003</v>
          </cell>
          <cell r="D64">
            <v>129.6</v>
          </cell>
          <cell r="E64">
            <v>30.6</v>
          </cell>
          <cell r="F64">
            <v>117</v>
          </cell>
          <cell r="G64">
            <v>1</v>
          </cell>
          <cell r="H64">
            <v>180</v>
          </cell>
          <cell r="I64" t="str">
            <v>матрица</v>
          </cell>
          <cell r="J64">
            <v>30.7</v>
          </cell>
          <cell r="K64">
            <v>-9.9999999999997868E-2</v>
          </cell>
          <cell r="O64">
            <v>6.12</v>
          </cell>
          <cell r="R64">
            <v>0</v>
          </cell>
          <cell r="U64">
            <v>19.117647058823529</v>
          </cell>
          <cell r="V64">
            <v>19.117647058823529</v>
          </cell>
          <cell r="W64">
            <v>9.36</v>
          </cell>
          <cell r="X64">
            <v>11.52</v>
          </cell>
          <cell r="Y64">
            <v>8.64</v>
          </cell>
          <cell r="Z64">
            <v>7.2</v>
          </cell>
          <cell r="AA64">
            <v>5.76</v>
          </cell>
          <cell r="AC64">
            <v>0</v>
          </cell>
          <cell r="AD64">
            <v>1.8</v>
          </cell>
          <cell r="AE64">
            <v>0</v>
          </cell>
          <cell r="AF64">
            <v>0</v>
          </cell>
          <cell r="AG64">
            <v>18</v>
          </cell>
          <cell r="AH64">
            <v>234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70</v>
          </cell>
          <cell r="D65">
            <v>504</v>
          </cell>
          <cell r="E65">
            <v>287</v>
          </cell>
          <cell r="F65">
            <v>235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289</v>
          </cell>
          <cell r="K65">
            <v>-2</v>
          </cell>
          <cell r="O65">
            <v>57.4</v>
          </cell>
          <cell r="P65">
            <v>568.6</v>
          </cell>
          <cell r="Q65">
            <v>568.6</v>
          </cell>
          <cell r="R65">
            <v>504</v>
          </cell>
          <cell r="U65">
            <v>12.874564459930314</v>
          </cell>
          <cell r="V65">
            <v>4.0940766550522651</v>
          </cell>
          <cell r="W65">
            <v>33.799999999999997</v>
          </cell>
          <cell r="X65">
            <v>33.200000000000003</v>
          </cell>
          <cell r="Y65">
            <v>24.2</v>
          </cell>
          <cell r="Z65">
            <v>18.2</v>
          </cell>
          <cell r="AA65">
            <v>27.4</v>
          </cell>
          <cell r="AB65" t="str">
            <v>Акция октябрь сеть "Галактика"</v>
          </cell>
          <cell r="AC65">
            <v>170.58</v>
          </cell>
          <cell r="AD65">
            <v>12</v>
          </cell>
          <cell r="AE65">
            <v>42</v>
          </cell>
          <cell r="AF65">
            <v>151.19999999999999</v>
          </cell>
          <cell r="AG65">
            <v>14</v>
          </cell>
          <cell r="AH65">
            <v>70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58</v>
          </cell>
          <cell r="D66">
            <v>180</v>
          </cell>
          <cell r="E66">
            <v>64</v>
          </cell>
          <cell r="F66">
            <v>130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63</v>
          </cell>
          <cell r="K66">
            <v>1</v>
          </cell>
          <cell r="O66">
            <v>12.8</v>
          </cell>
          <cell r="P66">
            <v>49.200000000000017</v>
          </cell>
          <cell r="Q66">
            <v>160</v>
          </cell>
          <cell r="R66">
            <v>180</v>
          </cell>
          <cell r="S66">
            <v>160</v>
          </cell>
          <cell r="T66" t="str">
            <v>C 14.10.2024 скю введено в сеть "Обжора"</v>
          </cell>
          <cell r="U66">
            <v>24.21875</v>
          </cell>
          <cell r="V66">
            <v>10.15625</v>
          </cell>
          <cell r="W66">
            <v>8.1999999999999993</v>
          </cell>
          <cell r="X66">
            <v>19.8</v>
          </cell>
          <cell r="Y66">
            <v>6.4</v>
          </cell>
          <cell r="Z66">
            <v>17.600000000000001</v>
          </cell>
          <cell r="AA66">
            <v>3.4</v>
          </cell>
          <cell r="AB66" t="str">
            <v>Галактика / сеть "Обжора"</v>
          </cell>
          <cell r="AC66">
            <v>32</v>
          </cell>
          <cell r="AD66">
            <v>6</v>
          </cell>
          <cell r="AE66">
            <v>30</v>
          </cell>
          <cell r="AF66">
            <v>36</v>
          </cell>
          <cell r="AG66">
            <v>10</v>
          </cell>
          <cell r="AH66">
            <v>130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58</v>
          </cell>
          <cell r="D67">
            <v>188</v>
          </cell>
          <cell r="E67">
            <v>96</v>
          </cell>
          <cell r="F67">
            <v>139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95</v>
          </cell>
          <cell r="K67">
            <v>1</v>
          </cell>
          <cell r="O67">
            <v>19.2</v>
          </cell>
          <cell r="P67">
            <v>129.80000000000001</v>
          </cell>
          <cell r="Q67">
            <v>220</v>
          </cell>
          <cell r="R67">
            <v>240</v>
          </cell>
          <cell r="S67">
            <v>220</v>
          </cell>
          <cell r="T67" t="str">
            <v>C 14.10.2024 скю введено в сеть "Обжора"</v>
          </cell>
          <cell r="U67">
            <v>19.739583333333336</v>
          </cell>
          <cell r="V67">
            <v>7.2395833333333339</v>
          </cell>
          <cell r="W67">
            <v>12</v>
          </cell>
          <cell r="X67">
            <v>19</v>
          </cell>
          <cell r="Y67">
            <v>7.8</v>
          </cell>
          <cell r="Z67">
            <v>18.2</v>
          </cell>
          <cell r="AA67">
            <v>5.2</v>
          </cell>
          <cell r="AB67" t="str">
            <v>Галактика / сеть "Обжора"</v>
          </cell>
          <cell r="AC67">
            <v>44</v>
          </cell>
          <cell r="AD67">
            <v>6</v>
          </cell>
          <cell r="AE67">
            <v>40</v>
          </cell>
          <cell r="AF67">
            <v>48</v>
          </cell>
          <cell r="AG67">
            <v>10</v>
          </cell>
          <cell r="AH67">
            <v>130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нет потребности</v>
          </cell>
          <cell r="AD68">
            <v>14</v>
          </cell>
          <cell r="AG68">
            <v>14</v>
          </cell>
          <cell r="AH68">
            <v>70</v>
          </cell>
        </row>
        <row r="69">
          <cell r="A69" t="str">
            <v>Чебупели ТМ Горячая штучка ТС Foodgital 0,25 кг .  Поком</v>
          </cell>
          <cell r="B69" t="str">
            <v>шт</v>
          </cell>
          <cell r="C69">
            <v>1</v>
          </cell>
          <cell r="D69">
            <v>2</v>
          </cell>
          <cell r="E69">
            <v>2</v>
          </cell>
          <cell r="G69">
            <v>0</v>
          </cell>
          <cell r="H69" t="e">
            <v>#N/A</v>
          </cell>
          <cell r="I69" t="str">
            <v>не в матрице</v>
          </cell>
          <cell r="J69">
            <v>2</v>
          </cell>
          <cell r="K69">
            <v>0</v>
          </cell>
          <cell r="O69">
            <v>0.4</v>
          </cell>
          <cell r="U69">
            <v>0</v>
          </cell>
          <cell r="V69">
            <v>0</v>
          </cell>
          <cell r="W69">
            <v>11.4</v>
          </cell>
          <cell r="X69">
            <v>18.2</v>
          </cell>
          <cell r="Y69">
            <v>21.2</v>
          </cell>
          <cell r="Z69">
            <v>8</v>
          </cell>
          <cell r="AA69">
            <v>3</v>
          </cell>
          <cell r="AB69" t="str">
            <v>от завода (СОСГ)</v>
          </cell>
          <cell r="AD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O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нет потребности</v>
          </cell>
          <cell r="AD70">
            <v>0</v>
          </cell>
          <cell r="AG70">
            <v>14</v>
          </cell>
          <cell r="AH70">
            <v>70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755</v>
          </cell>
          <cell r="D71">
            <v>1848</v>
          </cell>
          <cell r="E71">
            <v>577</v>
          </cell>
          <cell r="F71">
            <v>1970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584</v>
          </cell>
          <cell r="K71">
            <v>-7</v>
          </cell>
          <cell r="O71">
            <v>115.4</v>
          </cell>
          <cell r="R71">
            <v>0</v>
          </cell>
          <cell r="U71">
            <v>17.071057192374351</v>
          </cell>
          <cell r="V71">
            <v>17.071057192374351</v>
          </cell>
          <cell r="W71">
            <v>184.2</v>
          </cell>
          <cell r="X71">
            <v>219</v>
          </cell>
          <cell r="Y71">
            <v>189.8</v>
          </cell>
          <cell r="Z71">
            <v>173.8</v>
          </cell>
          <cell r="AA71">
            <v>90.4</v>
          </cell>
          <cell r="AB71" t="str">
            <v>Акция октябрь сеть "Галактика"</v>
          </cell>
          <cell r="AC71">
            <v>0</v>
          </cell>
          <cell r="AD71">
            <v>12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268</v>
          </cell>
          <cell r="D72">
            <v>1176</v>
          </cell>
          <cell r="E72">
            <v>777</v>
          </cell>
          <cell r="F72">
            <v>568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773</v>
          </cell>
          <cell r="K72">
            <v>4</v>
          </cell>
          <cell r="O72">
            <v>155.4</v>
          </cell>
          <cell r="P72">
            <v>1607.6</v>
          </cell>
          <cell r="Q72">
            <v>1607.6</v>
          </cell>
          <cell r="R72">
            <v>1680</v>
          </cell>
          <cell r="U72">
            <v>14.465894465894465</v>
          </cell>
          <cell r="V72">
            <v>3.6550836550836547</v>
          </cell>
          <cell r="W72">
            <v>101.6</v>
          </cell>
          <cell r="X72">
            <v>87.4</v>
          </cell>
          <cell r="Y72">
            <v>80</v>
          </cell>
          <cell r="Z72">
            <v>95.4</v>
          </cell>
          <cell r="AA72">
            <v>84.6</v>
          </cell>
          <cell r="AC72">
            <v>401.9</v>
          </cell>
          <cell r="AD72">
            <v>12</v>
          </cell>
          <cell r="AE72">
            <v>140</v>
          </cell>
          <cell r="AF72">
            <v>420</v>
          </cell>
          <cell r="AG72">
            <v>14</v>
          </cell>
          <cell r="AH72">
            <v>70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16.2</v>
          </cell>
          <cell r="D73">
            <v>113.4</v>
          </cell>
          <cell r="E73">
            <v>8.1</v>
          </cell>
          <cell r="F73">
            <v>113.4</v>
          </cell>
          <cell r="G73">
            <v>1</v>
          </cell>
          <cell r="H73">
            <v>180</v>
          </cell>
          <cell r="I73" t="str">
            <v>матрица</v>
          </cell>
          <cell r="J73">
            <v>8.6999999999999993</v>
          </cell>
          <cell r="K73">
            <v>-0.59999999999999964</v>
          </cell>
          <cell r="O73">
            <v>1.6199999999999999</v>
          </cell>
          <cell r="R73">
            <v>0</v>
          </cell>
          <cell r="U73">
            <v>70.000000000000014</v>
          </cell>
          <cell r="V73">
            <v>70.000000000000014</v>
          </cell>
          <cell r="W73">
            <v>9.7200000000000006</v>
          </cell>
          <cell r="X73">
            <v>2.16</v>
          </cell>
          <cell r="Y73">
            <v>4.32</v>
          </cell>
          <cell r="Z73">
            <v>3.78</v>
          </cell>
          <cell r="AA73">
            <v>3.78</v>
          </cell>
          <cell r="AC73">
            <v>0</v>
          </cell>
          <cell r="AD73">
            <v>2.7</v>
          </cell>
          <cell r="AE73">
            <v>0</v>
          </cell>
          <cell r="AF73">
            <v>0</v>
          </cell>
          <cell r="AG73">
            <v>14</v>
          </cell>
          <cell r="AH73">
            <v>126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195</v>
          </cell>
          <cell r="D74">
            <v>235</v>
          </cell>
          <cell r="E74">
            <v>260</v>
          </cell>
          <cell r="F74">
            <v>215</v>
          </cell>
          <cell r="G74">
            <v>1</v>
          </cell>
          <cell r="H74">
            <v>180</v>
          </cell>
          <cell r="I74" t="str">
            <v>матрица</v>
          </cell>
          <cell r="J74">
            <v>191</v>
          </cell>
          <cell r="K74">
            <v>69</v>
          </cell>
          <cell r="O74">
            <v>52</v>
          </cell>
          <cell r="P74">
            <v>513</v>
          </cell>
          <cell r="Q74">
            <v>513</v>
          </cell>
          <cell r="R74">
            <v>540</v>
          </cell>
          <cell r="U74">
            <v>14.51923076923077</v>
          </cell>
          <cell r="V74">
            <v>4.134615384615385</v>
          </cell>
          <cell r="W74">
            <v>33</v>
          </cell>
          <cell r="X74">
            <v>46</v>
          </cell>
          <cell r="Y74">
            <v>25</v>
          </cell>
          <cell r="Z74">
            <v>37</v>
          </cell>
          <cell r="AA74">
            <v>53</v>
          </cell>
          <cell r="AB74" t="str">
            <v>есть дубль</v>
          </cell>
          <cell r="AC74">
            <v>513</v>
          </cell>
          <cell r="AD74">
            <v>5</v>
          </cell>
          <cell r="AE74">
            <v>108</v>
          </cell>
          <cell r="AF74">
            <v>540</v>
          </cell>
          <cell r="AG74">
            <v>12</v>
          </cell>
          <cell r="AH74">
            <v>84</v>
          </cell>
        </row>
        <row r="75">
          <cell r="A75" t="str">
            <v>Чебуреки сочные, ВЕС, куриные жарен. зам  ПОКОМ</v>
          </cell>
          <cell r="B75" t="str">
            <v>кг</v>
          </cell>
          <cell r="D75">
            <v>300</v>
          </cell>
          <cell r="E75">
            <v>70</v>
          </cell>
          <cell r="G75">
            <v>0</v>
          </cell>
          <cell r="H75" t="e">
            <v>#N/A</v>
          </cell>
          <cell r="I75" t="str">
            <v>не в матрице</v>
          </cell>
          <cell r="J75">
            <v>75</v>
          </cell>
          <cell r="K75">
            <v>-5</v>
          </cell>
          <cell r="O75">
            <v>14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дубль / неправильно поставлен приход</v>
          </cell>
          <cell r="AD75">
            <v>0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C76">
            <v>75</v>
          </cell>
          <cell r="D76">
            <v>832</v>
          </cell>
          <cell r="E76">
            <v>202</v>
          </cell>
          <cell r="F76">
            <v>663</v>
          </cell>
          <cell r="G76">
            <v>0.14000000000000001</v>
          </cell>
          <cell r="H76">
            <v>180</v>
          </cell>
          <cell r="I76" t="str">
            <v>матрица</v>
          </cell>
          <cell r="J76">
            <v>198</v>
          </cell>
          <cell r="K76">
            <v>4</v>
          </cell>
          <cell r="O76">
            <v>40.4</v>
          </cell>
          <cell r="R76">
            <v>0</v>
          </cell>
          <cell r="U76">
            <v>16.410891089108912</v>
          </cell>
          <cell r="V76">
            <v>16.410891089108912</v>
          </cell>
          <cell r="W76">
            <v>44.6</v>
          </cell>
          <cell r="X76">
            <v>66.599999999999994</v>
          </cell>
          <cell r="Y76">
            <v>28.6</v>
          </cell>
          <cell r="Z76">
            <v>34.200000000000003</v>
          </cell>
          <cell r="AA76">
            <v>59</v>
          </cell>
          <cell r="AB76" t="str">
            <v>Галактика</v>
          </cell>
          <cell r="AC76">
            <v>0</v>
          </cell>
          <cell r="AD76">
            <v>22</v>
          </cell>
          <cell r="AE76">
            <v>0</v>
          </cell>
          <cell r="AF76">
            <v>0</v>
          </cell>
          <cell r="AG76">
            <v>12</v>
          </cell>
          <cell r="AH76">
            <v>84</v>
          </cell>
        </row>
        <row r="77">
          <cell r="A77" t="str">
            <v>Вареники с картофелем и луком No name Весовые Классическая форма No name 5 кг</v>
          </cell>
          <cell r="B77" t="str">
            <v>кг</v>
          </cell>
          <cell r="G77">
            <v>1</v>
          </cell>
          <cell r="H77">
            <v>90</v>
          </cell>
          <cell r="I77" t="str">
            <v>матрица</v>
          </cell>
          <cell r="P77">
            <v>60</v>
          </cell>
          <cell r="Q77">
            <v>60</v>
          </cell>
          <cell r="R77">
            <v>60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 t="str">
            <v>новинка</v>
          </cell>
          <cell r="AC77">
            <v>60</v>
          </cell>
          <cell r="AD77">
            <v>5</v>
          </cell>
          <cell r="AE77">
            <v>12</v>
          </cell>
          <cell r="AF77">
            <v>60</v>
          </cell>
          <cell r="AG77">
            <v>12</v>
          </cell>
          <cell r="AH77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3" sqref="S83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9" customWidth="1"/>
    <col min="8" max="8" width="5.28515625" customWidth="1"/>
    <col min="9" max="9" width="12.7109375" bestFit="1" customWidth="1"/>
    <col min="10" max="11" width="7" customWidth="1"/>
    <col min="12" max="13" width="1.28515625" customWidth="1"/>
    <col min="14" max="15" width="7" customWidth="1"/>
    <col min="16" max="17" width="12.5703125" customWidth="1"/>
    <col min="18" max="18" width="7" customWidth="1"/>
    <col min="19" max="19" width="21.7109375" customWidth="1"/>
    <col min="20" max="21" width="5.42578125" customWidth="1"/>
    <col min="22" max="26" width="6" customWidth="1"/>
    <col min="27" max="27" width="36.5703125" customWidth="1"/>
    <col min="28" max="28" width="6.42578125" customWidth="1"/>
    <col min="29" max="29" width="6.42578125" style="9" customWidth="1"/>
    <col min="30" max="30" width="6.42578125" style="15" customWidth="1"/>
    <col min="31" max="33" width="6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7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 t="s">
        <v>126</v>
      </c>
      <c r="Q2" s="17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126</v>
      </c>
      <c r="AC2" s="7"/>
      <c r="AD2" s="12"/>
      <c r="AE2" s="17" t="s">
        <v>127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3" t="s">
        <v>24</v>
      </c>
      <c r="AE3" s="2" t="s">
        <v>25</v>
      </c>
      <c r="AF3" s="11" t="s">
        <v>124</v>
      </c>
      <c r="AG3" s="11" t="s">
        <v>125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idden="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7"/>
      <c r="AD4" s="12" t="s">
        <v>131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idden="1" x14ac:dyDescent="0.25">
      <c r="A5" s="1"/>
      <c r="B5" s="1"/>
      <c r="C5" s="1"/>
      <c r="D5" s="1"/>
      <c r="E5" s="4">
        <f>SUM(E6:E498)</f>
        <v>10090.900000000001</v>
      </c>
      <c r="F5" s="4">
        <f>SUM(F6:F498)</f>
        <v>11042.3</v>
      </c>
      <c r="G5" s="7"/>
      <c r="H5" s="1"/>
      <c r="I5" s="1"/>
      <c r="J5" s="4">
        <f t="shared" ref="J5:R5" si="0">SUM(J6:J498)</f>
        <v>9920.8000000000011</v>
      </c>
      <c r="K5" s="4">
        <f t="shared" si="0"/>
        <v>170.1</v>
      </c>
      <c r="L5" s="4">
        <f t="shared" si="0"/>
        <v>0</v>
      </c>
      <c r="M5" s="4">
        <f t="shared" si="0"/>
        <v>0</v>
      </c>
      <c r="N5" s="4">
        <f t="shared" si="0"/>
        <v>19174.400000000001</v>
      </c>
      <c r="O5" s="4">
        <f t="shared" si="0"/>
        <v>2018.1799999999994</v>
      </c>
      <c r="P5" s="4">
        <f t="shared" si="0"/>
        <v>6514.0399999999981</v>
      </c>
      <c r="Q5" s="4">
        <f t="shared" si="0"/>
        <v>6699.2</v>
      </c>
      <c r="R5" s="4">
        <f t="shared" si="0"/>
        <v>0</v>
      </c>
      <c r="S5" s="1"/>
      <c r="T5" s="1"/>
      <c r="U5" s="1"/>
      <c r="V5" s="4">
        <f>SUM(V6:V498)</f>
        <v>2662.2200000000003</v>
      </c>
      <c r="W5" s="4">
        <f>SUM(W6:W498)</f>
        <v>1775.0599999999997</v>
      </c>
      <c r="X5" s="4">
        <f>SUM(X6:X498)</f>
        <v>1888.5868</v>
      </c>
      <c r="Y5" s="4">
        <f>SUM(Y6:Y498)</f>
        <v>1649.5800000000002</v>
      </c>
      <c r="Z5" s="4">
        <f>SUM(Z6:Z498)</f>
        <v>1714.354</v>
      </c>
      <c r="AA5" s="1"/>
      <c r="AB5" s="4">
        <f>SUM(AB6:AB498)</f>
        <v>2828.8579999999993</v>
      </c>
      <c r="AC5" s="7"/>
      <c r="AD5" s="14">
        <f>SUM(AD6:AD498)</f>
        <v>778</v>
      </c>
      <c r="AE5" s="4">
        <f>SUM(AE6:AE498)</f>
        <v>2890.2800000000007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6" t="s">
        <v>33</v>
      </c>
      <c r="B6" s="1" t="s">
        <v>34</v>
      </c>
      <c r="C6" s="1"/>
      <c r="D6" s="1"/>
      <c r="E6" s="1"/>
      <c r="F6" s="1"/>
      <c r="G6" s="7">
        <v>1</v>
      </c>
      <c r="H6" s="1">
        <v>90</v>
      </c>
      <c r="I6" s="1" t="s">
        <v>35</v>
      </c>
      <c r="J6" s="1"/>
      <c r="K6" s="1">
        <f t="shared" ref="K6:K36" si="1">E6-J6</f>
        <v>0</v>
      </c>
      <c r="L6" s="1"/>
      <c r="M6" s="1"/>
      <c r="N6" s="1">
        <v>60</v>
      </c>
      <c r="O6" s="1">
        <f>E6/5</f>
        <v>0</v>
      </c>
      <c r="P6" s="5"/>
      <c r="Q6" s="5">
        <f>AC6*AD6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36</v>
      </c>
      <c r="AB6" s="1">
        <f>P6*G6</f>
        <v>0</v>
      </c>
      <c r="AC6" s="7">
        <v>5</v>
      </c>
      <c r="AD6" s="12">
        <f>MROUND(P6,AC6*AF6)/AC6</f>
        <v>0</v>
      </c>
      <c r="AE6" s="1">
        <f>AD6*AC6*G6</f>
        <v>0</v>
      </c>
      <c r="AF6" s="1">
        <f>VLOOKUP(A6,[1]Sheet!$A:$AH,33,0)</f>
        <v>12</v>
      </c>
      <c r="AG6" s="1">
        <f>VLOOKUP(A6,[1]Sheet!$A:$AH,34,0)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idden="1" x14ac:dyDescent="0.25">
      <c r="A7" s="1" t="s">
        <v>37</v>
      </c>
      <c r="B7" s="1" t="s">
        <v>38</v>
      </c>
      <c r="C7" s="1">
        <v>243</v>
      </c>
      <c r="D7" s="1"/>
      <c r="E7" s="1">
        <v>142</v>
      </c>
      <c r="F7" s="1">
        <v>31</v>
      </c>
      <c r="G7" s="7">
        <v>0.3</v>
      </c>
      <c r="H7" s="1">
        <v>180</v>
      </c>
      <c r="I7" s="1" t="s">
        <v>35</v>
      </c>
      <c r="J7" s="1">
        <v>142</v>
      </c>
      <c r="K7" s="1">
        <f t="shared" si="1"/>
        <v>0</v>
      </c>
      <c r="L7" s="1"/>
      <c r="M7" s="1"/>
      <c r="N7" s="1">
        <v>504</v>
      </c>
      <c r="O7" s="1">
        <f t="shared" ref="O7:O69" si="2">E7/5</f>
        <v>28.4</v>
      </c>
      <c r="P7" s="5"/>
      <c r="Q7" s="5">
        <f t="shared" ref="Q7:Q13" si="3">AC7*AD7</f>
        <v>0</v>
      </c>
      <c r="R7" s="5"/>
      <c r="S7" s="1"/>
      <c r="T7" s="1">
        <f t="shared" ref="T7:T70" si="4">(F7+N7+Q7)/O7</f>
        <v>18.838028169014084</v>
      </c>
      <c r="U7" s="1">
        <f t="shared" ref="U7:U70" si="5">(F7+N7)/O7</f>
        <v>18.838028169014084</v>
      </c>
      <c r="V7" s="1">
        <v>37</v>
      </c>
      <c r="W7" s="1">
        <v>25.4</v>
      </c>
      <c r="X7" s="1">
        <v>20.2</v>
      </c>
      <c r="Y7" s="1">
        <v>19</v>
      </c>
      <c r="Z7" s="1">
        <v>22.8</v>
      </c>
      <c r="AA7" s="1" t="s">
        <v>39</v>
      </c>
      <c r="AB7" s="1">
        <f t="shared" ref="AB7:AB69" si="6">P7*G7</f>
        <v>0</v>
      </c>
      <c r="AC7" s="7">
        <v>12</v>
      </c>
      <c r="AD7" s="12">
        <f t="shared" ref="AD7:AD13" si="7">MROUND(P7,AC7*AF7)/AC7</f>
        <v>0</v>
      </c>
      <c r="AE7" s="1">
        <f t="shared" ref="AE7:AE13" si="8">AD7*AC7*G7</f>
        <v>0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" t="s">
        <v>40</v>
      </c>
      <c r="B8" s="1" t="s">
        <v>38</v>
      </c>
      <c r="C8" s="1">
        <v>221</v>
      </c>
      <c r="D8" s="1"/>
      <c r="E8" s="1">
        <v>148</v>
      </c>
      <c r="F8" s="1">
        <v>5</v>
      </c>
      <c r="G8" s="7">
        <v>0.3</v>
      </c>
      <c r="H8" s="1">
        <v>180</v>
      </c>
      <c r="I8" s="1" t="s">
        <v>35</v>
      </c>
      <c r="J8" s="1">
        <v>212</v>
      </c>
      <c r="K8" s="1">
        <f t="shared" si="1"/>
        <v>-64</v>
      </c>
      <c r="L8" s="1"/>
      <c r="M8" s="1"/>
      <c r="N8" s="1">
        <v>504</v>
      </c>
      <c r="O8" s="1">
        <f t="shared" si="2"/>
        <v>29.6</v>
      </c>
      <c r="P8" s="5"/>
      <c r="Q8" s="5">
        <f t="shared" si="3"/>
        <v>0</v>
      </c>
      <c r="R8" s="5"/>
      <c r="S8" s="1"/>
      <c r="T8" s="1">
        <f t="shared" si="4"/>
        <v>17.195945945945944</v>
      </c>
      <c r="U8" s="1">
        <f t="shared" si="5"/>
        <v>17.195945945945944</v>
      </c>
      <c r="V8" s="1">
        <v>44.6</v>
      </c>
      <c r="W8" s="1">
        <v>18.600000000000001</v>
      </c>
      <c r="X8" s="1">
        <v>35.799999999999997</v>
      </c>
      <c r="Y8" s="1">
        <v>22.8</v>
      </c>
      <c r="Z8" s="1">
        <v>20</v>
      </c>
      <c r="AA8" s="1"/>
      <c r="AB8" s="1">
        <f t="shared" si="6"/>
        <v>0</v>
      </c>
      <c r="AC8" s="7">
        <v>12</v>
      </c>
      <c r="AD8" s="12">
        <f t="shared" si="7"/>
        <v>0</v>
      </c>
      <c r="AE8" s="1">
        <f t="shared" si="8"/>
        <v>0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idden="1" x14ac:dyDescent="0.25">
      <c r="A9" s="1" t="s">
        <v>41</v>
      </c>
      <c r="B9" s="1" t="s">
        <v>38</v>
      </c>
      <c r="C9" s="1">
        <v>455</v>
      </c>
      <c r="D9" s="1"/>
      <c r="E9" s="1">
        <v>314</v>
      </c>
      <c r="F9" s="1">
        <v>99</v>
      </c>
      <c r="G9" s="7">
        <v>0.3</v>
      </c>
      <c r="H9" s="1">
        <v>180</v>
      </c>
      <c r="I9" s="1" t="s">
        <v>35</v>
      </c>
      <c r="J9" s="1">
        <v>314</v>
      </c>
      <c r="K9" s="1">
        <f t="shared" si="1"/>
        <v>0</v>
      </c>
      <c r="L9" s="1"/>
      <c r="M9" s="1"/>
      <c r="N9" s="1">
        <v>504</v>
      </c>
      <c r="O9" s="1">
        <f t="shared" si="2"/>
        <v>62.8</v>
      </c>
      <c r="P9" s="5">
        <f t="shared" ref="P9:P12" si="9">14*O9-N9-F9</f>
        <v>276.19999999999993</v>
      </c>
      <c r="Q9" s="5">
        <f t="shared" si="3"/>
        <v>336</v>
      </c>
      <c r="R9" s="5"/>
      <c r="S9" s="1"/>
      <c r="T9" s="1">
        <f t="shared" si="4"/>
        <v>14.952229299363058</v>
      </c>
      <c r="U9" s="1">
        <f t="shared" si="5"/>
        <v>9.6019108280254777</v>
      </c>
      <c r="V9" s="1">
        <v>68.400000000000006</v>
      </c>
      <c r="W9" s="1">
        <v>44</v>
      </c>
      <c r="X9" s="1">
        <v>44.8</v>
      </c>
      <c r="Y9" s="1">
        <v>38.6</v>
      </c>
      <c r="Z9" s="1">
        <v>45.8</v>
      </c>
      <c r="AA9" s="1" t="s">
        <v>42</v>
      </c>
      <c r="AB9" s="1">
        <f t="shared" si="6"/>
        <v>82.859999999999971</v>
      </c>
      <c r="AC9" s="7">
        <v>12</v>
      </c>
      <c r="AD9" s="12">
        <f t="shared" si="7"/>
        <v>28</v>
      </c>
      <c r="AE9" s="1">
        <f t="shared" si="8"/>
        <v>100.8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idden="1" x14ac:dyDescent="0.25">
      <c r="A10" s="1" t="s">
        <v>43</v>
      </c>
      <c r="B10" s="1" t="s">
        <v>38</v>
      </c>
      <c r="C10" s="1">
        <v>244</v>
      </c>
      <c r="D10" s="1"/>
      <c r="E10" s="1">
        <v>135</v>
      </c>
      <c r="F10" s="1">
        <v>25</v>
      </c>
      <c r="G10" s="7">
        <v>0.3</v>
      </c>
      <c r="H10" s="1">
        <v>180</v>
      </c>
      <c r="I10" s="1" t="s">
        <v>35</v>
      </c>
      <c r="J10" s="1">
        <v>162</v>
      </c>
      <c r="K10" s="1">
        <f t="shared" si="1"/>
        <v>-27</v>
      </c>
      <c r="L10" s="1"/>
      <c r="M10" s="1"/>
      <c r="N10" s="1">
        <v>504</v>
      </c>
      <c r="O10" s="1">
        <f t="shared" si="2"/>
        <v>27</v>
      </c>
      <c r="P10" s="5"/>
      <c r="Q10" s="5">
        <f t="shared" si="3"/>
        <v>0</v>
      </c>
      <c r="R10" s="5"/>
      <c r="S10" s="1"/>
      <c r="T10" s="1">
        <f t="shared" si="4"/>
        <v>19.592592592592592</v>
      </c>
      <c r="U10" s="1">
        <f t="shared" si="5"/>
        <v>19.592592592592592</v>
      </c>
      <c r="V10" s="1">
        <v>47.4</v>
      </c>
      <c r="W10" s="1">
        <v>26.2</v>
      </c>
      <c r="X10" s="1">
        <v>24.6</v>
      </c>
      <c r="Y10" s="1">
        <v>19.600000000000001</v>
      </c>
      <c r="Z10" s="1">
        <v>25.8</v>
      </c>
      <c r="AA10" s="1" t="s">
        <v>44</v>
      </c>
      <c r="AB10" s="1">
        <f t="shared" si="6"/>
        <v>0</v>
      </c>
      <c r="AC10" s="7">
        <v>12</v>
      </c>
      <c r="AD10" s="12">
        <f t="shared" si="7"/>
        <v>0</v>
      </c>
      <c r="AE10" s="1">
        <f t="shared" si="8"/>
        <v>0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idden="1" x14ac:dyDescent="0.25">
      <c r="A11" s="1" t="s">
        <v>45</v>
      </c>
      <c r="B11" s="1" t="s">
        <v>38</v>
      </c>
      <c r="C11" s="1">
        <v>585</v>
      </c>
      <c r="D11" s="1"/>
      <c r="E11" s="1">
        <v>398</v>
      </c>
      <c r="F11" s="1">
        <v>108</v>
      </c>
      <c r="G11" s="7">
        <v>0.3</v>
      </c>
      <c r="H11" s="1">
        <v>180</v>
      </c>
      <c r="I11" s="1" t="s">
        <v>35</v>
      </c>
      <c r="J11" s="1">
        <v>433</v>
      </c>
      <c r="K11" s="1">
        <f t="shared" si="1"/>
        <v>-35</v>
      </c>
      <c r="L11" s="1"/>
      <c r="M11" s="1"/>
      <c r="N11" s="1">
        <v>504</v>
      </c>
      <c r="O11" s="1">
        <f t="shared" si="2"/>
        <v>79.599999999999994</v>
      </c>
      <c r="P11" s="5">
        <f t="shared" si="9"/>
        <v>502.39999999999986</v>
      </c>
      <c r="Q11" s="5">
        <f t="shared" si="3"/>
        <v>504</v>
      </c>
      <c r="R11" s="5"/>
      <c r="S11" s="1"/>
      <c r="T11" s="1">
        <f t="shared" si="4"/>
        <v>14.020100502512564</v>
      </c>
      <c r="U11" s="1">
        <f t="shared" si="5"/>
        <v>7.6884422110552766</v>
      </c>
      <c r="V11" s="1">
        <v>68.599999999999994</v>
      </c>
      <c r="W11" s="1">
        <v>62</v>
      </c>
      <c r="X11" s="1">
        <v>59</v>
      </c>
      <c r="Y11" s="1">
        <v>52.4</v>
      </c>
      <c r="Z11" s="1">
        <v>59.6</v>
      </c>
      <c r="AA11" s="1" t="s">
        <v>42</v>
      </c>
      <c r="AB11" s="1">
        <f t="shared" si="6"/>
        <v>150.71999999999994</v>
      </c>
      <c r="AC11" s="7">
        <v>12</v>
      </c>
      <c r="AD11" s="12">
        <f t="shared" si="7"/>
        <v>42</v>
      </c>
      <c r="AE11" s="1">
        <f t="shared" si="8"/>
        <v>151.19999999999999</v>
      </c>
      <c r="AF11" s="1">
        <f>VLOOKUP(A11,[1]Sheet!$A:$AH,33,0)</f>
        <v>14</v>
      </c>
      <c r="AG11" s="1">
        <f>VLOOKUP(A11,[1]Sheet!$A:$AH,34,0)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idden="1" x14ac:dyDescent="0.25">
      <c r="A12" s="1" t="s">
        <v>46</v>
      </c>
      <c r="B12" s="1" t="s">
        <v>38</v>
      </c>
      <c r="C12" s="1">
        <v>282</v>
      </c>
      <c r="D12" s="1"/>
      <c r="E12" s="1">
        <v>141</v>
      </c>
      <c r="F12" s="1">
        <v>141</v>
      </c>
      <c r="G12" s="7">
        <v>0.09</v>
      </c>
      <c r="H12" s="1">
        <v>180</v>
      </c>
      <c r="I12" s="1" t="s">
        <v>35</v>
      </c>
      <c r="J12" s="1">
        <v>137</v>
      </c>
      <c r="K12" s="1">
        <f t="shared" si="1"/>
        <v>4</v>
      </c>
      <c r="L12" s="1"/>
      <c r="M12" s="1"/>
      <c r="N12" s="1">
        <v>0</v>
      </c>
      <c r="O12" s="1">
        <f t="shared" si="2"/>
        <v>28.2</v>
      </c>
      <c r="P12" s="5">
        <f t="shared" si="9"/>
        <v>253.8</v>
      </c>
      <c r="Q12" s="5">
        <f t="shared" si="3"/>
        <v>336</v>
      </c>
      <c r="R12" s="5"/>
      <c r="S12" s="1"/>
      <c r="T12" s="1">
        <f t="shared" si="4"/>
        <v>16.914893617021278</v>
      </c>
      <c r="U12" s="1">
        <f t="shared" si="5"/>
        <v>5</v>
      </c>
      <c r="V12" s="1">
        <v>8.1999999999999993</v>
      </c>
      <c r="W12" s="1">
        <v>5.8</v>
      </c>
      <c r="X12" s="1">
        <v>18</v>
      </c>
      <c r="Y12" s="1">
        <v>13.6</v>
      </c>
      <c r="Z12" s="1">
        <v>25.4</v>
      </c>
      <c r="AA12" s="1"/>
      <c r="AB12" s="1">
        <f t="shared" si="6"/>
        <v>22.841999999999999</v>
      </c>
      <c r="AC12" s="7">
        <v>24</v>
      </c>
      <c r="AD12" s="12">
        <f t="shared" si="7"/>
        <v>14</v>
      </c>
      <c r="AE12" s="1">
        <f t="shared" si="8"/>
        <v>30.24</v>
      </c>
      <c r="AF12" s="1">
        <f>VLOOKUP(A12,[1]Sheet!$A:$AH,33,0)</f>
        <v>14</v>
      </c>
      <c r="AG12" s="1">
        <f>VLOOKUP(A12,[1]Sheet!$A:$AH,34,0)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" t="s">
        <v>48</v>
      </c>
      <c r="B13" s="1" t="s">
        <v>38</v>
      </c>
      <c r="C13" s="1">
        <v>270</v>
      </c>
      <c r="D13" s="1"/>
      <c r="E13" s="1">
        <v>119</v>
      </c>
      <c r="F13" s="1">
        <v>80</v>
      </c>
      <c r="G13" s="7">
        <v>0.36</v>
      </c>
      <c r="H13" s="1">
        <v>180</v>
      </c>
      <c r="I13" s="1" t="s">
        <v>35</v>
      </c>
      <c r="J13" s="1">
        <v>119</v>
      </c>
      <c r="K13" s="1">
        <f t="shared" si="1"/>
        <v>0</v>
      </c>
      <c r="L13" s="1"/>
      <c r="M13" s="1"/>
      <c r="N13" s="1">
        <v>280</v>
      </c>
      <c r="O13" s="1">
        <f t="shared" si="2"/>
        <v>23.8</v>
      </c>
      <c r="P13" s="5"/>
      <c r="Q13" s="5">
        <f t="shared" si="3"/>
        <v>0</v>
      </c>
      <c r="R13" s="5"/>
      <c r="S13" s="1"/>
      <c r="T13" s="1">
        <f t="shared" si="4"/>
        <v>15.126050420168067</v>
      </c>
      <c r="U13" s="1">
        <f t="shared" si="5"/>
        <v>15.126050420168067</v>
      </c>
      <c r="V13" s="1">
        <v>26.2</v>
      </c>
      <c r="W13" s="1">
        <v>21.6</v>
      </c>
      <c r="X13" s="1">
        <v>8.8000000000000007</v>
      </c>
      <c r="Y13" s="1">
        <v>14.6</v>
      </c>
      <c r="Z13" s="1">
        <v>21.2</v>
      </c>
      <c r="AA13" s="1" t="s">
        <v>39</v>
      </c>
      <c r="AB13" s="1">
        <f t="shared" si="6"/>
        <v>0</v>
      </c>
      <c r="AC13" s="7">
        <v>10</v>
      </c>
      <c r="AD13" s="12">
        <f t="shared" si="7"/>
        <v>0</v>
      </c>
      <c r="AE13" s="1">
        <f t="shared" si="8"/>
        <v>0</v>
      </c>
      <c r="AF13" s="1">
        <f>VLOOKUP(A13,[1]Sheet!$A:$AH,33,0)</f>
        <v>14</v>
      </c>
      <c r="AG13" s="1">
        <f>VLOOKUP(A13,[1]Sheet!$A:$AH,34,0)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18" t="s">
        <v>49</v>
      </c>
      <c r="B14" s="18" t="s">
        <v>34</v>
      </c>
      <c r="C14" s="18">
        <v>88.8</v>
      </c>
      <c r="D14" s="18">
        <v>6.7</v>
      </c>
      <c r="E14" s="18">
        <v>13.4</v>
      </c>
      <c r="F14" s="18">
        <v>82.1</v>
      </c>
      <c r="G14" s="19">
        <v>0</v>
      </c>
      <c r="H14" s="18">
        <v>180</v>
      </c>
      <c r="I14" s="18" t="s">
        <v>50</v>
      </c>
      <c r="J14" s="18">
        <v>13.4</v>
      </c>
      <c r="K14" s="18">
        <f t="shared" si="1"/>
        <v>0</v>
      </c>
      <c r="L14" s="18"/>
      <c r="M14" s="18"/>
      <c r="N14" s="18"/>
      <c r="O14" s="18">
        <f t="shared" si="2"/>
        <v>2.68</v>
      </c>
      <c r="P14" s="20"/>
      <c r="Q14" s="20"/>
      <c r="R14" s="20"/>
      <c r="S14" s="18"/>
      <c r="T14" s="18">
        <f t="shared" si="4"/>
        <v>30.634328358208951</v>
      </c>
      <c r="U14" s="18">
        <f t="shared" si="5"/>
        <v>30.634328358208951</v>
      </c>
      <c r="V14" s="18">
        <v>2.96</v>
      </c>
      <c r="W14" s="18">
        <v>0</v>
      </c>
      <c r="X14" s="18">
        <v>0</v>
      </c>
      <c r="Y14" s="18">
        <v>0</v>
      </c>
      <c r="Z14" s="18">
        <v>0</v>
      </c>
      <c r="AA14" s="22" t="s">
        <v>129</v>
      </c>
      <c r="AB14" s="18">
        <f t="shared" si="6"/>
        <v>0</v>
      </c>
      <c r="AC14" s="19">
        <v>0</v>
      </c>
      <c r="AD14" s="21"/>
      <c r="AE14" s="18"/>
      <c r="AF14" s="18"/>
      <c r="AG14" s="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1" t="s">
        <v>51</v>
      </c>
      <c r="B15" s="1" t="s">
        <v>38</v>
      </c>
      <c r="C15" s="1">
        <v>702</v>
      </c>
      <c r="D15" s="1"/>
      <c r="E15" s="1">
        <v>422</v>
      </c>
      <c r="F15" s="1">
        <v>57</v>
      </c>
      <c r="G15" s="7">
        <v>0.25</v>
      </c>
      <c r="H15" s="1">
        <v>180</v>
      </c>
      <c r="I15" s="1" t="s">
        <v>35</v>
      </c>
      <c r="J15" s="1">
        <v>462</v>
      </c>
      <c r="K15" s="1">
        <f t="shared" si="1"/>
        <v>-40</v>
      </c>
      <c r="L15" s="1"/>
      <c r="M15" s="1"/>
      <c r="N15" s="1">
        <v>3696</v>
      </c>
      <c r="O15" s="1">
        <f t="shared" si="2"/>
        <v>84.4</v>
      </c>
      <c r="P15" s="5"/>
      <c r="Q15" s="5">
        <f t="shared" ref="Q15:Q25" si="10">AC15*AD15</f>
        <v>0</v>
      </c>
      <c r="R15" s="5"/>
      <c r="S15" s="1"/>
      <c r="T15" s="1">
        <f t="shared" si="4"/>
        <v>44.46682464454976</v>
      </c>
      <c r="U15" s="1">
        <f t="shared" si="5"/>
        <v>44.46682464454976</v>
      </c>
      <c r="V15" s="1">
        <v>292.60000000000002</v>
      </c>
      <c r="W15" s="1">
        <v>73</v>
      </c>
      <c r="X15" s="1">
        <v>36</v>
      </c>
      <c r="Y15" s="1">
        <v>41</v>
      </c>
      <c r="Z15" s="1">
        <v>53</v>
      </c>
      <c r="AA15" s="1" t="s">
        <v>52</v>
      </c>
      <c r="AB15" s="1">
        <f t="shared" si="6"/>
        <v>0</v>
      </c>
      <c r="AC15" s="7">
        <v>12</v>
      </c>
      <c r="AD15" s="12">
        <f t="shared" ref="AD15:AD25" si="11">MROUND(P15,AC15*AF15)/AC15</f>
        <v>0</v>
      </c>
      <c r="AE15" s="1">
        <f t="shared" ref="AE15:AE25" si="12">AD15*AC15*G15</f>
        <v>0</v>
      </c>
      <c r="AF15" s="1">
        <f>VLOOKUP(A15,[1]Sheet!$A:$AH,33,0)</f>
        <v>14</v>
      </c>
      <c r="AG15" s="1">
        <f>VLOOKUP(A15,[1]Sheet!$A:$AH,34,0)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idden="1" x14ac:dyDescent="0.25">
      <c r="A16" s="1" t="s">
        <v>53</v>
      </c>
      <c r="B16" s="1" t="s">
        <v>38</v>
      </c>
      <c r="C16" s="1">
        <v>656</v>
      </c>
      <c r="D16" s="1"/>
      <c r="E16" s="1">
        <v>223</v>
      </c>
      <c r="F16" s="1">
        <v>318</v>
      </c>
      <c r="G16" s="7">
        <v>0.25</v>
      </c>
      <c r="H16" s="1">
        <v>180</v>
      </c>
      <c r="I16" s="1" t="s">
        <v>35</v>
      </c>
      <c r="J16" s="1">
        <v>228</v>
      </c>
      <c r="K16" s="1">
        <f t="shared" si="1"/>
        <v>-5</v>
      </c>
      <c r="L16" s="1"/>
      <c r="M16" s="1"/>
      <c r="N16" s="1">
        <v>504</v>
      </c>
      <c r="O16" s="1">
        <f t="shared" si="2"/>
        <v>44.6</v>
      </c>
      <c r="P16" s="5"/>
      <c r="Q16" s="5">
        <f t="shared" si="10"/>
        <v>0</v>
      </c>
      <c r="R16" s="5"/>
      <c r="S16" s="1"/>
      <c r="T16" s="1">
        <f t="shared" si="4"/>
        <v>18.430493273542599</v>
      </c>
      <c r="U16" s="1">
        <f t="shared" si="5"/>
        <v>18.430493273542599</v>
      </c>
      <c r="V16" s="1">
        <v>70.8</v>
      </c>
      <c r="W16" s="1">
        <v>60</v>
      </c>
      <c r="X16" s="1">
        <v>29.6</v>
      </c>
      <c r="Y16" s="1">
        <v>32.6</v>
      </c>
      <c r="Z16" s="1">
        <v>46</v>
      </c>
      <c r="AA16" s="1"/>
      <c r="AB16" s="1">
        <f t="shared" si="6"/>
        <v>0</v>
      </c>
      <c r="AC16" s="7">
        <v>12</v>
      </c>
      <c r="AD16" s="12">
        <f t="shared" si="11"/>
        <v>0</v>
      </c>
      <c r="AE16" s="1">
        <f t="shared" si="12"/>
        <v>0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1" t="s">
        <v>54</v>
      </c>
      <c r="B17" s="1" t="s">
        <v>34</v>
      </c>
      <c r="C17" s="1">
        <v>210.9</v>
      </c>
      <c r="D17" s="1"/>
      <c r="E17" s="1">
        <v>86.9</v>
      </c>
      <c r="F17" s="1">
        <v>116.6</v>
      </c>
      <c r="G17" s="7">
        <v>1</v>
      </c>
      <c r="H17" s="1">
        <v>180</v>
      </c>
      <c r="I17" s="1" t="s">
        <v>35</v>
      </c>
      <c r="J17" s="1">
        <v>86.9</v>
      </c>
      <c r="K17" s="1">
        <f t="shared" si="1"/>
        <v>0</v>
      </c>
      <c r="L17" s="1"/>
      <c r="M17" s="1"/>
      <c r="N17" s="1">
        <v>103.6</v>
      </c>
      <c r="O17" s="1">
        <f t="shared" si="2"/>
        <v>17.380000000000003</v>
      </c>
      <c r="P17" s="5">
        <f>15*O17-N17-F17</f>
        <v>40.500000000000057</v>
      </c>
      <c r="Q17" s="5">
        <f t="shared" si="10"/>
        <v>51.800000000000004</v>
      </c>
      <c r="R17" s="5"/>
      <c r="S17" s="1"/>
      <c r="T17" s="1">
        <f t="shared" si="4"/>
        <v>15.650172612197926</v>
      </c>
      <c r="U17" s="1">
        <f t="shared" si="5"/>
        <v>12.669735327963174</v>
      </c>
      <c r="V17" s="1">
        <v>21.46</v>
      </c>
      <c r="W17" s="1">
        <v>20.7</v>
      </c>
      <c r="X17" s="1">
        <v>10.36</v>
      </c>
      <c r="Y17" s="1">
        <v>22.94</v>
      </c>
      <c r="Z17" s="1">
        <v>10.36</v>
      </c>
      <c r="AA17" s="1"/>
      <c r="AB17" s="1">
        <f t="shared" si="6"/>
        <v>40.500000000000057</v>
      </c>
      <c r="AC17" s="7">
        <v>3.7</v>
      </c>
      <c r="AD17" s="12">
        <f t="shared" si="11"/>
        <v>14</v>
      </c>
      <c r="AE17" s="1">
        <f t="shared" si="12"/>
        <v>51.800000000000004</v>
      </c>
      <c r="AF17" s="1">
        <f>VLOOKUP(A17,[1]Sheet!$A:$AH,33,0)</f>
        <v>14</v>
      </c>
      <c r="AG17" s="1">
        <f>VLOOKUP(A17,[1]Sheet!$A:$AH,34,0)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" t="s">
        <v>55</v>
      </c>
      <c r="B18" s="1" t="s">
        <v>34</v>
      </c>
      <c r="C18" s="1">
        <v>132</v>
      </c>
      <c r="D18" s="1"/>
      <c r="E18" s="1">
        <v>28.4</v>
      </c>
      <c r="F18" s="1">
        <v>98.1</v>
      </c>
      <c r="G18" s="7">
        <v>1</v>
      </c>
      <c r="H18" s="1">
        <v>180</v>
      </c>
      <c r="I18" s="1" t="s">
        <v>35</v>
      </c>
      <c r="J18" s="1">
        <v>29.4</v>
      </c>
      <c r="K18" s="1">
        <f t="shared" si="1"/>
        <v>-1</v>
      </c>
      <c r="L18" s="1"/>
      <c r="M18" s="1"/>
      <c r="N18" s="1">
        <v>66</v>
      </c>
      <c r="O18" s="1">
        <f t="shared" si="2"/>
        <v>5.68</v>
      </c>
      <c r="P18" s="5"/>
      <c r="Q18" s="5">
        <f t="shared" si="10"/>
        <v>0</v>
      </c>
      <c r="R18" s="5"/>
      <c r="S18" s="1"/>
      <c r="T18" s="1">
        <f t="shared" si="4"/>
        <v>28.890845070422536</v>
      </c>
      <c r="U18" s="1">
        <f t="shared" si="5"/>
        <v>28.890845070422536</v>
      </c>
      <c r="V18" s="1">
        <v>9.9</v>
      </c>
      <c r="W18" s="1">
        <v>9.34</v>
      </c>
      <c r="X18" s="1">
        <v>4.4000000000000004</v>
      </c>
      <c r="Y18" s="1">
        <v>4.4000000000000004</v>
      </c>
      <c r="Z18" s="1">
        <v>0</v>
      </c>
      <c r="AA18" s="1" t="s">
        <v>56</v>
      </c>
      <c r="AB18" s="1">
        <f t="shared" si="6"/>
        <v>0</v>
      </c>
      <c r="AC18" s="7">
        <v>5.5</v>
      </c>
      <c r="AD18" s="12">
        <f t="shared" si="11"/>
        <v>0</v>
      </c>
      <c r="AE18" s="1">
        <f t="shared" si="12"/>
        <v>0</v>
      </c>
      <c r="AF18" s="1">
        <f>VLOOKUP(A18,[1]Sheet!$A:$AH,33,0)</f>
        <v>12</v>
      </c>
      <c r="AG18" s="1">
        <f>VLOOKUP(A18,[1]Sheet!$A:$AH,34,0)</f>
        <v>84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idden="1" x14ac:dyDescent="0.25">
      <c r="A19" s="1" t="s">
        <v>57</v>
      </c>
      <c r="B19" s="1" t="s">
        <v>34</v>
      </c>
      <c r="C19" s="1">
        <v>210</v>
      </c>
      <c r="D19" s="1"/>
      <c r="E19" s="1">
        <v>81</v>
      </c>
      <c r="F19" s="1">
        <v>126</v>
      </c>
      <c r="G19" s="7">
        <v>1</v>
      </c>
      <c r="H19" s="1">
        <v>180</v>
      </c>
      <c r="I19" s="1" t="s">
        <v>35</v>
      </c>
      <c r="J19" s="1">
        <v>85.3</v>
      </c>
      <c r="K19" s="1">
        <f t="shared" si="1"/>
        <v>-4.2999999999999972</v>
      </c>
      <c r="L19" s="1"/>
      <c r="M19" s="1"/>
      <c r="N19" s="1">
        <v>0</v>
      </c>
      <c r="O19" s="1">
        <f t="shared" si="2"/>
        <v>16.2</v>
      </c>
      <c r="P19" s="5">
        <f t="shared" ref="P19:P25" si="13">14*O19-N19-F19</f>
        <v>100.79999999999998</v>
      </c>
      <c r="Q19" s="5">
        <f t="shared" si="10"/>
        <v>84</v>
      </c>
      <c r="R19" s="5"/>
      <c r="S19" s="1"/>
      <c r="T19" s="1">
        <f t="shared" si="4"/>
        <v>12.962962962962964</v>
      </c>
      <c r="U19" s="1">
        <f t="shared" si="5"/>
        <v>7.7777777777777777</v>
      </c>
      <c r="V19" s="1">
        <v>7.8</v>
      </c>
      <c r="W19" s="1">
        <v>17.399999999999999</v>
      </c>
      <c r="X19" s="1">
        <v>8.4</v>
      </c>
      <c r="Y19" s="1">
        <v>10.199999999999999</v>
      </c>
      <c r="Z19" s="1">
        <v>9.74</v>
      </c>
      <c r="AA19" s="1"/>
      <c r="AB19" s="1">
        <f t="shared" si="6"/>
        <v>100.79999999999998</v>
      </c>
      <c r="AC19" s="7">
        <v>3</v>
      </c>
      <c r="AD19" s="12">
        <f t="shared" si="11"/>
        <v>28</v>
      </c>
      <c r="AE19" s="1">
        <f t="shared" si="12"/>
        <v>84</v>
      </c>
      <c r="AF19" s="1">
        <f>VLOOKUP(A19,[1]Sheet!$A:$AH,33,0)</f>
        <v>14</v>
      </c>
      <c r="AG19" s="1">
        <f>VLOOKUP(A19,[1]Sheet!$A:$AH,34,0)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idden="1" x14ac:dyDescent="0.25">
      <c r="A20" s="1" t="s">
        <v>58</v>
      </c>
      <c r="B20" s="1" t="s">
        <v>38</v>
      </c>
      <c r="C20" s="1">
        <v>440</v>
      </c>
      <c r="D20" s="1"/>
      <c r="E20" s="1">
        <v>264</v>
      </c>
      <c r="F20" s="1">
        <v>113</v>
      </c>
      <c r="G20" s="7">
        <v>0.25</v>
      </c>
      <c r="H20" s="1">
        <v>180</v>
      </c>
      <c r="I20" s="1" t="s">
        <v>35</v>
      </c>
      <c r="J20" s="1">
        <v>259</v>
      </c>
      <c r="K20" s="1">
        <f t="shared" si="1"/>
        <v>5</v>
      </c>
      <c r="L20" s="1"/>
      <c r="M20" s="1"/>
      <c r="N20" s="1">
        <v>252</v>
      </c>
      <c r="O20" s="1">
        <f t="shared" si="2"/>
        <v>52.8</v>
      </c>
      <c r="P20" s="5">
        <f t="shared" si="13"/>
        <v>374.19999999999993</v>
      </c>
      <c r="Q20" s="5">
        <f t="shared" si="10"/>
        <v>336</v>
      </c>
      <c r="R20" s="5"/>
      <c r="S20" s="1"/>
      <c r="T20" s="1">
        <f t="shared" si="4"/>
        <v>13.276515151515152</v>
      </c>
      <c r="U20" s="1">
        <f t="shared" si="5"/>
        <v>6.9128787878787881</v>
      </c>
      <c r="V20" s="1">
        <v>43.6</v>
      </c>
      <c r="W20" s="1">
        <v>37.200000000000003</v>
      </c>
      <c r="X20" s="1">
        <v>40.4</v>
      </c>
      <c r="Y20" s="1">
        <v>34</v>
      </c>
      <c r="Z20" s="1">
        <v>36.200000000000003</v>
      </c>
      <c r="AA20" s="1"/>
      <c r="AB20" s="1">
        <f t="shared" si="6"/>
        <v>93.549999999999983</v>
      </c>
      <c r="AC20" s="7">
        <v>6</v>
      </c>
      <c r="AD20" s="12">
        <f t="shared" si="11"/>
        <v>56</v>
      </c>
      <c r="AE20" s="1">
        <f t="shared" si="12"/>
        <v>84</v>
      </c>
      <c r="AF20" s="1">
        <f>VLOOKUP(A20,[1]Sheet!$A:$AH,33,0)</f>
        <v>14</v>
      </c>
      <c r="AG20" s="1">
        <f>VLOOKUP(A20,[1]Sheet!$A:$AH,34,0)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idden="1" x14ac:dyDescent="0.25">
      <c r="A21" s="1" t="s">
        <v>59</v>
      </c>
      <c r="B21" s="1" t="s">
        <v>38</v>
      </c>
      <c r="C21" s="1">
        <v>375</v>
      </c>
      <c r="D21" s="1"/>
      <c r="E21" s="1">
        <v>172</v>
      </c>
      <c r="F21" s="1">
        <v>179</v>
      </c>
      <c r="G21" s="7">
        <v>0.25</v>
      </c>
      <c r="H21" s="1">
        <v>180</v>
      </c>
      <c r="I21" s="1" t="s">
        <v>35</v>
      </c>
      <c r="J21" s="1">
        <v>167</v>
      </c>
      <c r="K21" s="1">
        <f t="shared" si="1"/>
        <v>5</v>
      </c>
      <c r="L21" s="1"/>
      <c r="M21" s="1"/>
      <c r="N21" s="1">
        <v>84</v>
      </c>
      <c r="O21" s="1">
        <f t="shared" si="2"/>
        <v>34.4</v>
      </c>
      <c r="P21" s="5">
        <f t="shared" si="13"/>
        <v>218.59999999999997</v>
      </c>
      <c r="Q21" s="5">
        <f t="shared" si="10"/>
        <v>252</v>
      </c>
      <c r="R21" s="5"/>
      <c r="S21" s="1"/>
      <c r="T21" s="1">
        <f t="shared" si="4"/>
        <v>14.970930232558141</v>
      </c>
      <c r="U21" s="1">
        <f t="shared" si="5"/>
        <v>7.645348837209303</v>
      </c>
      <c r="V21" s="1">
        <v>25.8</v>
      </c>
      <c r="W21" s="1">
        <v>21.6</v>
      </c>
      <c r="X21" s="1">
        <v>32.6</v>
      </c>
      <c r="Y21" s="1">
        <v>24.6</v>
      </c>
      <c r="Z21" s="1">
        <v>24.6</v>
      </c>
      <c r="AA21" s="1" t="s">
        <v>42</v>
      </c>
      <c r="AB21" s="1">
        <f t="shared" si="6"/>
        <v>54.649999999999991</v>
      </c>
      <c r="AC21" s="7">
        <v>6</v>
      </c>
      <c r="AD21" s="12">
        <f t="shared" si="11"/>
        <v>42</v>
      </c>
      <c r="AE21" s="1">
        <f t="shared" si="12"/>
        <v>63</v>
      </c>
      <c r="AF21" s="1">
        <f>VLOOKUP(A21,[1]Sheet!$A:$AH,33,0)</f>
        <v>14</v>
      </c>
      <c r="AG21" s="1">
        <f>VLOOKUP(A21,[1]Sheet!$A:$AH,34,0)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idden="1" x14ac:dyDescent="0.25">
      <c r="A22" s="1" t="s">
        <v>60</v>
      </c>
      <c r="B22" s="1" t="s">
        <v>38</v>
      </c>
      <c r="C22" s="1">
        <v>125</v>
      </c>
      <c r="D22" s="1">
        <v>7</v>
      </c>
      <c r="E22" s="1">
        <v>108</v>
      </c>
      <c r="F22" s="1">
        <v>5</v>
      </c>
      <c r="G22" s="7">
        <v>0.25</v>
      </c>
      <c r="H22" s="1">
        <v>180</v>
      </c>
      <c r="I22" s="1" t="s">
        <v>35</v>
      </c>
      <c r="J22" s="1">
        <v>108</v>
      </c>
      <c r="K22" s="1">
        <f t="shared" si="1"/>
        <v>0</v>
      </c>
      <c r="L22" s="1"/>
      <c r="M22" s="1"/>
      <c r="N22" s="1">
        <v>168</v>
      </c>
      <c r="O22" s="1">
        <f t="shared" si="2"/>
        <v>21.6</v>
      </c>
      <c r="P22" s="5">
        <f t="shared" si="13"/>
        <v>129.40000000000003</v>
      </c>
      <c r="Q22" s="5">
        <f t="shared" si="10"/>
        <v>168</v>
      </c>
      <c r="R22" s="5"/>
      <c r="S22" s="1"/>
      <c r="T22" s="1">
        <f t="shared" si="4"/>
        <v>15.787037037037036</v>
      </c>
      <c r="U22" s="1">
        <f t="shared" si="5"/>
        <v>8.0092592592592595</v>
      </c>
      <c r="V22" s="1">
        <v>18.600000000000001</v>
      </c>
      <c r="W22" s="1">
        <v>14.2</v>
      </c>
      <c r="X22" s="1">
        <v>24.6</v>
      </c>
      <c r="Y22" s="1">
        <v>17.2</v>
      </c>
      <c r="Z22" s="1">
        <v>20.399999999999999</v>
      </c>
      <c r="AA22" s="1"/>
      <c r="AB22" s="1">
        <f t="shared" si="6"/>
        <v>32.350000000000009</v>
      </c>
      <c r="AC22" s="7">
        <v>6</v>
      </c>
      <c r="AD22" s="12">
        <f t="shared" si="11"/>
        <v>28</v>
      </c>
      <c r="AE22" s="1">
        <f t="shared" si="12"/>
        <v>42</v>
      </c>
      <c r="AF22" s="1">
        <f>VLOOKUP(A22,[1]Sheet!$A:$AH,33,0)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idden="1" x14ac:dyDescent="0.25">
      <c r="A23" s="1" t="s">
        <v>61</v>
      </c>
      <c r="B23" s="1" t="s">
        <v>34</v>
      </c>
      <c r="C23" s="1">
        <v>252</v>
      </c>
      <c r="D23" s="1"/>
      <c r="E23" s="1">
        <v>210</v>
      </c>
      <c r="F23" s="1"/>
      <c r="G23" s="7">
        <v>1</v>
      </c>
      <c r="H23" s="1">
        <v>180</v>
      </c>
      <c r="I23" s="1" t="s">
        <v>35</v>
      </c>
      <c r="J23" s="1">
        <v>263</v>
      </c>
      <c r="K23" s="1">
        <f t="shared" si="1"/>
        <v>-53</v>
      </c>
      <c r="L23" s="1"/>
      <c r="M23" s="1"/>
      <c r="N23" s="1">
        <v>504</v>
      </c>
      <c r="O23" s="1">
        <f t="shared" si="2"/>
        <v>42</v>
      </c>
      <c r="P23" s="5">
        <f t="shared" si="13"/>
        <v>84</v>
      </c>
      <c r="Q23" s="5">
        <f t="shared" si="10"/>
        <v>72</v>
      </c>
      <c r="R23" s="5"/>
      <c r="S23" s="1"/>
      <c r="T23" s="1">
        <f t="shared" si="4"/>
        <v>13.714285714285714</v>
      </c>
      <c r="U23" s="1">
        <f t="shared" si="5"/>
        <v>12</v>
      </c>
      <c r="V23" s="1">
        <v>52.8</v>
      </c>
      <c r="W23" s="1">
        <v>30</v>
      </c>
      <c r="X23" s="1">
        <v>50.4</v>
      </c>
      <c r="Y23" s="1">
        <v>48</v>
      </c>
      <c r="Z23" s="1">
        <v>40.799999999999997</v>
      </c>
      <c r="AA23" s="1"/>
      <c r="AB23" s="1">
        <f t="shared" si="6"/>
        <v>84</v>
      </c>
      <c r="AC23" s="7">
        <v>6</v>
      </c>
      <c r="AD23" s="12">
        <f t="shared" si="11"/>
        <v>12</v>
      </c>
      <c r="AE23" s="1">
        <f t="shared" si="12"/>
        <v>72</v>
      </c>
      <c r="AF23" s="1">
        <f>VLOOKUP(A23,[1]Sheet!$A:$AH,33,0)</f>
        <v>12</v>
      </c>
      <c r="AG23" s="1">
        <f>VLOOKUP(A23,[1]Sheet!$A:$AH,34,0)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idden="1" x14ac:dyDescent="0.25">
      <c r="A24" s="1" t="s">
        <v>62</v>
      </c>
      <c r="B24" s="1" t="s">
        <v>38</v>
      </c>
      <c r="C24" s="1">
        <v>877</v>
      </c>
      <c r="D24" s="1"/>
      <c r="E24" s="1">
        <v>354</v>
      </c>
      <c r="F24" s="1">
        <v>426</v>
      </c>
      <c r="G24" s="7">
        <v>0.25</v>
      </c>
      <c r="H24" s="1">
        <v>365</v>
      </c>
      <c r="I24" s="1" t="s">
        <v>35</v>
      </c>
      <c r="J24" s="1">
        <v>354</v>
      </c>
      <c r="K24" s="1">
        <f t="shared" si="1"/>
        <v>0</v>
      </c>
      <c r="L24" s="1"/>
      <c r="M24" s="1"/>
      <c r="N24" s="1">
        <v>336</v>
      </c>
      <c r="O24" s="1">
        <f t="shared" si="2"/>
        <v>70.8</v>
      </c>
      <c r="P24" s="5">
        <f t="shared" si="13"/>
        <v>229.19999999999993</v>
      </c>
      <c r="Q24" s="5">
        <f t="shared" si="10"/>
        <v>168</v>
      </c>
      <c r="R24" s="5"/>
      <c r="S24" s="1"/>
      <c r="T24" s="1">
        <f t="shared" si="4"/>
        <v>13.135593220338983</v>
      </c>
      <c r="U24" s="1">
        <f t="shared" si="5"/>
        <v>10.76271186440678</v>
      </c>
      <c r="V24" s="1">
        <v>77.400000000000006</v>
      </c>
      <c r="W24" s="1">
        <v>85.8</v>
      </c>
      <c r="X24" s="1">
        <v>74.400000000000006</v>
      </c>
      <c r="Y24" s="1">
        <v>65.8</v>
      </c>
      <c r="Z24" s="1">
        <v>75.2</v>
      </c>
      <c r="AA24" s="1" t="s">
        <v>42</v>
      </c>
      <c r="AB24" s="1">
        <f t="shared" si="6"/>
        <v>57.299999999999983</v>
      </c>
      <c r="AC24" s="7">
        <v>12</v>
      </c>
      <c r="AD24" s="12">
        <f t="shared" si="11"/>
        <v>14</v>
      </c>
      <c r="AE24" s="1">
        <f t="shared" si="12"/>
        <v>42</v>
      </c>
      <c r="AF24" s="1">
        <f>VLOOKUP(A24,[1]Sheet!$A:$AH,33,0)</f>
        <v>14</v>
      </c>
      <c r="AG24" s="1">
        <f>VLOOKUP(A24,[1]Sheet!$A:$AH,34,0)</f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idden="1" x14ac:dyDescent="0.25">
      <c r="A25" s="1" t="s">
        <v>64</v>
      </c>
      <c r="B25" s="1" t="s">
        <v>38</v>
      </c>
      <c r="C25" s="1">
        <v>-82</v>
      </c>
      <c r="D25" s="1">
        <v>419</v>
      </c>
      <c r="E25" s="28">
        <f>267+E26</f>
        <v>628</v>
      </c>
      <c r="F25" s="28">
        <f>F26</f>
        <v>889</v>
      </c>
      <c r="G25" s="7">
        <v>0.25</v>
      </c>
      <c r="H25" s="1">
        <v>365</v>
      </c>
      <c r="I25" s="1" t="s">
        <v>35</v>
      </c>
      <c r="J25" s="1">
        <v>275</v>
      </c>
      <c r="K25" s="1">
        <f t="shared" si="1"/>
        <v>353</v>
      </c>
      <c r="L25" s="1"/>
      <c r="M25" s="1"/>
      <c r="N25" s="1">
        <v>336</v>
      </c>
      <c r="O25" s="1">
        <f t="shared" si="2"/>
        <v>125.6</v>
      </c>
      <c r="P25" s="5">
        <f t="shared" si="13"/>
        <v>533.39999999999986</v>
      </c>
      <c r="Q25" s="5">
        <f t="shared" si="10"/>
        <v>504</v>
      </c>
      <c r="R25" s="5"/>
      <c r="S25" s="1"/>
      <c r="T25" s="1">
        <f t="shared" si="4"/>
        <v>13.765923566878982</v>
      </c>
      <c r="U25" s="1">
        <f t="shared" si="5"/>
        <v>9.7531847133757967</v>
      </c>
      <c r="V25" s="1">
        <v>135.4</v>
      </c>
      <c r="W25" s="1">
        <v>103</v>
      </c>
      <c r="X25" s="1">
        <v>93.6</v>
      </c>
      <c r="Y25" s="1">
        <v>92.4</v>
      </c>
      <c r="Z25" s="1">
        <v>63.8</v>
      </c>
      <c r="AA25" s="1" t="s">
        <v>65</v>
      </c>
      <c r="AB25" s="1">
        <f t="shared" si="6"/>
        <v>133.34999999999997</v>
      </c>
      <c r="AC25" s="7">
        <v>12</v>
      </c>
      <c r="AD25" s="12">
        <f t="shared" si="11"/>
        <v>42</v>
      </c>
      <c r="AE25" s="1">
        <f t="shared" si="12"/>
        <v>126</v>
      </c>
      <c r="AF25" s="1">
        <f>VLOOKUP(A25,[1]Sheet!$A:$AH,33,0)</f>
        <v>14</v>
      </c>
      <c r="AG25" s="1">
        <f>VLOOKUP(A25,[1]Sheet!$A:$AH,34,0)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idden="1" x14ac:dyDescent="0.25">
      <c r="A26" s="18" t="s">
        <v>66</v>
      </c>
      <c r="B26" s="18" t="s">
        <v>38</v>
      </c>
      <c r="C26" s="18">
        <v>1829</v>
      </c>
      <c r="D26" s="18"/>
      <c r="E26" s="28">
        <v>361</v>
      </c>
      <c r="F26" s="28">
        <v>889</v>
      </c>
      <c r="G26" s="19">
        <v>0</v>
      </c>
      <c r="H26" s="18">
        <v>180</v>
      </c>
      <c r="I26" s="18" t="s">
        <v>50</v>
      </c>
      <c r="J26" s="18">
        <v>359</v>
      </c>
      <c r="K26" s="18">
        <f t="shared" si="1"/>
        <v>2</v>
      </c>
      <c r="L26" s="18"/>
      <c r="M26" s="18"/>
      <c r="N26" s="18"/>
      <c r="O26" s="18">
        <f t="shared" si="2"/>
        <v>72.2</v>
      </c>
      <c r="P26" s="20"/>
      <c r="Q26" s="20"/>
      <c r="R26" s="20"/>
      <c r="S26" s="18"/>
      <c r="T26" s="18">
        <f t="shared" si="4"/>
        <v>12.313019390581717</v>
      </c>
      <c r="U26" s="18">
        <f t="shared" si="5"/>
        <v>12.313019390581717</v>
      </c>
      <c r="V26" s="18">
        <v>78.2</v>
      </c>
      <c r="W26" s="18">
        <v>61.4</v>
      </c>
      <c r="X26" s="18">
        <v>54.2</v>
      </c>
      <c r="Y26" s="18">
        <v>64.8</v>
      </c>
      <c r="Z26" s="18">
        <v>57.8</v>
      </c>
      <c r="AA26" s="18" t="s">
        <v>63</v>
      </c>
      <c r="AB26" s="18">
        <f t="shared" si="6"/>
        <v>0</v>
      </c>
      <c r="AC26" s="19">
        <v>0</v>
      </c>
      <c r="AD26" s="21"/>
      <c r="AE26" s="18"/>
      <c r="AF26" s="18"/>
      <c r="AG26" s="1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idden="1" x14ac:dyDescent="0.25">
      <c r="A27" s="1" t="s">
        <v>67</v>
      </c>
      <c r="B27" s="1" t="s">
        <v>38</v>
      </c>
      <c r="C27" s="1">
        <v>515</v>
      </c>
      <c r="D27" s="1"/>
      <c r="E27" s="1">
        <v>187</v>
      </c>
      <c r="F27" s="1">
        <v>194</v>
      </c>
      <c r="G27" s="7">
        <v>0.25</v>
      </c>
      <c r="H27" s="1">
        <v>180</v>
      </c>
      <c r="I27" s="1" t="s">
        <v>35</v>
      </c>
      <c r="J27" s="1">
        <v>186</v>
      </c>
      <c r="K27" s="1">
        <f t="shared" si="1"/>
        <v>1</v>
      </c>
      <c r="L27" s="1"/>
      <c r="M27" s="1"/>
      <c r="N27" s="1">
        <v>504</v>
      </c>
      <c r="O27" s="1">
        <f t="shared" si="2"/>
        <v>37.4</v>
      </c>
      <c r="P27" s="5"/>
      <c r="Q27" s="5">
        <f t="shared" ref="Q27:Q29" si="14">AC27*AD27</f>
        <v>0</v>
      </c>
      <c r="R27" s="5"/>
      <c r="S27" s="1"/>
      <c r="T27" s="1">
        <f t="shared" si="4"/>
        <v>18.663101604278076</v>
      </c>
      <c r="U27" s="1">
        <f t="shared" si="5"/>
        <v>18.663101604278076</v>
      </c>
      <c r="V27" s="1">
        <v>58.8</v>
      </c>
      <c r="W27" s="1">
        <v>32.799999999999997</v>
      </c>
      <c r="X27" s="1">
        <v>48.8</v>
      </c>
      <c r="Y27" s="1">
        <v>33.4</v>
      </c>
      <c r="Z27" s="1">
        <v>30.2</v>
      </c>
      <c r="AA27" s="1" t="s">
        <v>42</v>
      </c>
      <c r="AB27" s="1">
        <f t="shared" si="6"/>
        <v>0</v>
      </c>
      <c r="AC27" s="7">
        <v>12</v>
      </c>
      <c r="AD27" s="12">
        <f t="shared" ref="AD27:AD29" si="15">MROUND(P27,AC27*AF27)/AC27</f>
        <v>0</v>
      </c>
      <c r="AE27" s="1">
        <f t="shared" ref="AE27:AE29" si="16">AD27*AC27*G27</f>
        <v>0</v>
      </c>
      <c r="AF27" s="1">
        <f>VLOOKUP(A27,[1]Sheet!$A:$AH,33,0)</f>
        <v>14</v>
      </c>
      <c r="AG27" s="1">
        <f>VLOOKUP(A27,[1]Sheet!$A:$AH,34,0)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1" t="s">
        <v>68</v>
      </c>
      <c r="B28" s="1" t="s">
        <v>38</v>
      </c>
      <c r="C28" s="1">
        <v>148</v>
      </c>
      <c r="D28" s="1"/>
      <c r="E28" s="1">
        <v>83</v>
      </c>
      <c r="F28" s="1">
        <v>18</v>
      </c>
      <c r="G28" s="7">
        <v>0.25</v>
      </c>
      <c r="H28" s="1">
        <v>180</v>
      </c>
      <c r="I28" s="1" t="s">
        <v>35</v>
      </c>
      <c r="J28" s="1">
        <v>83</v>
      </c>
      <c r="K28" s="1">
        <f t="shared" si="1"/>
        <v>0</v>
      </c>
      <c r="L28" s="1"/>
      <c r="M28" s="1"/>
      <c r="N28" s="1">
        <v>84</v>
      </c>
      <c r="O28" s="1">
        <f t="shared" si="2"/>
        <v>16.600000000000001</v>
      </c>
      <c r="P28" s="5">
        <f t="shared" ref="P28:P29" si="17">14*O28-N28-F28</f>
        <v>130.40000000000003</v>
      </c>
      <c r="Q28" s="5">
        <f t="shared" si="14"/>
        <v>168</v>
      </c>
      <c r="R28" s="5"/>
      <c r="S28" s="1"/>
      <c r="T28" s="1">
        <f t="shared" si="4"/>
        <v>16.265060240963855</v>
      </c>
      <c r="U28" s="1">
        <f t="shared" si="5"/>
        <v>6.1445783132530112</v>
      </c>
      <c r="V28" s="1">
        <v>15.6</v>
      </c>
      <c r="W28" s="1">
        <v>12.2</v>
      </c>
      <c r="X28" s="1">
        <v>19.2</v>
      </c>
      <c r="Y28" s="1">
        <v>13.6</v>
      </c>
      <c r="Z28" s="1">
        <v>21</v>
      </c>
      <c r="AA28" s="1" t="s">
        <v>44</v>
      </c>
      <c r="AB28" s="1">
        <f t="shared" si="6"/>
        <v>32.600000000000009</v>
      </c>
      <c r="AC28" s="7">
        <v>6</v>
      </c>
      <c r="AD28" s="12">
        <f t="shared" si="15"/>
        <v>28</v>
      </c>
      <c r="AE28" s="1">
        <f t="shared" si="16"/>
        <v>42</v>
      </c>
      <c r="AF28" s="1">
        <f>VLOOKUP(A28,[1]Sheet!$A:$AH,33,0)</f>
        <v>14</v>
      </c>
      <c r="AG28" s="1">
        <f>VLOOKUP(A28,[1]Sheet!$A:$AH,34,0)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idden="1" x14ac:dyDescent="0.25">
      <c r="A29" s="1" t="s">
        <v>69</v>
      </c>
      <c r="B29" s="1" t="s">
        <v>38</v>
      </c>
      <c r="C29" s="1">
        <v>340</v>
      </c>
      <c r="D29" s="1"/>
      <c r="E29" s="1">
        <v>124</v>
      </c>
      <c r="F29" s="1">
        <v>193</v>
      </c>
      <c r="G29" s="7">
        <v>0.25</v>
      </c>
      <c r="H29" s="1">
        <v>180</v>
      </c>
      <c r="I29" s="1" t="s">
        <v>35</v>
      </c>
      <c r="J29" s="1">
        <v>120</v>
      </c>
      <c r="K29" s="1">
        <f t="shared" si="1"/>
        <v>4</v>
      </c>
      <c r="L29" s="1"/>
      <c r="M29" s="1"/>
      <c r="N29" s="1">
        <v>0</v>
      </c>
      <c r="O29" s="1">
        <f t="shared" si="2"/>
        <v>24.8</v>
      </c>
      <c r="P29" s="5">
        <f t="shared" si="17"/>
        <v>154.19999999999999</v>
      </c>
      <c r="Q29" s="5">
        <f t="shared" si="14"/>
        <v>168</v>
      </c>
      <c r="R29" s="5"/>
      <c r="S29" s="1"/>
      <c r="T29" s="1">
        <f t="shared" si="4"/>
        <v>14.556451612903226</v>
      </c>
      <c r="U29" s="1">
        <f t="shared" si="5"/>
        <v>7.782258064516129</v>
      </c>
      <c r="V29" s="1">
        <v>13.8</v>
      </c>
      <c r="W29" s="1">
        <v>23.8</v>
      </c>
      <c r="X29" s="1">
        <v>16.399999999999999</v>
      </c>
      <c r="Y29" s="1">
        <v>14.6</v>
      </c>
      <c r="Z29" s="1">
        <v>16.2</v>
      </c>
      <c r="AA29" s="1" t="s">
        <v>44</v>
      </c>
      <c r="AB29" s="1">
        <f t="shared" si="6"/>
        <v>38.549999999999997</v>
      </c>
      <c r="AC29" s="7">
        <v>12</v>
      </c>
      <c r="AD29" s="12">
        <f t="shared" si="15"/>
        <v>14</v>
      </c>
      <c r="AE29" s="1">
        <f t="shared" si="16"/>
        <v>42</v>
      </c>
      <c r="AF29" s="1">
        <f>VLOOKUP(A29,[1]Sheet!$A:$AH,33,0)</f>
        <v>14</v>
      </c>
      <c r="AG29" s="1">
        <f>VLOOKUP(A29,[1]Sheet!$A:$AH,34,0)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idden="1" x14ac:dyDescent="0.25">
      <c r="A30" s="24" t="s">
        <v>70</v>
      </c>
      <c r="B30" s="24" t="s">
        <v>38</v>
      </c>
      <c r="C30" s="24"/>
      <c r="D30" s="24"/>
      <c r="E30" s="24"/>
      <c r="F30" s="24"/>
      <c r="G30" s="25">
        <v>0</v>
      </c>
      <c r="H30" s="24">
        <v>180</v>
      </c>
      <c r="I30" s="24" t="s">
        <v>35</v>
      </c>
      <c r="J30" s="24"/>
      <c r="K30" s="24">
        <f t="shared" si="1"/>
        <v>0</v>
      </c>
      <c r="L30" s="24"/>
      <c r="M30" s="24"/>
      <c r="N30" s="24"/>
      <c r="O30" s="24">
        <f t="shared" si="2"/>
        <v>0</v>
      </c>
      <c r="P30" s="26"/>
      <c r="Q30" s="26"/>
      <c r="R30" s="26"/>
      <c r="S30" s="24"/>
      <c r="T30" s="24" t="e">
        <f t="shared" si="4"/>
        <v>#DIV/0!</v>
      </c>
      <c r="U30" s="24" t="e">
        <f t="shared" si="5"/>
        <v>#DIV/0!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 t="s">
        <v>71</v>
      </c>
      <c r="AB30" s="24">
        <f t="shared" si="6"/>
        <v>0</v>
      </c>
      <c r="AC30" s="25">
        <v>0</v>
      </c>
      <c r="AD30" s="27"/>
      <c r="AE30" s="24"/>
      <c r="AF30" s="24">
        <f>VLOOKUP(A30,[1]Sheet!$A:$AH,33,0)</f>
        <v>12</v>
      </c>
      <c r="AG30" s="24">
        <f>VLOOKUP(A30,[1]Sheet!$A:$AH,34,0)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1" t="s">
        <v>72</v>
      </c>
      <c r="B31" s="1" t="s">
        <v>38</v>
      </c>
      <c r="C31" s="1">
        <v>1065</v>
      </c>
      <c r="D31" s="1"/>
      <c r="E31" s="1">
        <v>232</v>
      </c>
      <c r="F31" s="1">
        <v>801</v>
      </c>
      <c r="G31" s="7">
        <v>0.75</v>
      </c>
      <c r="H31" s="1">
        <v>180</v>
      </c>
      <c r="I31" s="1" t="s">
        <v>35</v>
      </c>
      <c r="J31" s="1">
        <v>232</v>
      </c>
      <c r="K31" s="1">
        <f t="shared" si="1"/>
        <v>0</v>
      </c>
      <c r="L31" s="1"/>
      <c r="M31" s="1"/>
      <c r="N31" s="1">
        <v>3648</v>
      </c>
      <c r="O31" s="1">
        <f t="shared" si="2"/>
        <v>46.4</v>
      </c>
      <c r="P31" s="5"/>
      <c r="Q31" s="5">
        <f>AC31*AD31</f>
        <v>0</v>
      </c>
      <c r="R31" s="5"/>
      <c r="S31" s="1"/>
      <c r="T31" s="1">
        <f t="shared" si="4"/>
        <v>95.883620689655174</v>
      </c>
      <c r="U31" s="1">
        <f t="shared" si="5"/>
        <v>95.883620689655174</v>
      </c>
      <c r="V31" s="1">
        <v>336.2</v>
      </c>
      <c r="W31" s="1">
        <v>0</v>
      </c>
      <c r="X31" s="1">
        <v>0</v>
      </c>
      <c r="Y31" s="1">
        <v>0</v>
      </c>
      <c r="Z31" s="1">
        <v>0</v>
      </c>
      <c r="AA31" s="1" t="s">
        <v>73</v>
      </c>
      <c r="AB31" s="1">
        <f t="shared" si="6"/>
        <v>0</v>
      </c>
      <c r="AC31" s="7">
        <v>8</v>
      </c>
      <c r="AD31" s="12">
        <f>MROUND(P31,AC31*AF31)/AC31</f>
        <v>0</v>
      </c>
      <c r="AE31" s="1">
        <f>AD31*AC31*G31</f>
        <v>0</v>
      </c>
      <c r="AF31" s="1">
        <f>VLOOKUP(A31,[1]Sheet!$A:$AH,33,0)</f>
        <v>12</v>
      </c>
      <c r="AG31" s="1">
        <f>VLOOKUP(A31,[1]Sheet!$A:$AH,34,0)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idden="1" x14ac:dyDescent="0.25">
      <c r="A32" s="24" t="s">
        <v>74</v>
      </c>
      <c r="B32" s="24" t="s">
        <v>38</v>
      </c>
      <c r="C32" s="24"/>
      <c r="D32" s="24"/>
      <c r="E32" s="24"/>
      <c r="F32" s="24"/>
      <c r="G32" s="25">
        <v>0</v>
      </c>
      <c r="H32" s="24">
        <v>180</v>
      </c>
      <c r="I32" s="24" t="s">
        <v>35</v>
      </c>
      <c r="J32" s="24"/>
      <c r="K32" s="24">
        <f t="shared" si="1"/>
        <v>0</v>
      </c>
      <c r="L32" s="24"/>
      <c r="M32" s="24"/>
      <c r="N32" s="24"/>
      <c r="O32" s="24">
        <f t="shared" si="2"/>
        <v>0</v>
      </c>
      <c r="P32" s="26"/>
      <c r="Q32" s="26"/>
      <c r="R32" s="26"/>
      <c r="S32" s="24"/>
      <c r="T32" s="24" t="e">
        <f t="shared" si="4"/>
        <v>#DIV/0!</v>
      </c>
      <c r="U32" s="24" t="e">
        <f t="shared" si="5"/>
        <v>#DIV/0!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 t="s">
        <v>71</v>
      </c>
      <c r="AB32" s="24">
        <f t="shared" si="6"/>
        <v>0</v>
      </c>
      <c r="AC32" s="25">
        <v>0</v>
      </c>
      <c r="AD32" s="27"/>
      <c r="AE32" s="24"/>
      <c r="AF32" s="24">
        <f>VLOOKUP(A32,[1]Sheet!$A:$AH,33,0)</f>
        <v>12</v>
      </c>
      <c r="AG32" s="24">
        <f>VLOOKUP(A32,[1]Sheet!$A:$AH,34,0)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" t="s">
        <v>75</v>
      </c>
      <c r="B33" s="1" t="s">
        <v>38</v>
      </c>
      <c r="C33" s="1">
        <v>475</v>
      </c>
      <c r="D33" s="1"/>
      <c r="E33" s="1">
        <v>138</v>
      </c>
      <c r="F33" s="1">
        <v>264</v>
      </c>
      <c r="G33" s="7">
        <v>0.75</v>
      </c>
      <c r="H33" s="1">
        <v>180</v>
      </c>
      <c r="I33" s="1" t="s">
        <v>35</v>
      </c>
      <c r="J33" s="1">
        <v>151</v>
      </c>
      <c r="K33" s="1">
        <f t="shared" si="1"/>
        <v>-13</v>
      </c>
      <c r="L33" s="1"/>
      <c r="M33" s="1"/>
      <c r="N33" s="1">
        <v>192</v>
      </c>
      <c r="O33" s="1">
        <f t="shared" si="2"/>
        <v>27.6</v>
      </c>
      <c r="P33" s="5"/>
      <c r="Q33" s="5">
        <f>AC33*AD33</f>
        <v>0</v>
      </c>
      <c r="R33" s="5"/>
      <c r="S33" s="1"/>
      <c r="T33" s="1">
        <f t="shared" si="4"/>
        <v>16.521739130434781</v>
      </c>
      <c r="U33" s="1">
        <f t="shared" si="5"/>
        <v>16.521739130434781</v>
      </c>
      <c r="V33" s="1">
        <v>43.4</v>
      </c>
      <c r="W33" s="1">
        <v>40.6</v>
      </c>
      <c r="X33" s="1">
        <v>42.6</v>
      </c>
      <c r="Y33" s="1">
        <v>39.200000000000003</v>
      </c>
      <c r="Z33" s="1">
        <v>50.2</v>
      </c>
      <c r="AA33" s="1"/>
      <c r="AB33" s="1">
        <f t="shared" si="6"/>
        <v>0</v>
      </c>
      <c r="AC33" s="7">
        <v>8</v>
      </c>
      <c r="AD33" s="12">
        <f>MROUND(P33,AC33*AF33)/AC33</f>
        <v>0</v>
      </c>
      <c r="AE33" s="1">
        <f>AD33*AC33*G33</f>
        <v>0</v>
      </c>
      <c r="AF33" s="1">
        <f>VLOOKUP(A33,[1]Sheet!$A:$AH,33,0)</f>
        <v>12</v>
      </c>
      <c r="AG33" s="1">
        <f>VLOOKUP(A33,[1]Sheet!$A:$AH,34,0)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idden="1" x14ac:dyDescent="0.25">
      <c r="A34" s="24" t="s">
        <v>76</v>
      </c>
      <c r="B34" s="24" t="s">
        <v>38</v>
      </c>
      <c r="C34" s="24"/>
      <c r="D34" s="24"/>
      <c r="E34" s="24"/>
      <c r="F34" s="24"/>
      <c r="G34" s="25">
        <v>0</v>
      </c>
      <c r="H34" s="24">
        <v>180</v>
      </c>
      <c r="I34" s="24" t="s">
        <v>35</v>
      </c>
      <c r="J34" s="24"/>
      <c r="K34" s="24">
        <f t="shared" si="1"/>
        <v>0</v>
      </c>
      <c r="L34" s="24"/>
      <c r="M34" s="24"/>
      <c r="N34" s="24"/>
      <c r="O34" s="24">
        <f t="shared" si="2"/>
        <v>0</v>
      </c>
      <c r="P34" s="26"/>
      <c r="Q34" s="26"/>
      <c r="R34" s="26"/>
      <c r="S34" s="24"/>
      <c r="T34" s="24" t="e">
        <f t="shared" si="4"/>
        <v>#DIV/0!</v>
      </c>
      <c r="U34" s="24" t="e">
        <f t="shared" si="5"/>
        <v>#DIV/0!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 t="s">
        <v>71</v>
      </c>
      <c r="AB34" s="24">
        <f t="shared" si="6"/>
        <v>0</v>
      </c>
      <c r="AC34" s="25">
        <v>0</v>
      </c>
      <c r="AD34" s="27"/>
      <c r="AE34" s="24"/>
      <c r="AF34" s="24">
        <f>VLOOKUP(A34,[1]Sheet!$A:$AH,33,0)</f>
        <v>12</v>
      </c>
      <c r="AG34" s="24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idden="1" x14ac:dyDescent="0.25">
      <c r="A35" s="24" t="s">
        <v>77</v>
      </c>
      <c r="B35" s="24" t="s">
        <v>38</v>
      </c>
      <c r="C35" s="24"/>
      <c r="D35" s="24"/>
      <c r="E35" s="24"/>
      <c r="F35" s="24"/>
      <c r="G35" s="25">
        <v>0</v>
      </c>
      <c r="H35" s="24">
        <v>180</v>
      </c>
      <c r="I35" s="24" t="s">
        <v>35</v>
      </c>
      <c r="J35" s="24"/>
      <c r="K35" s="24">
        <f t="shared" si="1"/>
        <v>0</v>
      </c>
      <c r="L35" s="24"/>
      <c r="M35" s="24"/>
      <c r="N35" s="24"/>
      <c r="O35" s="24">
        <f t="shared" si="2"/>
        <v>0</v>
      </c>
      <c r="P35" s="26"/>
      <c r="Q35" s="26"/>
      <c r="R35" s="26"/>
      <c r="S35" s="24"/>
      <c r="T35" s="24" t="e">
        <f t="shared" si="4"/>
        <v>#DIV/0!</v>
      </c>
      <c r="U35" s="24" t="e">
        <f t="shared" si="5"/>
        <v>#DIV/0!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 t="s">
        <v>71</v>
      </c>
      <c r="AB35" s="24">
        <f t="shared" si="6"/>
        <v>0</v>
      </c>
      <c r="AC35" s="25">
        <v>0</v>
      </c>
      <c r="AD35" s="27"/>
      <c r="AE35" s="24"/>
      <c r="AF35" s="24">
        <f>VLOOKUP(A35,[1]Sheet!$A:$AH,33,0)</f>
        <v>12</v>
      </c>
      <c r="AG35" s="24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24" t="s">
        <v>78</v>
      </c>
      <c r="B36" s="24" t="s">
        <v>38</v>
      </c>
      <c r="C36" s="24"/>
      <c r="D36" s="24"/>
      <c r="E36" s="24"/>
      <c r="F36" s="24"/>
      <c r="G36" s="25">
        <v>0</v>
      </c>
      <c r="H36" s="24">
        <v>180</v>
      </c>
      <c r="I36" s="24" t="s">
        <v>35</v>
      </c>
      <c r="J36" s="24"/>
      <c r="K36" s="24">
        <f t="shared" si="1"/>
        <v>0</v>
      </c>
      <c r="L36" s="24"/>
      <c r="M36" s="24"/>
      <c r="N36" s="24"/>
      <c r="O36" s="24">
        <f t="shared" si="2"/>
        <v>0</v>
      </c>
      <c r="P36" s="26"/>
      <c r="Q36" s="26"/>
      <c r="R36" s="26"/>
      <c r="S36" s="24"/>
      <c r="T36" s="24" t="e">
        <f t="shared" si="4"/>
        <v>#DIV/0!</v>
      </c>
      <c r="U36" s="24" t="e">
        <f t="shared" si="5"/>
        <v>#DIV/0!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 t="s">
        <v>71</v>
      </c>
      <c r="AB36" s="24">
        <f t="shared" si="6"/>
        <v>0</v>
      </c>
      <c r="AC36" s="25">
        <v>0</v>
      </c>
      <c r="AD36" s="27"/>
      <c r="AE36" s="24"/>
      <c r="AF36" s="24">
        <f>VLOOKUP(A36,[1]Sheet!$A:$AH,33,0)</f>
        <v>12</v>
      </c>
      <c r="AG36" s="24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" t="s">
        <v>79</v>
      </c>
      <c r="B37" s="1" t="s">
        <v>38</v>
      </c>
      <c r="C37" s="1">
        <v>313</v>
      </c>
      <c r="D37" s="1"/>
      <c r="E37" s="1">
        <v>121</v>
      </c>
      <c r="F37" s="1">
        <v>156</v>
      </c>
      <c r="G37" s="7">
        <v>0.9</v>
      </c>
      <c r="H37" s="1">
        <v>180</v>
      </c>
      <c r="I37" s="1" t="s">
        <v>35</v>
      </c>
      <c r="J37" s="1">
        <v>119</v>
      </c>
      <c r="K37" s="1">
        <f t="shared" ref="K37:K68" si="18">E37-J37</f>
        <v>2</v>
      </c>
      <c r="L37" s="1"/>
      <c r="M37" s="1"/>
      <c r="N37" s="1">
        <v>96</v>
      </c>
      <c r="O37" s="1">
        <f t="shared" si="2"/>
        <v>24.2</v>
      </c>
      <c r="P37" s="5">
        <f>14*O37-N37-F37</f>
        <v>86.800000000000011</v>
      </c>
      <c r="Q37" s="5">
        <f>AC37*AD37</f>
        <v>96</v>
      </c>
      <c r="R37" s="5"/>
      <c r="S37" s="1"/>
      <c r="T37" s="1">
        <f t="shared" si="4"/>
        <v>14.380165289256199</v>
      </c>
      <c r="U37" s="1">
        <f t="shared" si="5"/>
        <v>10.413223140495868</v>
      </c>
      <c r="V37" s="1">
        <v>23</v>
      </c>
      <c r="W37" s="1">
        <v>18.399999999999999</v>
      </c>
      <c r="X37" s="1">
        <v>34.200000000000003</v>
      </c>
      <c r="Y37" s="1">
        <v>17</v>
      </c>
      <c r="Z37" s="1">
        <v>24.6</v>
      </c>
      <c r="AA37" s="1" t="s">
        <v>44</v>
      </c>
      <c r="AB37" s="1">
        <f t="shared" si="6"/>
        <v>78.120000000000019</v>
      </c>
      <c r="AC37" s="7">
        <v>8</v>
      </c>
      <c r="AD37" s="12">
        <f>MROUND(P37,AC37*AF37)/AC37</f>
        <v>12</v>
      </c>
      <c r="AE37" s="1">
        <f>AD37*AC37*G37</f>
        <v>86.4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8" t="s">
        <v>80</v>
      </c>
      <c r="B38" s="18" t="s">
        <v>38</v>
      </c>
      <c r="C38" s="18">
        <v>4</v>
      </c>
      <c r="D38" s="18">
        <v>4</v>
      </c>
      <c r="E38" s="18">
        <v>4</v>
      </c>
      <c r="F38" s="18"/>
      <c r="G38" s="19">
        <v>0</v>
      </c>
      <c r="H38" s="18" t="e">
        <v>#N/A</v>
      </c>
      <c r="I38" s="18" t="s">
        <v>50</v>
      </c>
      <c r="J38" s="18">
        <v>4</v>
      </c>
      <c r="K38" s="18">
        <f t="shared" si="18"/>
        <v>0</v>
      </c>
      <c r="L38" s="18"/>
      <c r="M38" s="18"/>
      <c r="N38" s="18"/>
      <c r="O38" s="18">
        <f t="shared" si="2"/>
        <v>0.8</v>
      </c>
      <c r="P38" s="20"/>
      <c r="Q38" s="20"/>
      <c r="R38" s="20"/>
      <c r="S38" s="18"/>
      <c r="T38" s="18">
        <f t="shared" si="4"/>
        <v>0</v>
      </c>
      <c r="U38" s="18">
        <f t="shared" si="5"/>
        <v>0</v>
      </c>
      <c r="V38" s="18">
        <v>0.8</v>
      </c>
      <c r="W38" s="18">
        <v>0</v>
      </c>
      <c r="X38" s="18">
        <v>0</v>
      </c>
      <c r="Y38" s="18">
        <v>0</v>
      </c>
      <c r="Z38" s="18">
        <v>0</v>
      </c>
      <c r="AA38" s="18"/>
      <c r="AB38" s="18">
        <f t="shared" si="6"/>
        <v>0</v>
      </c>
      <c r="AC38" s="19">
        <v>0</v>
      </c>
      <c r="AD38" s="21"/>
      <c r="AE38" s="18"/>
      <c r="AF38" s="18"/>
      <c r="AG38" s="1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idden="1" x14ac:dyDescent="0.25">
      <c r="A39" s="1" t="s">
        <v>81</v>
      </c>
      <c r="B39" s="1" t="s">
        <v>38</v>
      </c>
      <c r="C39" s="1">
        <v>201</v>
      </c>
      <c r="D39" s="1"/>
      <c r="E39" s="1">
        <v>95</v>
      </c>
      <c r="F39" s="1">
        <v>74</v>
      </c>
      <c r="G39" s="7">
        <v>0.9</v>
      </c>
      <c r="H39" s="1">
        <v>180</v>
      </c>
      <c r="I39" s="1" t="s">
        <v>35</v>
      </c>
      <c r="J39" s="1">
        <v>95</v>
      </c>
      <c r="K39" s="1">
        <f t="shared" si="18"/>
        <v>0</v>
      </c>
      <c r="L39" s="1"/>
      <c r="M39" s="1"/>
      <c r="N39" s="1">
        <v>192</v>
      </c>
      <c r="O39" s="1">
        <f t="shared" si="2"/>
        <v>19</v>
      </c>
      <c r="P39" s="5"/>
      <c r="Q39" s="5">
        <f>AC39*AD39</f>
        <v>0</v>
      </c>
      <c r="R39" s="5"/>
      <c r="S39" s="1"/>
      <c r="T39" s="1">
        <f t="shared" si="4"/>
        <v>14</v>
      </c>
      <c r="U39" s="1">
        <f t="shared" si="5"/>
        <v>14</v>
      </c>
      <c r="V39" s="1">
        <v>23.8</v>
      </c>
      <c r="W39" s="1">
        <v>15</v>
      </c>
      <c r="X39" s="1">
        <v>20</v>
      </c>
      <c r="Y39" s="1">
        <v>15.4</v>
      </c>
      <c r="Z39" s="1">
        <v>22.4</v>
      </c>
      <c r="AA39" s="1"/>
      <c r="AB39" s="1">
        <f t="shared" si="6"/>
        <v>0</v>
      </c>
      <c r="AC39" s="7">
        <v>8</v>
      </c>
      <c r="AD39" s="12">
        <f>MROUND(P39,AC39*AF39)/AC39</f>
        <v>0</v>
      </c>
      <c r="AE39" s="1">
        <f>AD39*AC39*G39</f>
        <v>0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24" t="s">
        <v>82</v>
      </c>
      <c r="B40" s="24" t="s">
        <v>38</v>
      </c>
      <c r="C40" s="24"/>
      <c r="D40" s="24"/>
      <c r="E40" s="24"/>
      <c r="F40" s="24"/>
      <c r="G40" s="25">
        <v>0</v>
      </c>
      <c r="H40" s="24">
        <v>180</v>
      </c>
      <c r="I40" s="24" t="s">
        <v>35</v>
      </c>
      <c r="J40" s="24"/>
      <c r="K40" s="24">
        <f t="shared" si="18"/>
        <v>0</v>
      </c>
      <c r="L40" s="24"/>
      <c r="M40" s="24"/>
      <c r="N40" s="24"/>
      <c r="O40" s="24">
        <f t="shared" si="2"/>
        <v>0</v>
      </c>
      <c r="P40" s="26"/>
      <c r="Q40" s="26"/>
      <c r="R40" s="26"/>
      <c r="S40" s="24"/>
      <c r="T40" s="24" t="e">
        <f t="shared" si="4"/>
        <v>#DIV/0!</v>
      </c>
      <c r="U40" s="24" t="e">
        <f t="shared" si="5"/>
        <v>#DIV/0!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 t="s">
        <v>71</v>
      </c>
      <c r="AB40" s="24">
        <f t="shared" si="6"/>
        <v>0</v>
      </c>
      <c r="AC40" s="25">
        <v>0</v>
      </c>
      <c r="AD40" s="27"/>
      <c r="AE40" s="24"/>
      <c r="AF40" s="24">
        <f>VLOOKUP(A40,[1]Sheet!$A:$AH,33,0)</f>
        <v>12</v>
      </c>
      <c r="AG40" s="24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1" t="s">
        <v>83</v>
      </c>
      <c r="B41" s="1" t="s">
        <v>38</v>
      </c>
      <c r="C41" s="1">
        <v>303</v>
      </c>
      <c r="D41" s="1"/>
      <c r="E41" s="1">
        <v>166</v>
      </c>
      <c r="F41" s="1">
        <v>73</v>
      </c>
      <c r="G41" s="7">
        <v>0.9</v>
      </c>
      <c r="H41" s="1">
        <v>180</v>
      </c>
      <c r="I41" s="1" t="s">
        <v>35</v>
      </c>
      <c r="J41" s="1">
        <v>165</v>
      </c>
      <c r="K41" s="1">
        <f t="shared" si="18"/>
        <v>1</v>
      </c>
      <c r="L41" s="1"/>
      <c r="M41" s="1"/>
      <c r="N41" s="1">
        <v>192</v>
      </c>
      <c r="O41" s="1">
        <f t="shared" si="2"/>
        <v>33.200000000000003</v>
      </c>
      <c r="P41" s="5">
        <f t="shared" ref="P41:P54" si="19">14*O41-N41-F41</f>
        <v>199.80000000000007</v>
      </c>
      <c r="Q41" s="5">
        <f t="shared" ref="Q41:Q54" si="20">AC41*AD41</f>
        <v>192</v>
      </c>
      <c r="R41" s="5"/>
      <c r="S41" s="1"/>
      <c r="T41" s="1">
        <f t="shared" si="4"/>
        <v>13.765060240963853</v>
      </c>
      <c r="U41" s="1">
        <f t="shared" si="5"/>
        <v>7.9819277108433724</v>
      </c>
      <c r="V41" s="1">
        <v>33</v>
      </c>
      <c r="W41" s="1">
        <v>23.8</v>
      </c>
      <c r="X41" s="1">
        <v>31.4</v>
      </c>
      <c r="Y41" s="1">
        <v>45</v>
      </c>
      <c r="Z41" s="1">
        <v>26.8</v>
      </c>
      <c r="AA41" s="1"/>
      <c r="AB41" s="1">
        <f t="shared" si="6"/>
        <v>179.82000000000008</v>
      </c>
      <c r="AC41" s="7">
        <v>8</v>
      </c>
      <c r="AD41" s="12">
        <f t="shared" ref="AD41:AD54" si="21">MROUND(P41,AC41*AF41)/AC41</f>
        <v>24</v>
      </c>
      <c r="AE41" s="1">
        <f t="shared" ref="AE41:AE54" si="22">AD41*AC41*G41</f>
        <v>172.8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1" t="s">
        <v>84</v>
      </c>
      <c r="B42" s="1" t="s">
        <v>38</v>
      </c>
      <c r="C42" s="1">
        <v>653</v>
      </c>
      <c r="D42" s="1"/>
      <c r="E42" s="1">
        <v>264</v>
      </c>
      <c r="F42" s="1">
        <v>320</v>
      </c>
      <c r="G42" s="7">
        <v>0.43</v>
      </c>
      <c r="H42" s="1">
        <v>180</v>
      </c>
      <c r="I42" s="1" t="s">
        <v>35</v>
      </c>
      <c r="J42" s="1">
        <v>268</v>
      </c>
      <c r="K42" s="1">
        <f t="shared" si="18"/>
        <v>-4</v>
      </c>
      <c r="L42" s="1"/>
      <c r="M42" s="1"/>
      <c r="N42" s="1">
        <v>192</v>
      </c>
      <c r="O42" s="1">
        <f t="shared" si="2"/>
        <v>52.8</v>
      </c>
      <c r="P42" s="5">
        <f t="shared" si="19"/>
        <v>227.19999999999993</v>
      </c>
      <c r="Q42" s="5">
        <f t="shared" si="20"/>
        <v>192</v>
      </c>
      <c r="R42" s="5"/>
      <c r="S42" s="1"/>
      <c r="T42" s="1">
        <f t="shared" si="4"/>
        <v>13.333333333333334</v>
      </c>
      <c r="U42" s="1">
        <f t="shared" si="5"/>
        <v>9.6969696969696972</v>
      </c>
      <c r="V42" s="1">
        <v>44.6</v>
      </c>
      <c r="W42" s="1">
        <v>41.6</v>
      </c>
      <c r="X42" s="1">
        <v>35.799999999999997</v>
      </c>
      <c r="Y42" s="1">
        <v>41.6</v>
      </c>
      <c r="Z42" s="1">
        <v>43</v>
      </c>
      <c r="AA42" s="1"/>
      <c r="AB42" s="1">
        <f t="shared" si="6"/>
        <v>97.69599999999997</v>
      </c>
      <c r="AC42" s="7">
        <v>16</v>
      </c>
      <c r="AD42" s="12">
        <f t="shared" si="21"/>
        <v>12</v>
      </c>
      <c r="AE42" s="1">
        <f t="shared" si="22"/>
        <v>82.56</v>
      </c>
      <c r="AF42" s="1">
        <f>VLOOKUP(A42,[1]Sheet!$A:$AH,33,0)</f>
        <v>12</v>
      </c>
      <c r="AG42" s="1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" t="s">
        <v>85</v>
      </c>
      <c r="B43" s="1" t="s">
        <v>34</v>
      </c>
      <c r="C43" s="1">
        <v>480</v>
      </c>
      <c r="D43" s="1"/>
      <c r="E43" s="1">
        <v>265</v>
      </c>
      <c r="F43" s="1">
        <v>135</v>
      </c>
      <c r="G43" s="7">
        <v>1</v>
      </c>
      <c r="H43" s="1">
        <v>180</v>
      </c>
      <c r="I43" s="1" t="s">
        <v>35</v>
      </c>
      <c r="J43" s="1">
        <v>266</v>
      </c>
      <c r="K43" s="1">
        <f t="shared" si="18"/>
        <v>-1</v>
      </c>
      <c r="L43" s="1"/>
      <c r="M43" s="1"/>
      <c r="N43" s="1">
        <v>540</v>
      </c>
      <c r="O43" s="1">
        <f t="shared" si="2"/>
        <v>53</v>
      </c>
      <c r="P43" s="5">
        <f t="shared" si="19"/>
        <v>67</v>
      </c>
      <c r="Q43" s="5">
        <f t="shared" si="20"/>
        <v>60</v>
      </c>
      <c r="R43" s="5"/>
      <c r="S43" s="1"/>
      <c r="T43" s="1">
        <f t="shared" si="4"/>
        <v>13.867924528301886</v>
      </c>
      <c r="U43" s="1">
        <f t="shared" si="5"/>
        <v>12.735849056603774</v>
      </c>
      <c r="V43" s="1">
        <v>66</v>
      </c>
      <c r="W43" s="1">
        <v>52.820000000000007</v>
      </c>
      <c r="X43" s="1">
        <v>59.937199999999997</v>
      </c>
      <c r="Y43" s="1">
        <v>55</v>
      </c>
      <c r="Z43" s="1">
        <v>64</v>
      </c>
      <c r="AA43" s="1"/>
      <c r="AB43" s="1">
        <f t="shared" si="6"/>
        <v>67</v>
      </c>
      <c r="AC43" s="7">
        <v>5</v>
      </c>
      <c r="AD43" s="12">
        <f t="shared" si="21"/>
        <v>12</v>
      </c>
      <c r="AE43" s="1">
        <f t="shared" si="22"/>
        <v>60</v>
      </c>
      <c r="AF43" s="1">
        <f>VLOOKUP(A43,[1]Sheet!$A:$AH,33,0)</f>
        <v>12</v>
      </c>
      <c r="AG43" s="1">
        <f>VLOOKUP(A43,[1]Sheet!$A:$AH,34,0)</f>
        <v>144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idden="1" x14ac:dyDescent="0.25">
      <c r="A44" s="1" t="s">
        <v>86</v>
      </c>
      <c r="B44" s="1" t="s">
        <v>38</v>
      </c>
      <c r="C44" s="1">
        <v>1050</v>
      </c>
      <c r="D44" s="1"/>
      <c r="E44" s="1">
        <v>335</v>
      </c>
      <c r="F44" s="1">
        <v>649</v>
      </c>
      <c r="G44" s="7">
        <v>0.9</v>
      </c>
      <c r="H44" s="1">
        <v>180</v>
      </c>
      <c r="I44" s="1" t="s">
        <v>35</v>
      </c>
      <c r="J44" s="1">
        <v>330</v>
      </c>
      <c r="K44" s="1">
        <f t="shared" si="18"/>
        <v>5</v>
      </c>
      <c r="L44" s="1"/>
      <c r="M44" s="1"/>
      <c r="N44" s="1">
        <v>0</v>
      </c>
      <c r="O44" s="1">
        <f t="shared" si="2"/>
        <v>67</v>
      </c>
      <c r="P44" s="5">
        <f t="shared" si="19"/>
        <v>289</v>
      </c>
      <c r="Q44" s="5">
        <f t="shared" si="20"/>
        <v>288</v>
      </c>
      <c r="R44" s="5"/>
      <c r="S44" s="1"/>
      <c r="T44" s="1">
        <f t="shared" si="4"/>
        <v>13.985074626865671</v>
      </c>
      <c r="U44" s="1">
        <f t="shared" si="5"/>
        <v>9.6865671641791042</v>
      </c>
      <c r="V44" s="1">
        <v>67.2</v>
      </c>
      <c r="W44" s="1">
        <v>52.4</v>
      </c>
      <c r="X44" s="1">
        <v>77.400000000000006</v>
      </c>
      <c r="Y44" s="1">
        <v>63.6</v>
      </c>
      <c r="Z44" s="1">
        <v>66.599999999999994</v>
      </c>
      <c r="AA44" s="1"/>
      <c r="AB44" s="1">
        <f t="shared" si="6"/>
        <v>260.10000000000002</v>
      </c>
      <c r="AC44" s="7">
        <v>8</v>
      </c>
      <c r="AD44" s="12">
        <f t="shared" si="21"/>
        <v>36</v>
      </c>
      <c r="AE44" s="1">
        <f t="shared" si="22"/>
        <v>259.2</v>
      </c>
      <c r="AF44" s="1">
        <f>VLOOKUP(A44,[1]Sheet!$A:$AH,33,0)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idden="1" x14ac:dyDescent="0.25">
      <c r="A45" s="1" t="s">
        <v>87</v>
      </c>
      <c r="B45" s="1" t="s">
        <v>38</v>
      </c>
      <c r="C45" s="1">
        <v>243</v>
      </c>
      <c r="D45" s="1"/>
      <c r="E45" s="1">
        <v>98</v>
      </c>
      <c r="F45" s="1">
        <v>134</v>
      </c>
      <c r="G45" s="7">
        <v>0.43</v>
      </c>
      <c r="H45" s="1">
        <v>180</v>
      </c>
      <c r="I45" s="1" t="s">
        <v>35</v>
      </c>
      <c r="J45" s="1">
        <v>105</v>
      </c>
      <c r="K45" s="1">
        <f t="shared" si="18"/>
        <v>-7</v>
      </c>
      <c r="L45" s="1"/>
      <c r="M45" s="1"/>
      <c r="N45" s="1">
        <v>0</v>
      </c>
      <c r="O45" s="1">
        <f t="shared" si="2"/>
        <v>19.600000000000001</v>
      </c>
      <c r="P45" s="5">
        <f t="shared" si="19"/>
        <v>140.40000000000003</v>
      </c>
      <c r="Q45" s="5">
        <f t="shared" si="20"/>
        <v>192</v>
      </c>
      <c r="R45" s="5"/>
      <c r="S45" s="1"/>
      <c r="T45" s="1">
        <f t="shared" si="4"/>
        <v>16.632653061224488</v>
      </c>
      <c r="U45" s="1">
        <f t="shared" si="5"/>
        <v>6.8367346938775508</v>
      </c>
      <c r="V45" s="1">
        <v>16.2</v>
      </c>
      <c r="W45" s="1">
        <v>15</v>
      </c>
      <c r="X45" s="1">
        <v>16.2</v>
      </c>
      <c r="Y45" s="1">
        <v>24</v>
      </c>
      <c r="Z45" s="1">
        <v>18.8</v>
      </c>
      <c r="AA45" s="1"/>
      <c r="AB45" s="1">
        <f t="shared" si="6"/>
        <v>60.372000000000014</v>
      </c>
      <c r="AC45" s="7">
        <v>16</v>
      </c>
      <c r="AD45" s="12">
        <f t="shared" si="21"/>
        <v>12</v>
      </c>
      <c r="AE45" s="1">
        <f t="shared" si="22"/>
        <v>82.56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idden="1" x14ac:dyDescent="0.25">
      <c r="A46" s="1" t="s">
        <v>88</v>
      </c>
      <c r="B46" s="1" t="s">
        <v>38</v>
      </c>
      <c r="C46" s="1">
        <v>144</v>
      </c>
      <c r="D46" s="1"/>
      <c r="E46" s="1">
        <v>19</v>
      </c>
      <c r="F46" s="1">
        <v>125</v>
      </c>
      <c r="G46" s="7">
        <v>0.7</v>
      </c>
      <c r="H46" s="1">
        <v>180</v>
      </c>
      <c r="I46" s="1" t="s">
        <v>35</v>
      </c>
      <c r="J46" s="1">
        <v>19</v>
      </c>
      <c r="K46" s="1">
        <f t="shared" si="18"/>
        <v>0</v>
      </c>
      <c r="L46" s="1"/>
      <c r="M46" s="1"/>
      <c r="N46" s="1">
        <v>0</v>
      </c>
      <c r="O46" s="1">
        <f t="shared" si="2"/>
        <v>3.8</v>
      </c>
      <c r="P46" s="5"/>
      <c r="Q46" s="5">
        <f t="shared" si="20"/>
        <v>0</v>
      </c>
      <c r="R46" s="5"/>
      <c r="S46" s="1"/>
      <c r="T46" s="1">
        <f t="shared" si="4"/>
        <v>32.894736842105267</v>
      </c>
      <c r="U46" s="1">
        <f t="shared" si="5"/>
        <v>32.894736842105267</v>
      </c>
      <c r="V46" s="1">
        <v>2.8</v>
      </c>
      <c r="W46" s="1">
        <v>4.8</v>
      </c>
      <c r="X46" s="1">
        <v>2</v>
      </c>
      <c r="Y46" s="1">
        <v>3.6</v>
      </c>
      <c r="Z46" s="1">
        <v>4</v>
      </c>
      <c r="AA46" s="23" t="s">
        <v>47</v>
      </c>
      <c r="AB46" s="1">
        <f t="shared" si="6"/>
        <v>0</v>
      </c>
      <c r="AC46" s="7">
        <v>10</v>
      </c>
      <c r="AD46" s="12">
        <f t="shared" si="21"/>
        <v>0</v>
      </c>
      <c r="AE46" s="1">
        <f t="shared" si="22"/>
        <v>0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idden="1" x14ac:dyDescent="0.25">
      <c r="A47" s="1" t="s">
        <v>89</v>
      </c>
      <c r="B47" s="1" t="s">
        <v>38</v>
      </c>
      <c r="C47" s="1">
        <v>139</v>
      </c>
      <c r="D47" s="1"/>
      <c r="E47" s="1">
        <v>18</v>
      </c>
      <c r="F47" s="1">
        <v>118</v>
      </c>
      <c r="G47" s="7">
        <v>0.7</v>
      </c>
      <c r="H47" s="1">
        <v>180</v>
      </c>
      <c r="I47" s="1" t="s">
        <v>35</v>
      </c>
      <c r="J47" s="1">
        <v>18</v>
      </c>
      <c r="K47" s="1">
        <f t="shared" si="18"/>
        <v>0</v>
      </c>
      <c r="L47" s="1"/>
      <c r="M47" s="1"/>
      <c r="N47" s="1">
        <v>0</v>
      </c>
      <c r="O47" s="1">
        <f t="shared" si="2"/>
        <v>3.6</v>
      </c>
      <c r="P47" s="5"/>
      <c r="Q47" s="5">
        <f t="shared" si="20"/>
        <v>0</v>
      </c>
      <c r="R47" s="5"/>
      <c r="S47" s="1"/>
      <c r="T47" s="1">
        <f t="shared" si="4"/>
        <v>32.777777777777779</v>
      </c>
      <c r="U47" s="1">
        <f t="shared" si="5"/>
        <v>32.777777777777779</v>
      </c>
      <c r="V47" s="1">
        <v>4.4000000000000004</v>
      </c>
      <c r="W47" s="1">
        <v>5.2</v>
      </c>
      <c r="X47" s="1">
        <v>1.8</v>
      </c>
      <c r="Y47" s="1">
        <v>2.6</v>
      </c>
      <c r="Z47" s="1">
        <v>4</v>
      </c>
      <c r="AA47" s="23" t="s">
        <v>47</v>
      </c>
      <c r="AB47" s="1">
        <f t="shared" si="6"/>
        <v>0</v>
      </c>
      <c r="AC47" s="7">
        <v>10</v>
      </c>
      <c r="AD47" s="12">
        <f t="shared" si="21"/>
        <v>0</v>
      </c>
      <c r="AE47" s="1">
        <f t="shared" si="22"/>
        <v>0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idden="1" x14ac:dyDescent="0.25">
      <c r="A48" s="1" t="s">
        <v>90</v>
      </c>
      <c r="B48" s="1" t="s">
        <v>38</v>
      </c>
      <c r="C48" s="1">
        <v>227</v>
      </c>
      <c r="D48" s="1"/>
      <c r="E48" s="1">
        <v>15</v>
      </c>
      <c r="F48" s="1">
        <v>209</v>
      </c>
      <c r="G48" s="7">
        <v>0.7</v>
      </c>
      <c r="H48" s="1">
        <v>180</v>
      </c>
      <c r="I48" s="1" t="s">
        <v>35</v>
      </c>
      <c r="J48" s="1">
        <v>15</v>
      </c>
      <c r="K48" s="1">
        <f t="shared" si="18"/>
        <v>0</v>
      </c>
      <c r="L48" s="1"/>
      <c r="M48" s="1"/>
      <c r="N48" s="1">
        <v>0</v>
      </c>
      <c r="O48" s="1">
        <f t="shared" si="2"/>
        <v>3</v>
      </c>
      <c r="P48" s="5"/>
      <c r="Q48" s="5">
        <f t="shared" si="20"/>
        <v>0</v>
      </c>
      <c r="R48" s="5"/>
      <c r="S48" s="1"/>
      <c r="T48" s="1">
        <f t="shared" si="4"/>
        <v>69.666666666666671</v>
      </c>
      <c r="U48" s="1">
        <f t="shared" si="5"/>
        <v>69.666666666666671</v>
      </c>
      <c r="V48" s="1">
        <v>5.6</v>
      </c>
      <c r="W48" s="1">
        <v>8.4</v>
      </c>
      <c r="X48" s="1">
        <v>9.1999999999999993</v>
      </c>
      <c r="Y48" s="1">
        <v>6</v>
      </c>
      <c r="Z48" s="1">
        <v>10.8</v>
      </c>
      <c r="AA48" s="22" t="s">
        <v>130</v>
      </c>
      <c r="AB48" s="1">
        <f t="shared" si="6"/>
        <v>0</v>
      </c>
      <c r="AC48" s="7">
        <v>8</v>
      </c>
      <c r="AD48" s="12">
        <f t="shared" si="21"/>
        <v>0</v>
      </c>
      <c r="AE48" s="1">
        <f t="shared" si="22"/>
        <v>0</v>
      </c>
      <c r="AF48" s="1">
        <f>VLOOKUP(A48,[1]Sheet!$A:$AH,33,0)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idden="1" x14ac:dyDescent="0.25">
      <c r="A49" s="1" t="s">
        <v>92</v>
      </c>
      <c r="B49" s="1" t="s">
        <v>38</v>
      </c>
      <c r="C49" s="1">
        <v>325</v>
      </c>
      <c r="D49" s="1"/>
      <c r="E49" s="1">
        <v>28</v>
      </c>
      <c r="F49" s="1">
        <v>288</v>
      </c>
      <c r="G49" s="7">
        <v>0.7</v>
      </c>
      <c r="H49" s="1">
        <v>180</v>
      </c>
      <c r="I49" s="1" t="s">
        <v>35</v>
      </c>
      <c r="J49" s="1">
        <v>29</v>
      </c>
      <c r="K49" s="1">
        <f t="shared" si="18"/>
        <v>-1</v>
      </c>
      <c r="L49" s="1"/>
      <c r="M49" s="1"/>
      <c r="N49" s="1">
        <v>0</v>
      </c>
      <c r="O49" s="1">
        <f t="shared" si="2"/>
        <v>5.6</v>
      </c>
      <c r="P49" s="5"/>
      <c r="Q49" s="5">
        <f t="shared" si="20"/>
        <v>0</v>
      </c>
      <c r="R49" s="5"/>
      <c r="S49" s="1"/>
      <c r="T49" s="1">
        <f t="shared" si="4"/>
        <v>51.428571428571431</v>
      </c>
      <c r="U49" s="1">
        <f t="shared" si="5"/>
        <v>51.428571428571431</v>
      </c>
      <c r="V49" s="1">
        <v>6.2</v>
      </c>
      <c r="W49" s="1">
        <v>5.4</v>
      </c>
      <c r="X49" s="1">
        <v>11.2</v>
      </c>
      <c r="Y49" s="1">
        <v>7.8</v>
      </c>
      <c r="Z49" s="1">
        <v>10.6</v>
      </c>
      <c r="AA49" s="22" t="s">
        <v>130</v>
      </c>
      <c r="AB49" s="1">
        <f t="shared" si="6"/>
        <v>0</v>
      </c>
      <c r="AC49" s="7">
        <v>8</v>
      </c>
      <c r="AD49" s="12">
        <f t="shared" si="21"/>
        <v>0</v>
      </c>
      <c r="AE49" s="1">
        <f t="shared" si="22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" t="s">
        <v>93</v>
      </c>
      <c r="B50" s="1" t="s">
        <v>38</v>
      </c>
      <c r="C50" s="1">
        <v>215</v>
      </c>
      <c r="D50" s="1"/>
      <c r="E50" s="1">
        <v>21</v>
      </c>
      <c r="F50" s="1">
        <v>185</v>
      </c>
      <c r="G50" s="7">
        <v>0.7</v>
      </c>
      <c r="H50" s="1">
        <v>180</v>
      </c>
      <c r="I50" s="1" t="s">
        <v>35</v>
      </c>
      <c r="J50" s="1">
        <v>21</v>
      </c>
      <c r="K50" s="1">
        <f t="shared" si="18"/>
        <v>0</v>
      </c>
      <c r="L50" s="1"/>
      <c r="M50" s="1"/>
      <c r="N50" s="1">
        <v>0</v>
      </c>
      <c r="O50" s="1">
        <f t="shared" si="2"/>
        <v>4.2</v>
      </c>
      <c r="P50" s="5"/>
      <c r="Q50" s="5">
        <f t="shared" si="20"/>
        <v>0</v>
      </c>
      <c r="R50" s="5"/>
      <c r="S50" s="1"/>
      <c r="T50" s="1">
        <f t="shared" si="4"/>
        <v>44.047619047619044</v>
      </c>
      <c r="U50" s="1">
        <f t="shared" si="5"/>
        <v>44.047619047619044</v>
      </c>
      <c r="V50" s="1">
        <v>5.6</v>
      </c>
      <c r="W50" s="1">
        <v>5.8</v>
      </c>
      <c r="X50" s="1">
        <v>11.6</v>
      </c>
      <c r="Y50" s="1">
        <v>7.4</v>
      </c>
      <c r="Z50" s="1">
        <v>13</v>
      </c>
      <c r="AA50" s="23" t="s">
        <v>91</v>
      </c>
      <c r="AB50" s="1">
        <f t="shared" si="6"/>
        <v>0</v>
      </c>
      <c r="AC50" s="7">
        <v>8</v>
      </c>
      <c r="AD50" s="12">
        <f t="shared" si="21"/>
        <v>0</v>
      </c>
      <c r="AE50" s="1">
        <f t="shared" si="22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idden="1" x14ac:dyDescent="0.25">
      <c r="A51" s="1" t="s">
        <v>94</v>
      </c>
      <c r="B51" s="1" t="s">
        <v>38</v>
      </c>
      <c r="C51" s="1">
        <v>228</v>
      </c>
      <c r="D51" s="1"/>
      <c r="E51" s="1">
        <v>113</v>
      </c>
      <c r="F51" s="1">
        <v>93</v>
      </c>
      <c r="G51" s="7">
        <v>0.7</v>
      </c>
      <c r="H51" s="1">
        <v>180</v>
      </c>
      <c r="I51" s="1" t="s">
        <v>35</v>
      </c>
      <c r="J51" s="1">
        <v>110</v>
      </c>
      <c r="K51" s="1">
        <f t="shared" si="18"/>
        <v>3</v>
      </c>
      <c r="L51" s="1"/>
      <c r="M51" s="1"/>
      <c r="N51" s="1">
        <v>192</v>
      </c>
      <c r="O51" s="1">
        <f t="shared" si="2"/>
        <v>22.6</v>
      </c>
      <c r="P51" s="5">
        <f>15*O51-N51-F51</f>
        <v>54</v>
      </c>
      <c r="Q51" s="5">
        <f t="shared" si="20"/>
        <v>96</v>
      </c>
      <c r="R51" s="5"/>
      <c r="S51" s="1"/>
      <c r="T51" s="1">
        <f t="shared" si="4"/>
        <v>16.858407079646017</v>
      </c>
      <c r="U51" s="1">
        <f t="shared" si="5"/>
        <v>12.610619469026547</v>
      </c>
      <c r="V51" s="1">
        <v>25.4</v>
      </c>
      <c r="W51" s="1">
        <v>22.8</v>
      </c>
      <c r="X51" s="1">
        <v>32.200000000000003</v>
      </c>
      <c r="Y51" s="1">
        <v>15.4</v>
      </c>
      <c r="Z51" s="1">
        <v>21.6</v>
      </c>
      <c r="AA51" s="1" t="s">
        <v>44</v>
      </c>
      <c r="AB51" s="1">
        <f t="shared" si="6"/>
        <v>37.799999999999997</v>
      </c>
      <c r="AC51" s="7">
        <v>8</v>
      </c>
      <c r="AD51" s="12">
        <f t="shared" si="21"/>
        <v>12</v>
      </c>
      <c r="AE51" s="1">
        <f t="shared" si="22"/>
        <v>67.199999999999989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idden="1" x14ac:dyDescent="0.25">
      <c r="A52" s="1" t="s">
        <v>95</v>
      </c>
      <c r="B52" s="1" t="s">
        <v>38</v>
      </c>
      <c r="C52" s="1">
        <v>148</v>
      </c>
      <c r="D52" s="1"/>
      <c r="E52" s="1">
        <v>123</v>
      </c>
      <c r="F52" s="1">
        <v>10</v>
      </c>
      <c r="G52" s="7">
        <v>0.9</v>
      </c>
      <c r="H52" s="1">
        <v>180</v>
      </c>
      <c r="I52" s="1" t="s">
        <v>35</v>
      </c>
      <c r="J52" s="1">
        <v>111</v>
      </c>
      <c r="K52" s="1">
        <f t="shared" si="18"/>
        <v>12</v>
      </c>
      <c r="L52" s="1"/>
      <c r="M52" s="1"/>
      <c r="N52" s="1">
        <v>192</v>
      </c>
      <c r="O52" s="1">
        <f t="shared" si="2"/>
        <v>24.6</v>
      </c>
      <c r="P52" s="5">
        <f t="shared" si="19"/>
        <v>142.40000000000003</v>
      </c>
      <c r="Q52" s="5">
        <f t="shared" si="20"/>
        <v>96</v>
      </c>
      <c r="R52" s="5"/>
      <c r="S52" s="1"/>
      <c r="T52" s="1">
        <f t="shared" si="4"/>
        <v>12.113821138211382</v>
      </c>
      <c r="U52" s="1">
        <f t="shared" si="5"/>
        <v>8.2113821138211378</v>
      </c>
      <c r="V52" s="1">
        <v>24</v>
      </c>
      <c r="W52" s="1">
        <v>15.6</v>
      </c>
      <c r="X52" s="1">
        <v>28</v>
      </c>
      <c r="Y52" s="1">
        <v>18.8</v>
      </c>
      <c r="Z52" s="1">
        <v>22</v>
      </c>
      <c r="AA52" s="1" t="s">
        <v>44</v>
      </c>
      <c r="AB52" s="1">
        <f t="shared" si="6"/>
        <v>128.16000000000003</v>
      </c>
      <c r="AC52" s="7">
        <v>8</v>
      </c>
      <c r="AD52" s="12">
        <f t="shared" si="21"/>
        <v>12</v>
      </c>
      <c r="AE52" s="1">
        <f t="shared" si="22"/>
        <v>86.4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idden="1" x14ac:dyDescent="0.25">
      <c r="A53" s="1" t="s">
        <v>96</v>
      </c>
      <c r="B53" s="1" t="s">
        <v>38</v>
      </c>
      <c r="C53" s="1">
        <v>161</v>
      </c>
      <c r="D53" s="1"/>
      <c r="E53" s="1">
        <v>51</v>
      </c>
      <c r="F53" s="1">
        <v>90</v>
      </c>
      <c r="G53" s="7">
        <v>0.9</v>
      </c>
      <c r="H53" s="1">
        <v>180</v>
      </c>
      <c r="I53" s="1" t="s">
        <v>35</v>
      </c>
      <c r="J53" s="1">
        <v>48</v>
      </c>
      <c r="K53" s="1">
        <f t="shared" si="18"/>
        <v>3</v>
      </c>
      <c r="L53" s="1"/>
      <c r="M53" s="1"/>
      <c r="N53" s="1">
        <v>0</v>
      </c>
      <c r="O53" s="1">
        <f t="shared" si="2"/>
        <v>10.199999999999999</v>
      </c>
      <c r="P53" s="5">
        <f t="shared" si="19"/>
        <v>52.799999999999983</v>
      </c>
      <c r="Q53" s="5">
        <f t="shared" si="20"/>
        <v>96</v>
      </c>
      <c r="R53" s="5"/>
      <c r="S53" s="1"/>
      <c r="T53" s="1">
        <f t="shared" si="4"/>
        <v>18.235294117647062</v>
      </c>
      <c r="U53" s="1">
        <f t="shared" si="5"/>
        <v>8.8235294117647065</v>
      </c>
      <c r="V53" s="1">
        <v>9.1999999999999993</v>
      </c>
      <c r="W53" s="1">
        <v>8.4</v>
      </c>
      <c r="X53" s="1">
        <v>11.6</v>
      </c>
      <c r="Y53" s="1">
        <v>9.4</v>
      </c>
      <c r="Z53" s="1">
        <v>6.8</v>
      </c>
      <c r="AA53" s="1"/>
      <c r="AB53" s="1">
        <f t="shared" si="6"/>
        <v>47.519999999999989</v>
      </c>
      <c r="AC53" s="7">
        <v>8</v>
      </c>
      <c r="AD53" s="12">
        <f t="shared" si="21"/>
        <v>12</v>
      </c>
      <c r="AE53" s="1">
        <f t="shared" si="22"/>
        <v>86.4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1" t="s">
        <v>97</v>
      </c>
      <c r="B54" s="1" t="s">
        <v>34</v>
      </c>
      <c r="C54" s="1">
        <v>515</v>
      </c>
      <c r="D54" s="1"/>
      <c r="E54" s="1">
        <v>290</v>
      </c>
      <c r="F54" s="1">
        <v>180</v>
      </c>
      <c r="G54" s="7">
        <v>1</v>
      </c>
      <c r="H54" s="1">
        <v>180</v>
      </c>
      <c r="I54" s="1" t="s">
        <v>35</v>
      </c>
      <c r="J54" s="1">
        <v>290</v>
      </c>
      <c r="K54" s="1">
        <f t="shared" si="18"/>
        <v>0</v>
      </c>
      <c r="L54" s="1"/>
      <c r="M54" s="1"/>
      <c r="N54" s="1">
        <v>240</v>
      </c>
      <c r="O54" s="1">
        <f t="shared" si="2"/>
        <v>58</v>
      </c>
      <c r="P54" s="5">
        <f t="shared" si="19"/>
        <v>392</v>
      </c>
      <c r="Q54" s="5">
        <f t="shared" si="20"/>
        <v>420</v>
      </c>
      <c r="R54" s="5"/>
      <c r="S54" s="1"/>
      <c r="T54" s="1">
        <f t="shared" si="4"/>
        <v>14.482758620689655</v>
      </c>
      <c r="U54" s="1">
        <f t="shared" si="5"/>
        <v>7.2413793103448274</v>
      </c>
      <c r="V54" s="1">
        <v>50.52</v>
      </c>
      <c r="W54" s="1">
        <v>53</v>
      </c>
      <c r="X54" s="1">
        <v>46.949599999999997</v>
      </c>
      <c r="Y54" s="1">
        <v>63</v>
      </c>
      <c r="Z54" s="1">
        <v>53.213999999999999</v>
      </c>
      <c r="AA54" s="1"/>
      <c r="AB54" s="1">
        <f t="shared" si="6"/>
        <v>392</v>
      </c>
      <c r="AC54" s="7">
        <v>5</v>
      </c>
      <c r="AD54" s="12">
        <f t="shared" si="21"/>
        <v>84</v>
      </c>
      <c r="AE54" s="1">
        <f t="shared" si="22"/>
        <v>420</v>
      </c>
      <c r="AF54" s="1">
        <f>VLOOKUP(A54,[1]Sheet!$A:$AH,33,0)</f>
        <v>12</v>
      </c>
      <c r="AG54" s="1">
        <f>VLOOKUP(A54,[1]Sheet!$A:$AH,34,0)</f>
        <v>144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24" t="s">
        <v>98</v>
      </c>
      <c r="B55" s="24" t="s">
        <v>38</v>
      </c>
      <c r="C55" s="24"/>
      <c r="D55" s="24"/>
      <c r="E55" s="24"/>
      <c r="F55" s="24"/>
      <c r="G55" s="25">
        <v>0</v>
      </c>
      <c r="H55" s="24">
        <v>180</v>
      </c>
      <c r="I55" s="24" t="s">
        <v>35</v>
      </c>
      <c r="J55" s="24"/>
      <c r="K55" s="24">
        <f t="shared" si="18"/>
        <v>0</v>
      </c>
      <c r="L55" s="24"/>
      <c r="M55" s="24"/>
      <c r="N55" s="24"/>
      <c r="O55" s="24">
        <f t="shared" si="2"/>
        <v>0</v>
      </c>
      <c r="P55" s="26"/>
      <c r="Q55" s="26"/>
      <c r="R55" s="26"/>
      <c r="S55" s="24"/>
      <c r="T55" s="24" t="e">
        <f t="shared" si="4"/>
        <v>#DIV/0!</v>
      </c>
      <c r="U55" s="24" t="e">
        <f t="shared" si="5"/>
        <v>#DIV/0!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 t="s">
        <v>71</v>
      </c>
      <c r="AB55" s="24">
        <f t="shared" si="6"/>
        <v>0</v>
      </c>
      <c r="AC55" s="25">
        <v>0</v>
      </c>
      <c r="AD55" s="27"/>
      <c r="AE55" s="24"/>
      <c r="AF55" s="24">
        <f>VLOOKUP(A55,[1]Sheet!$A:$AH,33,0)</f>
        <v>12</v>
      </c>
      <c r="AG55" s="24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idden="1" x14ac:dyDescent="0.25">
      <c r="A56" s="24" t="s">
        <v>99</v>
      </c>
      <c r="B56" s="24" t="s">
        <v>38</v>
      </c>
      <c r="C56" s="24"/>
      <c r="D56" s="24"/>
      <c r="E56" s="24"/>
      <c r="F56" s="24"/>
      <c r="G56" s="25">
        <v>0</v>
      </c>
      <c r="H56" s="24">
        <v>180</v>
      </c>
      <c r="I56" s="24" t="s">
        <v>35</v>
      </c>
      <c r="J56" s="24"/>
      <c r="K56" s="24">
        <f t="shared" si="18"/>
        <v>0</v>
      </c>
      <c r="L56" s="24"/>
      <c r="M56" s="24"/>
      <c r="N56" s="24"/>
      <c r="O56" s="24">
        <f t="shared" si="2"/>
        <v>0</v>
      </c>
      <c r="P56" s="26"/>
      <c r="Q56" s="26"/>
      <c r="R56" s="26"/>
      <c r="S56" s="24"/>
      <c r="T56" s="24" t="e">
        <f t="shared" si="4"/>
        <v>#DIV/0!</v>
      </c>
      <c r="U56" s="24" t="e">
        <f t="shared" si="5"/>
        <v>#DIV/0!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 t="s">
        <v>71</v>
      </c>
      <c r="AB56" s="24">
        <f t="shared" si="6"/>
        <v>0</v>
      </c>
      <c r="AC56" s="25">
        <v>0</v>
      </c>
      <c r="AD56" s="27"/>
      <c r="AE56" s="24"/>
      <c r="AF56" s="24">
        <f>VLOOKUP(A56,[1]Sheet!$A:$AH,33,0)</f>
        <v>8</v>
      </c>
      <c r="AG56" s="24">
        <f>VLOOKUP(A56,[1]Sheet!$A:$AH,34,0)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idden="1" x14ac:dyDescent="0.25">
      <c r="A57" s="24" t="s">
        <v>100</v>
      </c>
      <c r="B57" s="24" t="s">
        <v>38</v>
      </c>
      <c r="C57" s="24"/>
      <c r="D57" s="24"/>
      <c r="E57" s="24"/>
      <c r="F57" s="24"/>
      <c r="G57" s="25">
        <v>0</v>
      </c>
      <c r="H57" s="24">
        <v>180</v>
      </c>
      <c r="I57" s="24" t="s">
        <v>35</v>
      </c>
      <c r="J57" s="24"/>
      <c r="K57" s="24">
        <f t="shared" si="18"/>
        <v>0</v>
      </c>
      <c r="L57" s="24"/>
      <c r="M57" s="24"/>
      <c r="N57" s="24"/>
      <c r="O57" s="24">
        <f t="shared" si="2"/>
        <v>0</v>
      </c>
      <c r="P57" s="26"/>
      <c r="Q57" s="26"/>
      <c r="R57" s="26"/>
      <c r="S57" s="24"/>
      <c r="T57" s="24" t="e">
        <f t="shared" si="4"/>
        <v>#DIV/0!</v>
      </c>
      <c r="U57" s="24" t="e">
        <f t="shared" si="5"/>
        <v>#DIV/0!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 t="s">
        <v>71</v>
      </c>
      <c r="AB57" s="24">
        <f t="shared" si="6"/>
        <v>0</v>
      </c>
      <c r="AC57" s="25">
        <v>0</v>
      </c>
      <c r="AD57" s="27"/>
      <c r="AE57" s="24"/>
      <c r="AF57" s="24">
        <f>VLOOKUP(A57,[1]Sheet!$A:$AH,33,0)</f>
        <v>6</v>
      </c>
      <c r="AG57" s="24">
        <f>VLOOKUP(A57,[1]Sheet!$A:$AH,34,0)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8" t="s">
        <v>101</v>
      </c>
      <c r="B58" s="18" t="s">
        <v>34</v>
      </c>
      <c r="C58" s="18">
        <v>245</v>
      </c>
      <c r="D58" s="18"/>
      <c r="E58" s="18">
        <v>25</v>
      </c>
      <c r="F58" s="18">
        <v>210</v>
      </c>
      <c r="G58" s="19">
        <v>0</v>
      </c>
      <c r="H58" s="18" t="e">
        <v>#N/A</v>
      </c>
      <c r="I58" s="18" t="s">
        <v>50</v>
      </c>
      <c r="J58" s="18">
        <v>25</v>
      </c>
      <c r="K58" s="18">
        <f t="shared" si="18"/>
        <v>0</v>
      </c>
      <c r="L58" s="18"/>
      <c r="M58" s="18"/>
      <c r="N58" s="18"/>
      <c r="O58" s="18">
        <f t="shared" si="2"/>
        <v>5</v>
      </c>
      <c r="P58" s="20"/>
      <c r="Q58" s="20"/>
      <c r="R58" s="20"/>
      <c r="S58" s="18"/>
      <c r="T58" s="18">
        <f t="shared" si="4"/>
        <v>42</v>
      </c>
      <c r="U58" s="18">
        <f t="shared" si="5"/>
        <v>42</v>
      </c>
      <c r="V58" s="18">
        <v>9</v>
      </c>
      <c r="W58" s="18">
        <v>5</v>
      </c>
      <c r="X58" s="18">
        <v>0</v>
      </c>
      <c r="Y58" s="18">
        <v>0</v>
      </c>
      <c r="Z58" s="18">
        <v>0</v>
      </c>
      <c r="AA58" s="23" t="s">
        <v>102</v>
      </c>
      <c r="AB58" s="18">
        <f t="shared" si="6"/>
        <v>0</v>
      </c>
      <c r="AC58" s="19">
        <v>0</v>
      </c>
      <c r="AD58" s="21"/>
      <c r="AE58" s="18"/>
      <c r="AF58" s="18"/>
      <c r="AG58" s="1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24" t="s">
        <v>103</v>
      </c>
      <c r="B59" s="24" t="s">
        <v>38</v>
      </c>
      <c r="C59" s="24"/>
      <c r="D59" s="24"/>
      <c r="E59" s="24"/>
      <c r="F59" s="24"/>
      <c r="G59" s="25">
        <v>0</v>
      </c>
      <c r="H59" s="24">
        <v>180</v>
      </c>
      <c r="I59" s="24" t="s">
        <v>35</v>
      </c>
      <c r="J59" s="24"/>
      <c r="K59" s="24">
        <f t="shared" si="18"/>
        <v>0</v>
      </c>
      <c r="L59" s="24"/>
      <c r="M59" s="24"/>
      <c r="N59" s="24"/>
      <c r="O59" s="24">
        <f t="shared" si="2"/>
        <v>0</v>
      </c>
      <c r="P59" s="26"/>
      <c r="Q59" s="26"/>
      <c r="R59" s="26"/>
      <c r="S59" s="24"/>
      <c r="T59" s="24" t="e">
        <f t="shared" si="4"/>
        <v>#DIV/0!</v>
      </c>
      <c r="U59" s="24" t="e">
        <f t="shared" si="5"/>
        <v>#DIV/0!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 t="s">
        <v>71</v>
      </c>
      <c r="AB59" s="24">
        <f t="shared" si="6"/>
        <v>0</v>
      </c>
      <c r="AC59" s="25">
        <v>0</v>
      </c>
      <c r="AD59" s="27"/>
      <c r="AE59" s="24"/>
      <c r="AF59" s="24">
        <f>VLOOKUP(A59,[1]Sheet!$A:$AH,33,0)</f>
        <v>6</v>
      </c>
      <c r="AG59" s="24">
        <f>VLOOKUP(A59,[1]Sheet!$A:$AH,34,0)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1" t="s">
        <v>104</v>
      </c>
      <c r="B60" s="1" t="s">
        <v>34</v>
      </c>
      <c r="C60" s="1">
        <v>451.6</v>
      </c>
      <c r="D60" s="1"/>
      <c r="E60" s="1">
        <v>236.8</v>
      </c>
      <c r="F60" s="1">
        <v>181.5</v>
      </c>
      <c r="G60" s="7">
        <v>1</v>
      </c>
      <c r="H60" s="1">
        <v>180</v>
      </c>
      <c r="I60" s="1" t="s">
        <v>35</v>
      </c>
      <c r="J60" s="1">
        <v>236.8</v>
      </c>
      <c r="K60" s="1">
        <f t="shared" si="18"/>
        <v>0</v>
      </c>
      <c r="L60" s="1"/>
      <c r="M60" s="1"/>
      <c r="N60" s="1">
        <v>310.8</v>
      </c>
      <c r="O60" s="1">
        <f t="shared" si="2"/>
        <v>47.36</v>
      </c>
      <c r="P60" s="5">
        <f>14*O60-N60-F60</f>
        <v>170.73999999999995</v>
      </c>
      <c r="Q60" s="5">
        <f>AC60*AD60</f>
        <v>155.4</v>
      </c>
      <c r="R60" s="5"/>
      <c r="S60" s="1"/>
      <c r="T60" s="1">
        <f t="shared" si="4"/>
        <v>13.676097972972974</v>
      </c>
      <c r="U60" s="1">
        <f t="shared" si="5"/>
        <v>10.394847972972974</v>
      </c>
      <c r="V60" s="1">
        <v>53.239999999999988</v>
      </c>
      <c r="W60" s="1">
        <v>50.32</v>
      </c>
      <c r="X60" s="1">
        <v>43.66</v>
      </c>
      <c r="Y60" s="1">
        <v>55.48</v>
      </c>
      <c r="Z60" s="1">
        <v>36.260000000000012</v>
      </c>
      <c r="AA60" s="1"/>
      <c r="AB60" s="1">
        <f t="shared" si="6"/>
        <v>170.73999999999995</v>
      </c>
      <c r="AC60" s="7">
        <v>3.7</v>
      </c>
      <c r="AD60" s="12">
        <f>MROUND(P60,AC60*AF60)/AC60</f>
        <v>42</v>
      </c>
      <c r="AE60" s="1">
        <f>AD60*AC60*G60</f>
        <v>155.4</v>
      </c>
      <c r="AF60" s="1">
        <f>VLOOKUP(A60,[1]Sheet!$A:$AH,33,0)</f>
        <v>14</v>
      </c>
      <c r="AG60" s="1">
        <f>VLOOKUP(A60,[1]Sheet!$A:$AH,34,0)</f>
        <v>126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8" t="s">
        <v>105</v>
      </c>
      <c r="B61" s="18" t="s">
        <v>34</v>
      </c>
      <c r="C61" s="18">
        <v>15</v>
      </c>
      <c r="D61" s="18"/>
      <c r="E61" s="28">
        <v>6</v>
      </c>
      <c r="F61" s="28">
        <v>9</v>
      </c>
      <c r="G61" s="19">
        <v>0</v>
      </c>
      <c r="H61" s="18" t="e">
        <v>#N/A</v>
      </c>
      <c r="I61" s="18" t="s">
        <v>50</v>
      </c>
      <c r="J61" s="18">
        <v>6</v>
      </c>
      <c r="K61" s="18">
        <f t="shared" si="18"/>
        <v>0</v>
      </c>
      <c r="L61" s="18"/>
      <c r="M61" s="18"/>
      <c r="N61" s="18"/>
      <c r="O61" s="18">
        <f t="shared" si="2"/>
        <v>1.2</v>
      </c>
      <c r="P61" s="20"/>
      <c r="Q61" s="20"/>
      <c r="R61" s="20"/>
      <c r="S61" s="18"/>
      <c r="T61" s="18">
        <f t="shared" si="4"/>
        <v>7.5</v>
      </c>
      <c r="U61" s="18">
        <f t="shared" si="5"/>
        <v>7.5</v>
      </c>
      <c r="V61" s="18">
        <v>1.8</v>
      </c>
      <c r="W61" s="18">
        <v>0</v>
      </c>
      <c r="X61" s="18">
        <v>0.6</v>
      </c>
      <c r="Y61" s="18">
        <v>0.6</v>
      </c>
      <c r="Z61" s="18">
        <v>0</v>
      </c>
      <c r="AA61" s="18" t="s">
        <v>63</v>
      </c>
      <c r="AB61" s="18">
        <f t="shared" si="6"/>
        <v>0</v>
      </c>
      <c r="AC61" s="19">
        <v>0</v>
      </c>
      <c r="AD61" s="21"/>
      <c r="AE61" s="18"/>
      <c r="AF61" s="18"/>
      <c r="AG61" s="1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idden="1" x14ac:dyDescent="0.25">
      <c r="A62" s="29" t="s">
        <v>106</v>
      </c>
      <c r="B62" s="1" t="s">
        <v>34</v>
      </c>
      <c r="C62" s="1"/>
      <c r="D62" s="1"/>
      <c r="E62" s="28">
        <f>E61</f>
        <v>6</v>
      </c>
      <c r="F62" s="28">
        <f>F61</f>
        <v>9</v>
      </c>
      <c r="G62" s="7">
        <v>1</v>
      </c>
      <c r="H62" s="1">
        <v>180</v>
      </c>
      <c r="I62" s="1" t="s">
        <v>35</v>
      </c>
      <c r="J62" s="1"/>
      <c r="K62" s="1">
        <f t="shared" si="18"/>
        <v>6</v>
      </c>
      <c r="L62" s="1"/>
      <c r="M62" s="1"/>
      <c r="N62" s="1">
        <v>42</v>
      </c>
      <c r="O62" s="1">
        <f t="shared" si="2"/>
        <v>1.2</v>
      </c>
      <c r="P62" s="5"/>
      <c r="Q62" s="5">
        <f t="shared" ref="Q62:Q68" si="23">AC62*AD62</f>
        <v>0</v>
      </c>
      <c r="R62" s="5"/>
      <c r="S62" s="1"/>
      <c r="T62" s="1">
        <f t="shared" si="4"/>
        <v>42.5</v>
      </c>
      <c r="U62" s="1">
        <f t="shared" si="5"/>
        <v>42.5</v>
      </c>
      <c r="V62" s="1">
        <v>2.4</v>
      </c>
      <c r="W62" s="1">
        <v>1.2</v>
      </c>
      <c r="X62" s="1">
        <v>2.4</v>
      </c>
      <c r="Y62" s="1">
        <v>1.8</v>
      </c>
      <c r="Z62" s="1">
        <v>2.4</v>
      </c>
      <c r="AA62" s="1" t="s">
        <v>107</v>
      </c>
      <c r="AB62" s="1">
        <f t="shared" si="6"/>
        <v>0</v>
      </c>
      <c r="AC62" s="7">
        <v>3</v>
      </c>
      <c r="AD62" s="12">
        <f t="shared" ref="AD62:AD68" si="24">MROUND(P62,AC62*AF62)/AC62</f>
        <v>0</v>
      </c>
      <c r="AE62" s="1">
        <f t="shared" ref="AE62:AE68" si="25">AD62*AC62*G62</f>
        <v>0</v>
      </c>
      <c r="AF62" s="1">
        <f>VLOOKUP(A62,[1]Sheet!$A:$AH,33,0)</f>
        <v>14</v>
      </c>
      <c r="AG62" s="1">
        <f>VLOOKUP(A62,[1]Sheet!$A:$AH,34,0)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" t="s">
        <v>108</v>
      </c>
      <c r="B63" s="1" t="s">
        <v>38</v>
      </c>
      <c r="C63" s="1">
        <v>492</v>
      </c>
      <c r="D63" s="1"/>
      <c r="E63" s="1">
        <v>164</v>
      </c>
      <c r="F63" s="1">
        <v>238</v>
      </c>
      <c r="G63" s="7">
        <v>0.25</v>
      </c>
      <c r="H63" s="1">
        <v>180</v>
      </c>
      <c r="I63" s="1" t="s">
        <v>35</v>
      </c>
      <c r="J63" s="1">
        <v>167</v>
      </c>
      <c r="K63" s="1">
        <f t="shared" si="18"/>
        <v>-3</v>
      </c>
      <c r="L63" s="1"/>
      <c r="M63" s="1"/>
      <c r="N63" s="1">
        <v>168</v>
      </c>
      <c r="O63" s="1">
        <f t="shared" si="2"/>
        <v>32.799999999999997</v>
      </c>
      <c r="P63" s="5">
        <f>15*O63-N63-F63</f>
        <v>85.999999999999943</v>
      </c>
      <c r="Q63" s="5">
        <f t="shared" si="23"/>
        <v>168</v>
      </c>
      <c r="R63" s="5"/>
      <c r="S63" s="1"/>
      <c r="T63" s="1">
        <f t="shared" si="4"/>
        <v>17.5</v>
      </c>
      <c r="U63" s="1">
        <f t="shared" si="5"/>
        <v>12.378048780487806</v>
      </c>
      <c r="V63" s="1">
        <v>42.4</v>
      </c>
      <c r="W63" s="1">
        <v>33.200000000000003</v>
      </c>
      <c r="X63" s="1">
        <v>43</v>
      </c>
      <c r="Y63" s="1">
        <v>29</v>
      </c>
      <c r="Z63" s="1">
        <v>27.8</v>
      </c>
      <c r="AA63" s="1"/>
      <c r="AB63" s="1">
        <f t="shared" si="6"/>
        <v>21.499999999999986</v>
      </c>
      <c r="AC63" s="7">
        <v>12</v>
      </c>
      <c r="AD63" s="12">
        <f t="shared" si="24"/>
        <v>14</v>
      </c>
      <c r="AE63" s="1">
        <f t="shared" si="25"/>
        <v>42</v>
      </c>
      <c r="AF63" s="1">
        <f>VLOOKUP(A63,[1]Sheet!$A:$AH,33,0)</f>
        <v>14</v>
      </c>
      <c r="AG63" s="1">
        <f>VLOOKUP(A63,[1]Sheet!$A:$AH,34,0)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idden="1" x14ac:dyDescent="0.25">
      <c r="A64" s="1" t="s">
        <v>109</v>
      </c>
      <c r="B64" s="1" t="s">
        <v>38</v>
      </c>
      <c r="C64" s="1">
        <v>703</v>
      </c>
      <c r="D64" s="1"/>
      <c r="E64" s="1">
        <v>313</v>
      </c>
      <c r="F64" s="1">
        <v>290</v>
      </c>
      <c r="G64" s="7">
        <v>0.3</v>
      </c>
      <c r="H64" s="1">
        <v>180</v>
      </c>
      <c r="I64" s="1" t="s">
        <v>35</v>
      </c>
      <c r="J64" s="1">
        <v>311</v>
      </c>
      <c r="K64" s="1">
        <f t="shared" si="18"/>
        <v>2</v>
      </c>
      <c r="L64" s="1"/>
      <c r="M64" s="1"/>
      <c r="N64" s="1">
        <v>336</v>
      </c>
      <c r="O64" s="1">
        <f t="shared" si="2"/>
        <v>62.6</v>
      </c>
      <c r="P64" s="5">
        <f t="shared" ref="P64:P68" si="26">14*O64-N64-F64</f>
        <v>250.39999999999998</v>
      </c>
      <c r="Q64" s="5">
        <f t="shared" si="23"/>
        <v>168</v>
      </c>
      <c r="R64" s="5"/>
      <c r="S64" s="1"/>
      <c r="T64" s="1">
        <f t="shared" si="4"/>
        <v>12.68370607028754</v>
      </c>
      <c r="U64" s="1">
        <f t="shared" si="5"/>
        <v>10</v>
      </c>
      <c r="V64" s="1">
        <v>65.2</v>
      </c>
      <c r="W64" s="1">
        <v>53.8</v>
      </c>
      <c r="X64" s="1">
        <v>67.599999999999994</v>
      </c>
      <c r="Y64" s="1">
        <v>53</v>
      </c>
      <c r="Z64" s="1">
        <v>54.2</v>
      </c>
      <c r="AA64" s="1"/>
      <c r="AB64" s="1">
        <f t="shared" si="6"/>
        <v>75.11999999999999</v>
      </c>
      <c r="AC64" s="7">
        <v>12</v>
      </c>
      <c r="AD64" s="12">
        <f t="shared" si="24"/>
        <v>14</v>
      </c>
      <c r="AE64" s="1">
        <f t="shared" si="25"/>
        <v>50.4</v>
      </c>
      <c r="AF64" s="1">
        <f>VLOOKUP(A64,[1]Sheet!$A:$AH,33,0)</f>
        <v>14</v>
      </c>
      <c r="AG64" s="1">
        <f>VLOOKUP(A64,[1]Sheet!$A:$AH,34,0)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idden="1" x14ac:dyDescent="0.25">
      <c r="A65" s="1" t="s">
        <v>110</v>
      </c>
      <c r="B65" s="1" t="s">
        <v>34</v>
      </c>
      <c r="C65" s="1">
        <v>120.6</v>
      </c>
      <c r="D65" s="1"/>
      <c r="E65" s="1">
        <v>28.7</v>
      </c>
      <c r="F65" s="1">
        <v>88.3</v>
      </c>
      <c r="G65" s="7">
        <v>1</v>
      </c>
      <c r="H65" s="1">
        <v>180</v>
      </c>
      <c r="I65" s="1" t="s">
        <v>35</v>
      </c>
      <c r="J65" s="1">
        <v>28.3</v>
      </c>
      <c r="K65" s="1">
        <f t="shared" si="18"/>
        <v>0.39999999999999858</v>
      </c>
      <c r="L65" s="1"/>
      <c r="M65" s="1"/>
      <c r="N65" s="1">
        <v>0</v>
      </c>
      <c r="O65" s="1">
        <f t="shared" si="2"/>
        <v>5.74</v>
      </c>
      <c r="P65" s="5"/>
      <c r="Q65" s="5">
        <f t="shared" si="23"/>
        <v>0</v>
      </c>
      <c r="R65" s="5"/>
      <c r="S65" s="1"/>
      <c r="T65" s="1">
        <f t="shared" si="4"/>
        <v>15.383275261324041</v>
      </c>
      <c r="U65" s="1">
        <f t="shared" si="5"/>
        <v>15.383275261324041</v>
      </c>
      <c r="V65" s="1">
        <v>6.12</v>
      </c>
      <c r="W65" s="1">
        <v>9.36</v>
      </c>
      <c r="X65" s="1">
        <v>11.52</v>
      </c>
      <c r="Y65" s="1">
        <v>8.64</v>
      </c>
      <c r="Z65" s="1">
        <v>7.2</v>
      </c>
      <c r="AA65" s="1"/>
      <c r="AB65" s="1">
        <f t="shared" si="6"/>
        <v>0</v>
      </c>
      <c r="AC65" s="7">
        <v>1.8</v>
      </c>
      <c r="AD65" s="12">
        <f t="shared" si="24"/>
        <v>0</v>
      </c>
      <c r="AE65" s="1">
        <f t="shared" si="25"/>
        <v>0</v>
      </c>
      <c r="AF65" s="1">
        <f>VLOOKUP(A65,[1]Sheet!$A:$AH,33,0)</f>
        <v>18</v>
      </c>
      <c r="AG65" s="1">
        <f>VLOOKUP(A65,[1]Sheet!$A:$AH,34,0)</f>
        <v>234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idden="1" x14ac:dyDescent="0.25">
      <c r="A66" s="1" t="s">
        <v>111</v>
      </c>
      <c r="B66" s="1" t="s">
        <v>38</v>
      </c>
      <c r="C66" s="1">
        <v>341</v>
      </c>
      <c r="D66" s="1"/>
      <c r="E66" s="1">
        <v>149</v>
      </c>
      <c r="F66" s="1">
        <v>90</v>
      </c>
      <c r="G66" s="7">
        <v>0.3</v>
      </c>
      <c r="H66" s="1">
        <v>180</v>
      </c>
      <c r="I66" s="1" t="s">
        <v>35</v>
      </c>
      <c r="J66" s="1">
        <v>148</v>
      </c>
      <c r="K66" s="1">
        <f t="shared" si="18"/>
        <v>1</v>
      </c>
      <c r="L66" s="1"/>
      <c r="M66" s="1"/>
      <c r="N66" s="1">
        <v>504</v>
      </c>
      <c r="O66" s="1">
        <f t="shared" si="2"/>
        <v>29.8</v>
      </c>
      <c r="P66" s="5"/>
      <c r="Q66" s="5">
        <f t="shared" si="23"/>
        <v>0</v>
      </c>
      <c r="R66" s="5"/>
      <c r="S66" s="1"/>
      <c r="T66" s="1">
        <f t="shared" si="4"/>
        <v>19.932885906040269</v>
      </c>
      <c r="U66" s="1">
        <f t="shared" si="5"/>
        <v>19.932885906040269</v>
      </c>
      <c r="V66" s="1">
        <v>57.4</v>
      </c>
      <c r="W66" s="1">
        <v>33.799999999999997</v>
      </c>
      <c r="X66" s="1">
        <v>33.200000000000003</v>
      </c>
      <c r="Y66" s="1">
        <v>24.2</v>
      </c>
      <c r="Z66" s="1">
        <v>18.2</v>
      </c>
      <c r="AA66" s="1" t="s">
        <v>42</v>
      </c>
      <c r="AB66" s="1">
        <f t="shared" si="6"/>
        <v>0</v>
      </c>
      <c r="AC66" s="7">
        <v>12</v>
      </c>
      <c r="AD66" s="12">
        <f t="shared" si="24"/>
        <v>0</v>
      </c>
      <c r="AE66" s="1">
        <f t="shared" si="25"/>
        <v>0</v>
      </c>
      <c r="AF66" s="1">
        <f>VLOOKUP(A66,[1]Sheet!$A:$AH,33,0)</f>
        <v>14</v>
      </c>
      <c r="AG66" s="1">
        <f>VLOOKUP(A66,[1]Sheet!$A:$AH,34,0)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38</v>
      </c>
      <c r="C67" s="1">
        <v>149</v>
      </c>
      <c r="D67" s="1">
        <v>31</v>
      </c>
      <c r="E67" s="1">
        <v>119</v>
      </c>
      <c r="F67" s="1">
        <v>42</v>
      </c>
      <c r="G67" s="7">
        <v>0.2</v>
      </c>
      <c r="H67" s="1">
        <v>365</v>
      </c>
      <c r="I67" s="1" t="s">
        <v>35</v>
      </c>
      <c r="J67" s="1">
        <v>116</v>
      </c>
      <c r="K67" s="1">
        <f t="shared" si="18"/>
        <v>3</v>
      </c>
      <c r="L67" s="1"/>
      <c r="M67" s="1"/>
      <c r="N67" s="1">
        <v>180</v>
      </c>
      <c r="O67" s="1">
        <f t="shared" si="2"/>
        <v>23.8</v>
      </c>
      <c r="P67" s="5">
        <f t="shared" si="26"/>
        <v>111.19999999999999</v>
      </c>
      <c r="Q67" s="5">
        <f t="shared" si="23"/>
        <v>120</v>
      </c>
      <c r="R67" s="5"/>
      <c r="S67" s="1"/>
      <c r="T67" s="1">
        <f t="shared" si="4"/>
        <v>14.369747899159663</v>
      </c>
      <c r="U67" s="1">
        <f t="shared" si="5"/>
        <v>9.3277310924369736</v>
      </c>
      <c r="V67" s="1">
        <v>12.8</v>
      </c>
      <c r="W67" s="1">
        <v>8.1999999999999993</v>
      </c>
      <c r="X67" s="1">
        <v>19.8</v>
      </c>
      <c r="Y67" s="1">
        <v>6.4</v>
      </c>
      <c r="Z67" s="1">
        <v>17.600000000000001</v>
      </c>
      <c r="AA67" s="1" t="s">
        <v>113</v>
      </c>
      <c r="AB67" s="1">
        <f t="shared" si="6"/>
        <v>22.24</v>
      </c>
      <c r="AC67" s="7">
        <v>6</v>
      </c>
      <c r="AD67" s="12">
        <f t="shared" si="24"/>
        <v>20</v>
      </c>
      <c r="AE67" s="1">
        <f t="shared" si="25"/>
        <v>24</v>
      </c>
      <c r="AF67" s="1">
        <f>VLOOKUP(A67,[1]Sheet!$A:$AH,33,0)</f>
        <v>10</v>
      </c>
      <c r="AG67" s="1">
        <f>VLOOKUP(A67,[1]Sheet!$A:$AH,34,0)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0" t="s">
        <v>114</v>
      </c>
      <c r="B68" s="1" t="s">
        <v>38</v>
      </c>
      <c r="C68" s="1">
        <v>154</v>
      </c>
      <c r="D68" s="1">
        <v>4</v>
      </c>
      <c r="E68" s="1">
        <v>140</v>
      </c>
      <c r="F68" s="1">
        <v>3</v>
      </c>
      <c r="G68" s="7">
        <v>0.2</v>
      </c>
      <c r="H68" s="1">
        <v>365</v>
      </c>
      <c r="I68" s="1" t="s">
        <v>35</v>
      </c>
      <c r="J68" s="1">
        <v>139</v>
      </c>
      <c r="K68" s="1">
        <f t="shared" si="18"/>
        <v>1</v>
      </c>
      <c r="L68" s="1"/>
      <c r="M68" s="1"/>
      <c r="N68" s="1">
        <v>240</v>
      </c>
      <c r="O68" s="1">
        <f t="shared" si="2"/>
        <v>28</v>
      </c>
      <c r="P68" s="31">
        <f t="shared" si="26"/>
        <v>149</v>
      </c>
      <c r="Q68" s="31">
        <f t="shared" si="23"/>
        <v>120</v>
      </c>
      <c r="R68" s="5"/>
      <c r="S68" s="1"/>
      <c r="T68" s="1">
        <f t="shared" si="4"/>
        <v>12.964285714285714</v>
      </c>
      <c r="U68" s="1">
        <f t="shared" si="5"/>
        <v>8.6785714285714288</v>
      </c>
      <c r="V68" s="1">
        <v>19.2</v>
      </c>
      <c r="W68" s="1">
        <v>12</v>
      </c>
      <c r="X68" s="1">
        <v>19</v>
      </c>
      <c r="Y68" s="1">
        <v>7.8</v>
      </c>
      <c r="Z68" s="1">
        <v>18.2</v>
      </c>
      <c r="AA68" s="30" t="s">
        <v>132</v>
      </c>
      <c r="AB68" s="1">
        <f t="shared" si="6"/>
        <v>29.8</v>
      </c>
      <c r="AC68" s="7">
        <v>6</v>
      </c>
      <c r="AD68" s="12">
        <f t="shared" si="24"/>
        <v>20</v>
      </c>
      <c r="AE68" s="1">
        <f t="shared" si="25"/>
        <v>24</v>
      </c>
      <c r="AF68" s="1">
        <f>VLOOKUP(A68,[1]Sheet!$A:$AH,33,0)</f>
        <v>10</v>
      </c>
      <c r="AG68" s="1">
        <f>VLOOKUP(A68,[1]Sheet!$A:$AH,34,0)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24" t="s">
        <v>115</v>
      </c>
      <c r="B69" s="24" t="s">
        <v>38</v>
      </c>
      <c r="C69" s="24"/>
      <c r="D69" s="24"/>
      <c r="E69" s="24"/>
      <c r="F69" s="24"/>
      <c r="G69" s="25">
        <v>0</v>
      </c>
      <c r="H69" s="24">
        <v>180</v>
      </c>
      <c r="I69" s="24" t="s">
        <v>35</v>
      </c>
      <c r="J69" s="24"/>
      <c r="K69" s="24">
        <f t="shared" ref="K69:K76" si="27">E69-J69</f>
        <v>0</v>
      </c>
      <c r="L69" s="24"/>
      <c r="M69" s="24"/>
      <c r="N69" s="24"/>
      <c r="O69" s="24">
        <f t="shared" si="2"/>
        <v>0</v>
      </c>
      <c r="P69" s="26"/>
      <c r="Q69" s="26"/>
      <c r="R69" s="26"/>
      <c r="S69" s="24"/>
      <c r="T69" s="24" t="e">
        <f t="shared" si="4"/>
        <v>#DIV/0!</v>
      </c>
      <c r="U69" s="24" t="e">
        <f t="shared" si="5"/>
        <v>#DIV/0!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 t="s">
        <v>71</v>
      </c>
      <c r="AB69" s="24">
        <f t="shared" si="6"/>
        <v>0</v>
      </c>
      <c r="AC69" s="25">
        <v>14</v>
      </c>
      <c r="AD69" s="27"/>
      <c r="AE69" s="24"/>
      <c r="AF69" s="24">
        <f>VLOOKUP(A69,[1]Sheet!$A:$AH,33,0)</f>
        <v>14</v>
      </c>
      <c r="AG69" s="24">
        <f>VLOOKUP(A69,[1]Sheet!$A:$AH,34,0)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idden="1" x14ac:dyDescent="0.25">
      <c r="A70" s="24" t="s">
        <v>116</v>
      </c>
      <c r="B70" s="24" t="s">
        <v>38</v>
      </c>
      <c r="C70" s="24"/>
      <c r="D70" s="24"/>
      <c r="E70" s="24"/>
      <c r="F70" s="24"/>
      <c r="G70" s="25">
        <v>0</v>
      </c>
      <c r="H70" s="24">
        <v>180</v>
      </c>
      <c r="I70" s="24" t="s">
        <v>35</v>
      </c>
      <c r="J70" s="24"/>
      <c r="K70" s="24">
        <f t="shared" si="27"/>
        <v>0</v>
      </c>
      <c r="L70" s="24"/>
      <c r="M70" s="24"/>
      <c r="N70" s="24"/>
      <c r="O70" s="24">
        <f t="shared" ref="O70:O76" si="28">E70/5</f>
        <v>0</v>
      </c>
      <c r="P70" s="26"/>
      <c r="Q70" s="26"/>
      <c r="R70" s="26"/>
      <c r="S70" s="24"/>
      <c r="T70" s="24" t="e">
        <f t="shared" si="4"/>
        <v>#DIV/0!</v>
      </c>
      <c r="U70" s="24" t="e">
        <f t="shared" si="5"/>
        <v>#DIV/0!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 t="s">
        <v>71</v>
      </c>
      <c r="AB70" s="24">
        <f t="shared" ref="AB70:AB76" si="29">P70*G70</f>
        <v>0</v>
      </c>
      <c r="AC70" s="25">
        <v>0</v>
      </c>
      <c r="AD70" s="27"/>
      <c r="AE70" s="24"/>
      <c r="AF70" s="24">
        <f>VLOOKUP(A70,[1]Sheet!$A:$AH,33,0)</f>
        <v>14</v>
      </c>
      <c r="AG70" s="24">
        <f>VLOOKUP(A70,[1]Sheet!$A:$AH,34,0)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idden="1" x14ac:dyDescent="0.25">
      <c r="A71" s="1" t="s">
        <v>117</v>
      </c>
      <c r="B71" s="1" t="s">
        <v>38</v>
      </c>
      <c r="C71" s="1">
        <v>2132</v>
      </c>
      <c r="D71" s="1"/>
      <c r="E71" s="1">
        <v>640</v>
      </c>
      <c r="F71" s="1">
        <v>1335</v>
      </c>
      <c r="G71" s="7">
        <v>0.25</v>
      </c>
      <c r="H71" s="1">
        <v>180</v>
      </c>
      <c r="I71" s="1" t="s">
        <v>35</v>
      </c>
      <c r="J71" s="1">
        <v>632</v>
      </c>
      <c r="K71" s="1">
        <f t="shared" si="27"/>
        <v>8</v>
      </c>
      <c r="L71" s="1"/>
      <c r="M71" s="1"/>
      <c r="N71" s="1">
        <v>0</v>
      </c>
      <c r="O71" s="1">
        <f t="shared" si="28"/>
        <v>128</v>
      </c>
      <c r="P71" s="5">
        <f t="shared" ref="P71:P74" si="30">14*O71-N71-F71</f>
        <v>457</v>
      </c>
      <c r="Q71" s="5">
        <f t="shared" ref="Q71:Q74" si="31">AC71*AD71</f>
        <v>504</v>
      </c>
      <c r="R71" s="5"/>
      <c r="S71" s="1"/>
      <c r="T71" s="1">
        <f t="shared" ref="T71:T76" si="32">(F71+N71+Q71)/O71</f>
        <v>14.3671875</v>
      </c>
      <c r="U71" s="1">
        <f t="shared" ref="U71:U76" si="33">(F71+N71)/O71</f>
        <v>10.4296875</v>
      </c>
      <c r="V71" s="1">
        <v>115.4</v>
      </c>
      <c r="W71" s="1">
        <v>184.2</v>
      </c>
      <c r="X71" s="1">
        <v>219</v>
      </c>
      <c r="Y71" s="1">
        <v>189.8</v>
      </c>
      <c r="Z71" s="1">
        <v>173.8</v>
      </c>
      <c r="AA71" s="1" t="s">
        <v>42</v>
      </c>
      <c r="AB71" s="1">
        <f t="shared" si="29"/>
        <v>114.25</v>
      </c>
      <c r="AC71" s="7">
        <v>12</v>
      </c>
      <c r="AD71" s="12">
        <f t="shared" ref="AD71:AD74" si="34">MROUND(P71,AC71*AF71)/AC71</f>
        <v>42</v>
      </c>
      <c r="AE71" s="1">
        <f t="shared" ref="AE71:AE74" si="35">AD71*AC71*G71</f>
        <v>126</v>
      </c>
      <c r="AF71" s="1">
        <f>VLOOKUP(A71,[1]Sheet!$A:$AH,33,0)</f>
        <v>14</v>
      </c>
      <c r="AG71" s="1">
        <f>VLOOKUP(A71,[1]Sheet!$A:$AH,34,0)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idden="1" x14ac:dyDescent="0.25">
      <c r="A72" s="1" t="s">
        <v>118</v>
      </c>
      <c r="B72" s="1" t="s">
        <v>38</v>
      </c>
      <c r="C72" s="1">
        <v>793</v>
      </c>
      <c r="D72" s="1"/>
      <c r="E72" s="1">
        <v>556</v>
      </c>
      <c r="F72" s="1">
        <v>8</v>
      </c>
      <c r="G72" s="7">
        <v>0.25</v>
      </c>
      <c r="H72" s="1">
        <v>180</v>
      </c>
      <c r="I72" s="1" t="s">
        <v>35</v>
      </c>
      <c r="J72" s="1">
        <v>550</v>
      </c>
      <c r="K72" s="1">
        <f t="shared" si="27"/>
        <v>6</v>
      </c>
      <c r="L72" s="1"/>
      <c r="M72" s="1"/>
      <c r="N72" s="1">
        <v>1680</v>
      </c>
      <c r="O72" s="1">
        <f t="shared" si="28"/>
        <v>111.2</v>
      </c>
      <c r="P72" s="5"/>
      <c r="Q72" s="5">
        <f t="shared" si="31"/>
        <v>0</v>
      </c>
      <c r="R72" s="5"/>
      <c r="S72" s="1"/>
      <c r="T72" s="1">
        <f t="shared" si="32"/>
        <v>15.179856115107913</v>
      </c>
      <c r="U72" s="1">
        <f t="shared" si="33"/>
        <v>15.179856115107913</v>
      </c>
      <c r="V72" s="1">
        <v>155.4</v>
      </c>
      <c r="W72" s="1">
        <v>101.6</v>
      </c>
      <c r="X72" s="1">
        <v>87.4</v>
      </c>
      <c r="Y72" s="1">
        <v>80</v>
      </c>
      <c r="Z72" s="1">
        <v>95.4</v>
      </c>
      <c r="AA72" s="1"/>
      <c r="AB72" s="1">
        <f t="shared" si="29"/>
        <v>0</v>
      </c>
      <c r="AC72" s="7">
        <v>12</v>
      </c>
      <c r="AD72" s="12">
        <f t="shared" si="34"/>
        <v>0</v>
      </c>
      <c r="AE72" s="1">
        <f t="shared" si="35"/>
        <v>0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idden="1" x14ac:dyDescent="0.25">
      <c r="A73" s="1" t="s">
        <v>119</v>
      </c>
      <c r="B73" s="1" t="s">
        <v>34</v>
      </c>
      <c r="C73" s="1">
        <v>113.4</v>
      </c>
      <c r="D73" s="1"/>
      <c r="E73" s="1">
        <v>29.7</v>
      </c>
      <c r="F73" s="1">
        <v>83.7</v>
      </c>
      <c r="G73" s="7">
        <v>1</v>
      </c>
      <c r="H73" s="1">
        <v>180</v>
      </c>
      <c r="I73" s="1" t="s">
        <v>35</v>
      </c>
      <c r="J73" s="1">
        <v>29.7</v>
      </c>
      <c r="K73" s="1">
        <f t="shared" si="27"/>
        <v>0</v>
      </c>
      <c r="L73" s="1"/>
      <c r="M73" s="1"/>
      <c r="N73" s="1">
        <v>0</v>
      </c>
      <c r="O73" s="1">
        <f t="shared" si="28"/>
        <v>5.9399999999999995</v>
      </c>
      <c r="P73" s="5"/>
      <c r="Q73" s="5">
        <f t="shared" si="31"/>
        <v>0</v>
      </c>
      <c r="R73" s="5"/>
      <c r="S73" s="1"/>
      <c r="T73" s="1">
        <f t="shared" si="32"/>
        <v>14.090909090909092</v>
      </c>
      <c r="U73" s="1">
        <f t="shared" si="33"/>
        <v>14.090909090909092</v>
      </c>
      <c r="V73" s="1">
        <v>1.62</v>
      </c>
      <c r="W73" s="1">
        <v>9.7200000000000006</v>
      </c>
      <c r="X73" s="1">
        <v>2.16</v>
      </c>
      <c r="Y73" s="1">
        <v>4.32</v>
      </c>
      <c r="Z73" s="1">
        <v>3.78</v>
      </c>
      <c r="AA73" s="1"/>
      <c r="AB73" s="1">
        <f t="shared" si="29"/>
        <v>0</v>
      </c>
      <c r="AC73" s="7">
        <v>2.7</v>
      </c>
      <c r="AD73" s="12">
        <f t="shared" si="34"/>
        <v>0</v>
      </c>
      <c r="AE73" s="1">
        <f t="shared" si="35"/>
        <v>0</v>
      </c>
      <c r="AF73" s="1">
        <f>VLOOKUP(A73,[1]Sheet!$A:$AH,33,0)</f>
        <v>14</v>
      </c>
      <c r="AG73" s="1">
        <f>VLOOKUP(A73,[1]Sheet!$A:$AH,34,0)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idden="1" x14ac:dyDescent="0.25">
      <c r="A74" s="1" t="s">
        <v>120</v>
      </c>
      <c r="B74" s="1" t="s">
        <v>34</v>
      </c>
      <c r="C74" s="1">
        <v>-5</v>
      </c>
      <c r="D74" s="1">
        <v>235</v>
      </c>
      <c r="E74" s="1">
        <v>210</v>
      </c>
      <c r="F74" s="1">
        <v>5</v>
      </c>
      <c r="G74" s="7">
        <v>1</v>
      </c>
      <c r="H74" s="1">
        <v>180</v>
      </c>
      <c r="I74" s="1" t="s">
        <v>35</v>
      </c>
      <c r="J74" s="1">
        <v>225</v>
      </c>
      <c r="K74" s="1">
        <f t="shared" si="27"/>
        <v>-15</v>
      </c>
      <c r="L74" s="1"/>
      <c r="M74" s="1"/>
      <c r="N74" s="1">
        <v>540</v>
      </c>
      <c r="O74" s="1">
        <f t="shared" si="28"/>
        <v>42</v>
      </c>
      <c r="P74" s="5">
        <f t="shared" si="30"/>
        <v>43</v>
      </c>
      <c r="Q74" s="5">
        <f t="shared" si="31"/>
        <v>60</v>
      </c>
      <c r="R74" s="5"/>
      <c r="S74" s="1"/>
      <c r="T74" s="1">
        <f t="shared" si="32"/>
        <v>14.404761904761905</v>
      </c>
      <c r="U74" s="1">
        <f t="shared" si="33"/>
        <v>12.976190476190476</v>
      </c>
      <c r="V74" s="1">
        <v>52</v>
      </c>
      <c r="W74" s="1">
        <v>33</v>
      </c>
      <c r="X74" s="1">
        <v>46</v>
      </c>
      <c r="Y74" s="1">
        <v>25</v>
      </c>
      <c r="Z74" s="1">
        <v>37</v>
      </c>
      <c r="AA74" s="1" t="s">
        <v>121</v>
      </c>
      <c r="AB74" s="1">
        <f t="shared" si="29"/>
        <v>43</v>
      </c>
      <c r="AC74" s="7">
        <v>5</v>
      </c>
      <c r="AD74" s="12">
        <f t="shared" si="34"/>
        <v>12</v>
      </c>
      <c r="AE74" s="1">
        <f t="shared" si="35"/>
        <v>60</v>
      </c>
      <c r="AF74" s="1">
        <f>VLOOKUP(A74,[1]Sheet!$A:$AH,33,0)</f>
        <v>12</v>
      </c>
      <c r="AG74" s="1">
        <f>VLOOKUP(A74,[1]Sheet!$A:$AH,34,0)</f>
        <v>84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idden="1" x14ac:dyDescent="0.25">
      <c r="A75" s="18" t="s">
        <v>122</v>
      </c>
      <c r="B75" s="18" t="s">
        <v>34</v>
      </c>
      <c r="C75" s="18">
        <v>250</v>
      </c>
      <c r="D75" s="18"/>
      <c r="E75" s="18"/>
      <c r="F75" s="18"/>
      <c r="G75" s="19">
        <v>0</v>
      </c>
      <c r="H75" s="18" t="e">
        <v>#N/A</v>
      </c>
      <c r="I75" s="18" t="s">
        <v>50</v>
      </c>
      <c r="J75" s="18"/>
      <c r="K75" s="18">
        <f t="shared" si="27"/>
        <v>0</v>
      </c>
      <c r="L75" s="18"/>
      <c r="M75" s="18"/>
      <c r="N75" s="18"/>
      <c r="O75" s="18">
        <f t="shared" si="28"/>
        <v>0</v>
      </c>
      <c r="P75" s="20"/>
      <c r="Q75" s="20"/>
      <c r="R75" s="20"/>
      <c r="S75" s="18"/>
      <c r="T75" s="18" t="e">
        <f t="shared" si="32"/>
        <v>#DIV/0!</v>
      </c>
      <c r="U75" s="18" t="e">
        <f t="shared" si="33"/>
        <v>#DIV/0!</v>
      </c>
      <c r="V75" s="18">
        <v>14</v>
      </c>
      <c r="W75" s="18">
        <v>0</v>
      </c>
      <c r="X75" s="18">
        <v>0</v>
      </c>
      <c r="Y75" s="18">
        <v>0</v>
      </c>
      <c r="Z75" s="18">
        <v>0</v>
      </c>
      <c r="AA75" s="18" t="s">
        <v>63</v>
      </c>
      <c r="AB75" s="18">
        <f t="shared" si="29"/>
        <v>0</v>
      </c>
      <c r="AC75" s="19">
        <v>0</v>
      </c>
      <c r="AD75" s="21"/>
      <c r="AE75" s="18"/>
      <c r="AF75" s="18"/>
      <c r="AG75" s="18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idden="1" x14ac:dyDescent="0.25">
      <c r="A76" s="1" t="s">
        <v>123</v>
      </c>
      <c r="B76" s="1" t="s">
        <v>38</v>
      </c>
      <c r="C76" s="1">
        <v>754</v>
      </c>
      <c r="D76" s="1">
        <v>18</v>
      </c>
      <c r="E76" s="1">
        <v>329</v>
      </c>
      <c r="F76" s="1">
        <v>353</v>
      </c>
      <c r="G76" s="7">
        <v>0.14000000000000001</v>
      </c>
      <c r="H76" s="1">
        <v>180</v>
      </c>
      <c r="I76" s="1" t="s">
        <v>35</v>
      </c>
      <c r="J76" s="1">
        <v>313</v>
      </c>
      <c r="K76" s="1">
        <f t="shared" si="27"/>
        <v>16</v>
      </c>
      <c r="L76" s="1"/>
      <c r="M76" s="1"/>
      <c r="N76" s="1">
        <v>0</v>
      </c>
      <c r="O76" s="1">
        <f t="shared" si="28"/>
        <v>65.8</v>
      </c>
      <c r="P76" s="5">
        <f>14*O76-N76-F76</f>
        <v>568.19999999999993</v>
      </c>
      <c r="Q76" s="5">
        <f>AC76*AD76</f>
        <v>528</v>
      </c>
      <c r="R76" s="5"/>
      <c r="S76" s="1"/>
      <c r="T76" s="1">
        <f t="shared" si="32"/>
        <v>13.389057750759878</v>
      </c>
      <c r="U76" s="1">
        <f t="shared" si="33"/>
        <v>5.3647416413373863</v>
      </c>
      <c r="V76" s="1">
        <v>40.4</v>
      </c>
      <c r="W76" s="1">
        <v>44.6</v>
      </c>
      <c r="X76" s="1">
        <v>66.599999999999994</v>
      </c>
      <c r="Y76" s="1">
        <v>28.6</v>
      </c>
      <c r="Z76" s="1">
        <v>34.200000000000003</v>
      </c>
      <c r="AA76" s="1" t="s">
        <v>44</v>
      </c>
      <c r="AB76" s="1">
        <f t="shared" si="29"/>
        <v>79.548000000000002</v>
      </c>
      <c r="AC76" s="7">
        <v>22</v>
      </c>
      <c r="AD76" s="12">
        <f>MROUND(P76,AC76*AF76)/AC76</f>
        <v>24</v>
      </c>
      <c r="AE76" s="1">
        <f>AD76*AC76*G76</f>
        <v>73.92</v>
      </c>
      <c r="AF76" s="1">
        <f>VLOOKUP(A76,[1]Sheet!$A:$AH,33,0)</f>
        <v>12</v>
      </c>
      <c r="AG76" s="1">
        <f>VLOOKUP(A76,[1]Sheet!$A:$AH,34,0)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2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2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2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2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2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2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2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2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2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2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2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2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2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2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2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2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2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2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2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2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2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2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2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2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2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2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2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2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2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2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2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2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2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2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2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2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2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2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2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2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2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2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2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2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2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2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2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2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2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2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2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2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2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2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2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2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2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2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2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2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2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2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2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2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2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2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2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2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2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2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2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2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2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2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2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2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2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2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2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2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2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2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2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2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2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2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2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2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2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2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2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2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2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2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2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2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2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2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2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2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2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2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2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2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2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2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2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2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2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2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2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2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2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2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2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2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2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2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2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2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2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2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2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2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2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2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2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2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2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2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2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2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2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2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2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2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2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2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2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2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2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2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2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2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2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2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2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2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2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2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2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2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2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2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2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2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2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2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2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2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2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2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2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2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2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2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2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2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2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2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2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2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2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2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2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2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2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2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2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2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2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2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2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2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2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2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2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2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2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2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2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2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2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2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2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2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2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2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2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2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2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2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2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2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2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2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2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2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2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2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2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2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2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2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2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2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2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2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2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2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2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2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2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2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2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2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2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2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2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2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2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2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2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2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2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2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2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2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2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2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2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2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2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2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2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2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2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2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2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2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2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2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2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2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2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2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2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2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2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2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2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2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2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2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2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2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2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2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2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2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2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2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2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2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2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2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2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2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2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2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2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2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2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2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2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2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2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2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2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2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2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2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2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2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2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2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2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2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2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2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2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2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2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2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2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2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2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2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2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2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2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2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2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2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2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2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2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2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2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2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2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2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2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2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2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2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2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2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2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2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2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2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2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2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2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2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2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2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2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2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76" xr:uid="{092812C1-3900-4F6A-998D-9BD0008DDEB2}">
    <filterColumn colId="6">
      <filters>
        <filter val="0,2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2024-10-17T06:49:23Z</dcterms:created>
  <dcterms:modified xsi:type="dcterms:W3CDTF">2024-10-18T09:33:32Z</dcterms:modified>
</cp:coreProperties>
</file>