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9040" windowHeight="15840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Sheet!$A$3:$AG$59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6" i="1" l="1"/>
  <c r="F31" i="1"/>
  <c r="O7" i="1"/>
  <c r="O8" i="1"/>
  <c r="U8" i="1" s="1"/>
  <c r="O9" i="1"/>
  <c r="U9" i="1" s="1"/>
  <c r="O10" i="1"/>
  <c r="U10" i="1" s="1"/>
  <c r="O11" i="1"/>
  <c r="O12" i="1"/>
  <c r="U12" i="1" s="1"/>
  <c r="O13" i="1"/>
  <c r="U13" i="1" s="1"/>
  <c r="O14" i="1"/>
  <c r="U14" i="1" s="1"/>
  <c r="O15" i="1"/>
  <c r="O16" i="1"/>
  <c r="U16" i="1" s="1"/>
  <c r="O17" i="1"/>
  <c r="U17" i="1" s="1"/>
  <c r="O18" i="1"/>
  <c r="U18" i="1" s="1"/>
  <c r="O19" i="1"/>
  <c r="P19" i="1" s="1"/>
  <c r="O20" i="1"/>
  <c r="U20" i="1" s="1"/>
  <c r="O21" i="1"/>
  <c r="P21" i="1" s="1"/>
  <c r="O22" i="1"/>
  <c r="U22" i="1" s="1"/>
  <c r="O23" i="1"/>
  <c r="P23" i="1" s="1"/>
  <c r="O24" i="1"/>
  <c r="U24" i="1" s="1"/>
  <c r="O25" i="1"/>
  <c r="AE25" i="1" s="1"/>
  <c r="AF25" i="1" s="1"/>
  <c r="O26" i="1"/>
  <c r="U26" i="1" s="1"/>
  <c r="O27" i="1"/>
  <c r="O28" i="1"/>
  <c r="U28" i="1" s="1"/>
  <c r="O29" i="1"/>
  <c r="O30" i="1"/>
  <c r="O31" i="1"/>
  <c r="O32" i="1"/>
  <c r="AE32" i="1" s="1"/>
  <c r="AF32" i="1" s="1"/>
  <c r="O33" i="1"/>
  <c r="O34" i="1"/>
  <c r="U34" i="1" s="1"/>
  <c r="O35" i="1"/>
  <c r="O36" i="1"/>
  <c r="AE36" i="1" s="1"/>
  <c r="AF36" i="1" s="1"/>
  <c r="O37" i="1"/>
  <c r="O38" i="1"/>
  <c r="U38" i="1" s="1"/>
  <c r="O39" i="1"/>
  <c r="O40" i="1"/>
  <c r="O41" i="1"/>
  <c r="U41" i="1" s="1"/>
  <c r="O42" i="1"/>
  <c r="U42" i="1" s="1"/>
  <c r="O43" i="1"/>
  <c r="O44" i="1"/>
  <c r="U44" i="1" s="1"/>
  <c r="O45" i="1"/>
  <c r="U45" i="1" s="1"/>
  <c r="O46" i="1"/>
  <c r="U46" i="1" s="1"/>
  <c r="O47" i="1"/>
  <c r="O48" i="1"/>
  <c r="U48" i="1" s="1"/>
  <c r="O49" i="1"/>
  <c r="O50" i="1"/>
  <c r="U50" i="1" s="1"/>
  <c r="O51" i="1"/>
  <c r="O52" i="1"/>
  <c r="U52" i="1" s="1"/>
  <c r="O53" i="1"/>
  <c r="O54" i="1"/>
  <c r="U54" i="1" s="1"/>
  <c r="O55" i="1"/>
  <c r="O56" i="1"/>
  <c r="U56" i="1" s="1"/>
  <c r="O57" i="1"/>
  <c r="P57" i="1" s="1"/>
  <c r="O58" i="1"/>
  <c r="U58" i="1" s="1"/>
  <c r="O59" i="1"/>
  <c r="O6" i="1"/>
  <c r="AG7" i="1"/>
  <c r="AG8" i="1"/>
  <c r="AE8" i="1" s="1"/>
  <c r="AG9" i="1"/>
  <c r="AE9" i="1" s="1"/>
  <c r="AF9" i="1" s="1"/>
  <c r="AG10" i="1"/>
  <c r="AG11" i="1"/>
  <c r="AE11" i="1" s="1"/>
  <c r="AF11" i="1" s="1"/>
  <c r="AG12" i="1"/>
  <c r="AG13" i="1"/>
  <c r="AE13" i="1" s="1"/>
  <c r="AF13" i="1" s="1"/>
  <c r="AG14" i="1"/>
  <c r="AE14" i="1" s="1"/>
  <c r="AG15" i="1"/>
  <c r="AE15" i="1" s="1"/>
  <c r="AF15" i="1" s="1"/>
  <c r="AG16" i="1"/>
  <c r="AE16" i="1" s="1"/>
  <c r="AG17" i="1"/>
  <c r="AE17" i="1" s="1"/>
  <c r="AF17" i="1" s="1"/>
  <c r="AG18" i="1"/>
  <c r="AE18" i="1" s="1"/>
  <c r="AG19" i="1"/>
  <c r="AE19" i="1" s="1"/>
  <c r="AF19" i="1" s="1"/>
  <c r="AG20" i="1"/>
  <c r="AG21" i="1"/>
  <c r="AG22" i="1"/>
  <c r="AG23" i="1"/>
  <c r="AE23" i="1" s="1"/>
  <c r="AF23" i="1" s="1"/>
  <c r="AG24" i="1"/>
  <c r="AG28" i="1"/>
  <c r="AG29" i="1"/>
  <c r="AG38" i="1"/>
  <c r="AG39" i="1"/>
  <c r="AG41" i="1"/>
  <c r="AE41" i="1" s="1"/>
  <c r="AF41" i="1" s="1"/>
  <c r="AG42" i="1"/>
  <c r="AE42" i="1" s="1"/>
  <c r="AG43" i="1"/>
  <c r="AE43" i="1" s="1"/>
  <c r="AF43" i="1" s="1"/>
  <c r="AG44" i="1"/>
  <c r="AG45" i="1"/>
  <c r="AE45" i="1" s="1"/>
  <c r="AF45" i="1" s="1"/>
  <c r="AG46" i="1"/>
  <c r="AG47" i="1"/>
  <c r="AG48" i="1"/>
  <c r="AE48" i="1" s="1"/>
  <c r="AG49" i="1"/>
  <c r="AG50" i="1"/>
  <c r="AE50" i="1" s="1"/>
  <c r="AG51" i="1"/>
  <c r="AG52" i="1"/>
  <c r="AE52" i="1" s="1"/>
  <c r="AG53" i="1"/>
  <c r="AG54" i="1"/>
  <c r="AG55" i="1"/>
  <c r="AG56" i="1"/>
  <c r="AE56" i="1" s="1"/>
  <c r="AG57" i="1"/>
  <c r="AG58" i="1"/>
  <c r="AE58" i="1" s="1"/>
  <c r="AG59" i="1"/>
  <c r="AG6" i="1"/>
  <c r="AE21" i="1" l="1"/>
  <c r="AF21" i="1" s="1"/>
  <c r="U21" i="1"/>
  <c r="AE10" i="1"/>
  <c r="AF10" i="1" s="1"/>
  <c r="P22" i="1"/>
  <c r="AE22" i="1" s="1"/>
  <c r="Q22" i="1" s="1"/>
  <c r="T22" i="1" s="1"/>
  <c r="AE44" i="1"/>
  <c r="Q44" i="1" s="1"/>
  <c r="T44" i="1" s="1"/>
  <c r="U25" i="1"/>
  <c r="U32" i="1"/>
  <c r="U36" i="1"/>
  <c r="P12" i="1"/>
  <c r="AE12" i="1" s="1"/>
  <c r="AF12" i="1" s="1"/>
  <c r="P20" i="1"/>
  <c r="AE20" i="1" s="1"/>
  <c r="Q20" i="1" s="1"/>
  <c r="T20" i="1" s="1"/>
  <c r="P24" i="1"/>
  <c r="AE24" i="1" s="1"/>
  <c r="AF24" i="1" s="1"/>
  <c r="P46" i="1"/>
  <c r="AE46" i="1" s="1"/>
  <c r="AF46" i="1" s="1"/>
  <c r="P54" i="1"/>
  <c r="AE54" i="1" s="1"/>
  <c r="Q54" i="1" s="1"/>
  <c r="T54" i="1" s="1"/>
  <c r="AE38" i="1"/>
  <c r="AF38" i="1" s="1"/>
  <c r="AE28" i="1"/>
  <c r="AF28" i="1" s="1"/>
  <c r="AC59" i="1"/>
  <c r="U59" i="1"/>
  <c r="AE57" i="1"/>
  <c r="U57" i="1"/>
  <c r="P55" i="1"/>
  <c r="AC55" i="1" s="1"/>
  <c r="U55" i="1"/>
  <c r="AE53" i="1"/>
  <c r="U53" i="1"/>
  <c r="AC51" i="1"/>
  <c r="U51" i="1"/>
  <c r="AE49" i="1"/>
  <c r="U49" i="1"/>
  <c r="AC47" i="1"/>
  <c r="U47" i="1"/>
  <c r="U39" i="1"/>
  <c r="AE39" i="1"/>
  <c r="Q39" i="1" s="1"/>
  <c r="T39" i="1" s="1"/>
  <c r="U37" i="1"/>
  <c r="AE37" i="1"/>
  <c r="Q37" i="1" s="1"/>
  <c r="T37" i="1" s="1"/>
  <c r="U35" i="1"/>
  <c r="U33" i="1"/>
  <c r="AE33" i="1"/>
  <c r="AF33" i="1" s="1"/>
  <c r="U29" i="1"/>
  <c r="AE29" i="1"/>
  <c r="AF29" i="1" s="1"/>
  <c r="AE7" i="1"/>
  <c r="AF7" i="1" s="1"/>
  <c r="U7" i="1"/>
  <c r="U11" i="1"/>
  <c r="U15" i="1"/>
  <c r="U19" i="1"/>
  <c r="U23" i="1"/>
  <c r="U43" i="1"/>
  <c r="AF8" i="1"/>
  <c r="Q8" i="1"/>
  <c r="T8" i="1" s="1"/>
  <c r="Q12" i="1"/>
  <c r="T12" i="1" s="1"/>
  <c r="AF14" i="1"/>
  <c r="Q14" i="1"/>
  <c r="T14" i="1" s="1"/>
  <c r="AF16" i="1"/>
  <c r="Q16" i="1"/>
  <c r="T16" i="1" s="1"/>
  <c r="AF18" i="1"/>
  <c r="Q18" i="1"/>
  <c r="T18" i="1" s="1"/>
  <c r="AF26" i="1"/>
  <c r="Q26" i="1"/>
  <c r="T26" i="1" s="1"/>
  <c r="T35" i="1"/>
  <c r="AF42" i="1"/>
  <c r="Q42" i="1"/>
  <c r="T42" i="1" s="1"/>
  <c r="AF48" i="1"/>
  <c r="Q48" i="1"/>
  <c r="T48" i="1" s="1"/>
  <c r="AF50" i="1"/>
  <c r="Q50" i="1"/>
  <c r="T50" i="1" s="1"/>
  <c r="AF52" i="1"/>
  <c r="Q52" i="1"/>
  <c r="T52" i="1" s="1"/>
  <c r="AF56" i="1"/>
  <c r="Q56" i="1"/>
  <c r="T56" i="1" s="1"/>
  <c r="AF58" i="1"/>
  <c r="Q58" i="1"/>
  <c r="T58" i="1" s="1"/>
  <c r="Q9" i="1"/>
  <c r="T9" i="1" s="1"/>
  <c r="Q11" i="1"/>
  <c r="T11" i="1" s="1"/>
  <c r="Q13" i="1"/>
  <c r="T13" i="1" s="1"/>
  <c r="Q15" i="1"/>
  <c r="T15" i="1" s="1"/>
  <c r="Q17" i="1"/>
  <c r="T17" i="1" s="1"/>
  <c r="Q19" i="1"/>
  <c r="T19" i="1" s="1"/>
  <c r="Q21" i="1"/>
  <c r="T21" i="1" s="1"/>
  <c r="Q23" i="1"/>
  <c r="T23" i="1" s="1"/>
  <c r="Q25" i="1"/>
  <c r="T25" i="1" s="1"/>
  <c r="Q32" i="1"/>
  <c r="T32" i="1" s="1"/>
  <c r="T34" i="1"/>
  <c r="Q36" i="1"/>
  <c r="T36" i="1" s="1"/>
  <c r="Q41" i="1"/>
  <c r="T41" i="1" s="1"/>
  <c r="Q43" i="1"/>
  <c r="T43" i="1" s="1"/>
  <c r="Q45" i="1"/>
  <c r="T45" i="1" s="1"/>
  <c r="AC7" i="1"/>
  <c r="AC8" i="1"/>
  <c r="AC9" i="1"/>
  <c r="AC11" i="1"/>
  <c r="AC13" i="1"/>
  <c r="AC14" i="1"/>
  <c r="AC15" i="1"/>
  <c r="AC16" i="1"/>
  <c r="AC17" i="1"/>
  <c r="AC18" i="1"/>
  <c r="AC19" i="1"/>
  <c r="AC21" i="1"/>
  <c r="AC23" i="1"/>
  <c r="AC27" i="1"/>
  <c r="AC28" i="1"/>
  <c r="AC29" i="1"/>
  <c r="AC30" i="1"/>
  <c r="AC31" i="1"/>
  <c r="AC34" i="1"/>
  <c r="AC35" i="1"/>
  <c r="AC38" i="1"/>
  <c r="AC39" i="1"/>
  <c r="AC40" i="1"/>
  <c r="AC41" i="1"/>
  <c r="AC42" i="1"/>
  <c r="AC43" i="1"/>
  <c r="AC45" i="1"/>
  <c r="AC48" i="1"/>
  <c r="AC50" i="1"/>
  <c r="AC52" i="1"/>
  <c r="AC56" i="1"/>
  <c r="AC58" i="1"/>
  <c r="AC6" i="1"/>
  <c r="AF39" i="1" l="1"/>
  <c r="Q33" i="1"/>
  <c r="T33" i="1" s="1"/>
  <c r="Q38" i="1"/>
  <c r="T38" i="1" s="1"/>
  <c r="AF22" i="1"/>
  <c r="Q46" i="1"/>
  <c r="T46" i="1" s="1"/>
  <c r="Q29" i="1"/>
  <c r="T29" i="1" s="1"/>
  <c r="AF20" i="1"/>
  <c r="AF54" i="1"/>
  <c r="AF44" i="1"/>
  <c r="AF37" i="1"/>
  <c r="Q24" i="1"/>
  <c r="T24" i="1" s="1"/>
  <c r="Q10" i="1"/>
  <c r="T10" i="1" s="1"/>
  <c r="AC46" i="1"/>
  <c r="AC22" i="1"/>
  <c r="AC20" i="1"/>
  <c r="AC54" i="1"/>
  <c r="AC44" i="1"/>
  <c r="AC24" i="1"/>
  <c r="AC12" i="1"/>
  <c r="AC10" i="1"/>
  <c r="Q7" i="1"/>
  <c r="T7" i="1" s="1"/>
  <c r="Q28" i="1"/>
  <c r="T28" i="1" s="1"/>
  <c r="AF49" i="1"/>
  <c r="Q49" i="1"/>
  <c r="T49" i="1" s="1"/>
  <c r="AF53" i="1"/>
  <c r="Q53" i="1"/>
  <c r="T53" i="1" s="1"/>
  <c r="AF57" i="1"/>
  <c r="Q57" i="1"/>
  <c r="T57" i="1" s="1"/>
  <c r="AE47" i="1"/>
  <c r="AE51" i="1"/>
  <c r="AE55" i="1"/>
  <c r="AE59" i="1"/>
  <c r="AC57" i="1"/>
  <c r="AC53" i="1"/>
  <c r="AC49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AC5" i="1" l="1"/>
  <c r="AE5" i="1"/>
  <c r="AF55" i="1"/>
  <c r="Q55" i="1"/>
  <c r="T55" i="1" s="1"/>
  <c r="AF47" i="1"/>
  <c r="Q47" i="1"/>
  <c r="AF59" i="1"/>
  <c r="Q59" i="1"/>
  <c r="T59" i="1" s="1"/>
  <c r="AF51" i="1"/>
  <c r="Q51" i="1"/>
  <c r="T51" i="1" s="1"/>
  <c r="K5" i="1"/>
  <c r="AF5" i="1" l="1"/>
  <c r="T47" i="1"/>
  <c r="Q5" i="1"/>
</calcChain>
</file>

<file path=xl/sharedStrings.xml><?xml version="1.0" encoding="utf-8"?>
<sst xmlns="http://schemas.openxmlformats.org/spreadsheetml/2006/main" count="194" uniqueCount="103">
  <si>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</si>
  <si>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</si>
  <si>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</si>
  <si>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</si>
  <si>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</si>
  <si>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</si>
  <si>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</si>
  <si>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</si>
  <si>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</si>
  <si>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</si>
  <si>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</si>
  <si>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</si>
  <si>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</si>
  <si>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</si>
  <si>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</si>
  <si>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</si>
  <si>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</si>
  <si>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</si>
  <si>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</si>
  <si>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</si>
  <si>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</si>
  <si>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</si>
  <si>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</si>
  <si>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</si>
  <si>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</si>
  <si>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</si>
  <si>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</si>
  <si>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07,10,</t>
  </si>
  <si>
    <t>18,09,</t>
  </si>
  <si>
    <t>11,09,</t>
  </si>
  <si>
    <t>27,08,</t>
  </si>
  <si>
    <t>13,08,</t>
  </si>
  <si>
    <t>07,08,</t>
  </si>
  <si>
    <t>18,07,</t>
  </si>
  <si>
    <t>БОНУС_Пельмени Бульмени с говядиной и свининой Горячая штучка 0,43  ПОКОМ</t>
  </si>
  <si>
    <t>шт</t>
  </si>
  <si>
    <t>бонус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</si>
  <si>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</si>
  <si>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</si>
  <si>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</si>
  <si>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ПОКОМ</t>
  </si>
  <si>
    <t>нужно увеличить продажи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</si>
  <si>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</si>
  <si>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</si>
  <si>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</si>
  <si>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ЖАР-мени ВЕС ТМ Зареченские  ПОКОМ</t>
  </si>
  <si>
    <t>кг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</si>
  <si>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</si>
  <si>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</si>
  <si>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</si>
  <si>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</si>
  <si>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</si>
  <si>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</si>
  <si>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</si>
  <si>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</si>
  <si>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Наггетсы хрустящие п/ф ВЕС ПОКОМ</t>
  </si>
  <si>
    <t>Пекерсы с индейкой в сливочном соусе ТМ Горячая штучка 0,25 кг зам 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</si>
  <si>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</si>
  <si>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</si>
  <si>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 мясом, Горячая штучка 0,43кг  ПОКОМ</t>
  </si>
  <si>
    <t>ротация на 0,4</t>
  </si>
  <si>
    <t>ротация на 0,7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</si>
  <si>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</si>
  <si>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</si>
  <si>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</si>
  <si>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</si>
  <si>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</si>
  <si>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</si>
  <si>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</si>
  <si>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</si>
  <si>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</si>
  <si>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</si>
  <si>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нет потребности</t>
  </si>
  <si>
    <t>Пельмени Медвежьи ушки с фермерскими сливками 0,4 кг. ТМ Стародворье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</si>
  <si>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</si>
  <si>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</si>
  <si>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</si>
  <si>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</si>
  <si>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</si>
  <si>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</si>
  <si>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</si>
  <si>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Со свининой и говядиной ТМ Особый рецепт Любимая ложка 1,0 кг  ПОКОМ</t>
  </si>
  <si>
    <t>Пирожки с мясом 3,7кг ВЕС ТМ Зареченские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</si>
  <si>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</si>
  <si>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</si>
  <si>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</si>
  <si>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</si>
  <si>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</si>
  <si>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</si>
  <si>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</si>
  <si>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</si>
  <si>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</si>
  <si>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</si>
  <si>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</si>
  <si>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t>Чебуречище ТМ Горячая штучка .0,14 кг зам. ПОКОМ</t>
  </si>
  <si>
    <t>ряд</t>
  </si>
  <si>
    <t>потребность</t>
  </si>
  <si>
    <t>отгрузит завод</t>
  </si>
  <si>
    <t>кратно рядам</t>
  </si>
  <si>
    <t>ротация на 0,7 / выводим</t>
  </si>
  <si>
    <r>
      <rPr>
        <b/>
        <sz val="10"/>
        <color rgb="FFFF0000"/>
        <rFont val="Arial"/>
        <family val="2"/>
        <charset val="204"/>
      </rPr>
      <t>нужно продавать</t>
    </r>
    <r>
      <rPr>
        <sz val="10"/>
        <rFont val="Arial"/>
        <family val="2"/>
        <charset val="204"/>
      </rPr>
      <t xml:space="preserve"> / ротация на 0,4 / выводим</t>
    </r>
  </si>
  <si>
    <t>новинка / нужно увеличить продажи</t>
  </si>
  <si>
    <r>
      <t xml:space="preserve">ротация на 0,4 / </t>
    </r>
    <r>
      <rPr>
        <b/>
        <sz val="10"/>
        <color rgb="FFFF0000"/>
        <rFont val="Arial"/>
        <family val="2"/>
        <charset val="204"/>
      </rPr>
      <t>нужно увеличить продажи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</si>
</sst>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5" fillId="2" borderId="1" xfId="1" applyNumberFormat="1" applyFont="1" applyFill="1"/>
    <xf numFmtId="164" fontId="6" fillId="0" borderId="1" xfId="1" applyNumberFormat="1" applyFont="1"/>
    <xf numFmtId="164" fontId="4" fillId="0" borderId="1" xfId="1" applyNumberFormat="1" applyFont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4" fillId="5" borderId="1" xfId="1" applyNumberFormat="1" applyFont="1" applyFill="1"/>
    <xf numFmtId="164" fontId="4" fillId="6" borderId="1" xfId="1" applyNumberFormat="1" applyFont="1" applyFill="1"/>
    <xf numFmtId="164" fontId="7" fillId="6" borderId="1" xfId="1" applyNumberFormat="1" applyFont="1" applyFill="1"/>
    <xf numFmtId="164" fontId="8" fillId="6" borderId="1" xfId="1" applyNumberFormat="1" applyFont="1" applyFill="1"/>
    <xf numFmtId="164" fontId="1" fillId="7" borderId="1" xfId="1" applyNumberFormat="1" applyFill="1"/>
  </cellXfs>
  <cellStyles count="2">
    <cellStyle name="Arial10px" xfId="1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7;&#1086;&#1095;&#1080;/&#1076;&#1074;%2018,09,24%20&#1089;&#1095;&#1088;&#1089;&#1095;%20&#1087;&#1086;&#1082;%20&#1079;&#1087;&#1092;%20&#1086;&#1090;%20&#1092;&#1080;&#1083;&#1080;&#1072;&#1083;&#1072;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R1" t="str">
            <v>отгрузит завод</v>
          </cell>
        </row>
        <row r="2">
          <cell r="P2" t="str">
            <v>потребность</v>
          </cell>
          <cell r="R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итого</v>
          </cell>
          <cell r="R3" t="str">
            <v>расчет</v>
          </cell>
          <cell r="S3" t="str">
            <v>заказ филиала</v>
          </cell>
          <cell r="T3" t="str">
            <v>Комментарии филиала</v>
          </cell>
          <cell r="U3" t="str">
            <v>кон ост</v>
          </cell>
          <cell r="V3" t="str">
            <v>факт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ср</v>
          </cell>
          <cell r="AC3" t="str">
            <v>комментарии</v>
          </cell>
          <cell r="AD3" t="str">
            <v>вес</v>
          </cell>
          <cell r="AE3" t="str">
            <v>крат кор</v>
          </cell>
          <cell r="AF3" t="str">
            <v>заказ кор.</v>
          </cell>
          <cell r="AG3" t="str">
            <v>ВЕС</v>
          </cell>
          <cell r="AH3" t="str">
            <v>ряд</v>
          </cell>
        </row>
        <row r="4">
          <cell r="N4" t="str">
            <v>нет</v>
          </cell>
          <cell r="O4" t="str">
            <v>18,09,</v>
          </cell>
          <cell r="R4" t="str">
            <v>не менять!!!</v>
          </cell>
          <cell r="W4" t="str">
            <v>11,09,</v>
          </cell>
          <cell r="X4" t="str">
            <v>27,08,</v>
          </cell>
          <cell r="Y4" t="str">
            <v>13,08,</v>
          </cell>
          <cell r="Z4" t="str">
            <v>07,08,</v>
          </cell>
          <cell r="AA4" t="str">
            <v>18,07,</v>
          </cell>
          <cell r="AB4" t="str">
            <v>08,07,</v>
          </cell>
          <cell r="AF4" t="str">
            <v>22,09,</v>
          </cell>
        </row>
        <row r="5">
          <cell r="E5">
            <v>6279.3</v>
          </cell>
          <cell r="F5">
            <v>12932.774000000001</v>
          </cell>
          <cell r="J5">
            <v>7108.6000000000013</v>
          </cell>
          <cell r="K5">
            <v>-829.3</v>
          </cell>
          <cell r="L5">
            <v>0</v>
          </cell>
          <cell r="M5">
            <v>0</v>
          </cell>
          <cell r="N5">
            <v>0</v>
          </cell>
          <cell r="O5">
            <v>1255.8599999999999</v>
          </cell>
          <cell r="P5">
            <v>14210.625999999998</v>
          </cell>
          <cell r="Q5">
            <v>15352.3</v>
          </cell>
          <cell r="R5">
            <v>15823.8</v>
          </cell>
          <cell r="S5">
            <v>14778</v>
          </cell>
          <cell r="W5">
            <v>1239.1599999999999</v>
          </cell>
          <cell r="X5">
            <v>1364.9799999999996</v>
          </cell>
          <cell r="Y5">
            <v>1331.4599999999998</v>
          </cell>
          <cell r="Z5">
            <v>1873.7400000000002</v>
          </cell>
          <cell r="AA5">
            <v>695.90000000000009</v>
          </cell>
          <cell r="AB5">
            <v>945.1400000000001</v>
          </cell>
          <cell r="AD5">
            <v>5325.15</v>
          </cell>
          <cell r="AF5">
            <v>1394</v>
          </cell>
          <cell r="AG5">
            <v>5501</v>
          </cell>
        </row>
        <row r="6">
          <cell r="A6" t="str">
            <v>БОНУС_Пельмени Бульмени с говядиной и свининой Горячая штучка 0,43  ПОКОМ</v>
          </cell>
          <cell r="B6" t="str">
            <v>шт</v>
          </cell>
          <cell r="C6">
            <v>-153</v>
          </cell>
          <cell r="F6">
            <v>-153</v>
          </cell>
          <cell r="G6">
            <v>0</v>
          </cell>
          <cell r="H6" t="e">
            <v>#N/A</v>
          </cell>
          <cell r="J6">
            <v>6</v>
          </cell>
          <cell r="K6">
            <v>-6</v>
          </cell>
          <cell r="O6">
            <v>0</v>
          </cell>
          <cell r="U6" t="e">
            <v>#DIV/0!</v>
          </cell>
          <cell r="V6" t="e">
            <v>#DIV/0!</v>
          </cell>
          <cell r="W6">
            <v>4</v>
          </cell>
          <cell r="X6">
            <v>3</v>
          </cell>
          <cell r="Y6">
            <v>3.8</v>
          </cell>
          <cell r="Z6">
            <v>0</v>
          </cell>
          <cell r="AA6">
            <v>4</v>
          </cell>
          <cell r="AB6">
            <v>3.4</v>
          </cell>
          <cell r="AC6" t="str">
            <v>бонус</v>
          </cell>
          <cell r="AE6">
            <v>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507</v>
          </cell>
          <cell r="D7">
            <v>16</v>
          </cell>
          <cell r="E7">
            <v>175</v>
          </cell>
          <cell r="F7">
            <v>327</v>
          </cell>
          <cell r="G7">
            <v>0.3</v>
          </cell>
          <cell r="H7">
            <v>180</v>
          </cell>
          <cell r="J7">
            <v>192</v>
          </cell>
          <cell r="K7">
            <v>-17</v>
          </cell>
          <cell r="O7">
            <v>35</v>
          </cell>
          <cell r="P7">
            <v>373</v>
          </cell>
          <cell r="Q7">
            <v>800</v>
          </cell>
          <cell r="R7">
            <v>840</v>
          </cell>
          <cell r="S7">
            <v>840</v>
          </cell>
          <cell r="U7">
            <v>33.342857142857142</v>
          </cell>
          <cell r="V7">
            <v>9.3428571428571434</v>
          </cell>
          <cell r="W7">
            <v>19.600000000000001</v>
          </cell>
          <cell r="X7">
            <v>37.200000000000003</v>
          </cell>
          <cell r="Y7">
            <v>46.2</v>
          </cell>
          <cell r="Z7">
            <v>72.599999999999994</v>
          </cell>
          <cell r="AA7">
            <v>0</v>
          </cell>
          <cell r="AB7">
            <v>17.8</v>
          </cell>
          <cell r="AD7">
            <v>240</v>
          </cell>
          <cell r="AE7">
            <v>12</v>
          </cell>
          <cell r="AF7">
            <v>70</v>
          </cell>
          <cell r="AG7">
            <v>252</v>
          </cell>
          <cell r="AH7">
            <v>14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1282</v>
          </cell>
          <cell r="D8">
            <v>10</v>
          </cell>
          <cell r="E8">
            <v>206</v>
          </cell>
          <cell r="F8">
            <v>1070</v>
          </cell>
          <cell r="G8">
            <v>0.3</v>
          </cell>
          <cell r="H8">
            <v>180</v>
          </cell>
          <cell r="J8">
            <v>217</v>
          </cell>
          <cell r="K8">
            <v>-11</v>
          </cell>
          <cell r="O8">
            <v>41.2</v>
          </cell>
          <cell r="R8">
            <v>0</v>
          </cell>
          <cell r="U8">
            <v>25.970873786407765</v>
          </cell>
          <cell r="V8">
            <v>25.970873786407765</v>
          </cell>
          <cell r="W8">
            <v>8</v>
          </cell>
          <cell r="X8">
            <v>81.2</v>
          </cell>
          <cell r="Y8">
            <v>33</v>
          </cell>
          <cell r="Z8">
            <v>54</v>
          </cell>
          <cell r="AA8">
            <v>0.8</v>
          </cell>
          <cell r="AB8">
            <v>22.6</v>
          </cell>
          <cell r="AD8">
            <v>0</v>
          </cell>
          <cell r="AE8">
            <v>12</v>
          </cell>
          <cell r="AF8">
            <v>0</v>
          </cell>
          <cell r="AG8">
            <v>0</v>
          </cell>
          <cell r="AH8">
            <v>14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484</v>
          </cell>
          <cell r="D9">
            <v>21</v>
          </cell>
          <cell r="E9">
            <v>275</v>
          </cell>
          <cell r="F9">
            <v>213</v>
          </cell>
          <cell r="G9">
            <v>0.3</v>
          </cell>
          <cell r="H9">
            <v>180</v>
          </cell>
          <cell r="J9">
            <v>385</v>
          </cell>
          <cell r="K9">
            <v>-110</v>
          </cell>
          <cell r="O9">
            <v>55</v>
          </cell>
          <cell r="P9">
            <v>887</v>
          </cell>
          <cell r="Q9">
            <v>800</v>
          </cell>
          <cell r="R9">
            <v>840</v>
          </cell>
          <cell r="S9">
            <v>840</v>
          </cell>
          <cell r="U9">
            <v>19.145454545454545</v>
          </cell>
          <cell r="V9">
            <v>3.8727272727272726</v>
          </cell>
          <cell r="W9">
            <v>47.4</v>
          </cell>
          <cell r="X9">
            <v>55</v>
          </cell>
          <cell r="Y9">
            <v>66</v>
          </cell>
          <cell r="Z9">
            <v>105</v>
          </cell>
          <cell r="AA9">
            <v>43.8</v>
          </cell>
          <cell r="AB9">
            <v>34.6</v>
          </cell>
          <cell r="AD9">
            <v>240</v>
          </cell>
          <cell r="AE9">
            <v>12</v>
          </cell>
          <cell r="AF9">
            <v>70</v>
          </cell>
          <cell r="AG9">
            <v>252</v>
          </cell>
          <cell r="AH9">
            <v>14</v>
          </cell>
        </row>
        <row r="10">
          <cell r="A10" t="str">
            <v>Готовые чебупели с мясом ТМ Горячая штучка Без свинины 0,3 кг ПОКОМ</v>
          </cell>
          <cell r="B10" t="str">
            <v>шт</v>
          </cell>
          <cell r="C10">
            <v>107</v>
          </cell>
          <cell r="D10">
            <v>3</v>
          </cell>
          <cell r="E10">
            <v>12</v>
          </cell>
          <cell r="F10">
            <v>98</v>
          </cell>
          <cell r="G10">
            <v>0.3</v>
          </cell>
          <cell r="H10">
            <v>180</v>
          </cell>
          <cell r="J10">
            <v>39</v>
          </cell>
          <cell r="K10">
            <v>-27</v>
          </cell>
          <cell r="O10">
            <v>2.4</v>
          </cell>
          <cell r="R10">
            <v>0</v>
          </cell>
          <cell r="U10">
            <v>40.833333333333336</v>
          </cell>
          <cell r="V10">
            <v>40.833333333333336</v>
          </cell>
          <cell r="W10">
            <v>83.8</v>
          </cell>
          <cell r="X10">
            <v>16</v>
          </cell>
          <cell r="Y10">
            <v>15.4</v>
          </cell>
          <cell r="Z10">
            <v>23.2</v>
          </cell>
          <cell r="AA10">
            <v>16.399999999999999</v>
          </cell>
          <cell r="AB10">
            <v>10</v>
          </cell>
          <cell r="AC10" t="str">
            <v>нужно увеличить продажи</v>
          </cell>
          <cell r="AD10">
            <v>0</v>
          </cell>
          <cell r="AE10">
            <v>12</v>
          </cell>
          <cell r="AF10">
            <v>0</v>
          </cell>
          <cell r="AG10">
            <v>0</v>
          </cell>
          <cell r="AH10">
            <v>14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553</v>
          </cell>
          <cell r="D11">
            <v>8</v>
          </cell>
          <cell r="E11">
            <v>273</v>
          </cell>
          <cell r="F11">
            <v>275</v>
          </cell>
          <cell r="G11">
            <v>0.3</v>
          </cell>
          <cell r="H11">
            <v>180</v>
          </cell>
          <cell r="J11">
            <v>281</v>
          </cell>
          <cell r="K11">
            <v>-8</v>
          </cell>
          <cell r="O11">
            <v>54.6</v>
          </cell>
          <cell r="P11">
            <v>817</v>
          </cell>
          <cell r="Q11">
            <v>800</v>
          </cell>
          <cell r="R11">
            <v>840</v>
          </cell>
          <cell r="S11">
            <v>800</v>
          </cell>
          <cell r="T11" t="str">
            <v xml:space="preserve">достаточно на остатках </v>
          </cell>
          <cell r="U11">
            <v>20.42124542124542</v>
          </cell>
          <cell r="V11">
            <v>5.0366300366300365</v>
          </cell>
          <cell r="W11">
            <v>50.8</v>
          </cell>
          <cell r="X11">
            <v>67.599999999999994</v>
          </cell>
          <cell r="Y11">
            <v>66</v>
          </cell>
          <cell r="Z11">
            <v>97.4</v>
          </cell>
          <cell r="AA11">
            <v>44</v>
          </cell>
          <cell r="AB11">
            <v>26</v>
          </cell>
          <cell r="AD11">
            <v>240</v>
          </cell>
          <cell r="AE11">
            <v>12</v>
          </cell>
          <cell r="AF11">
            <v>70</v>
          </cell>
          <cell r="AG11">
            <v>252</v>
          </cell>
          <cell r="AH11">
            <v>14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654</v>
          </cell>
          <cell r="D12">
            <v>100</v>
          </cell>
          <cell r="E12">
            <v>99</v>
          </cell>
          <cell r="F12">
            <v>555</v>
          </cell>
          <cell r="G12">
            <v>0.09</v>
          </cell>
          <cell r="H12">
            <v>180</v>
          </cell>
          <cell r="J12">
            <v>200</v>
          </cell>
          <cell r="K12">
            <v>-101</v>
          </cell>
          <cell r="O12">
            <v>19.8</v>
          </cell>
          <cell r="Q12">
            <v>300</v>
          </cell>
          <cell r="R12">
            <v>336</v>
          </cell>
          <cell r="S12">
            <v>1200</v>
          </cell>
          <cell r="T12" t="str">
            <v>продвижение</v>
          </cell>
          <cell r="U12">
            <v>45</v>
          </cell>
          <cell r="V12">
            <v>28.030303030303028</v>
          </cell>
          <cell r="W12">
            <v>25.2</v>
          </cell>
          <cell r="X12">
            <v>32.799999999999997</v>
          </cell>
          <cell r="Y12">
            <v>60.8</v>
          </cell>
          <cell r="Z12">
            <v>50.6</v>
          </cell>
          <cell r="AA12">
            <v>0</v>
          </cell>
          <cell r="AB12">
            <v>98</v>
          </cell>
          <cell r="AC12" t="str">
            <v>нужно увеличить продажи</v>
          </cell>
          <cell r="AD12">
            <v>27</v>
          </cell>
          <cell r="AE12">
            <v>24</v>
          </cell>
          <cell r="AF12">
            <v>14</v>
          </cell>
          <cell r="AG12">
            <v>30.24</v>
          </cell>
          <cell r="AH12">
            <v>14</v>
          </cell>
        </row>
        <row r="13">
          <cell r="A13" t="str">
            <v>Готовые чебуреки со свининой и говядиной Гор.шт.0,36 кг зам.  ПОКОМ</v>
          </cell>
          <cell r="B13" t="str">
            <v>шт</v>
          </cell>
          <cell r="C13">
            <v>328</v>
          </cell>
          <cell r="D13">
            <v>6</v>
          </cell>
          <cell r="E13">
            <v>58</v>
          </cell>
          <cell r="F13">
            <v>271</v>
          </cell>
          <cell r="G13">
            <v>0.36</v>
          </cell>
          <cell r="H13">
            <v>180</v>
          </cell>
          <cell r="J13">
            <v>63</v>
          </cell>
          <cell r="K13">
            <v>-5</v>
          </cell>
          <cell r="O13">
            <v>11.6</v>
          </cell>
          <cell r="R13">
            <v>0</v>
          </cell>
          <cell r="U13">
            <v>23.362068965517242</v>
          </cell>
          <cell r="V13">
            <v>23.362068965517242</v>
          </cell>
          <cell r="W13">
            <v>10</v>
          </cell>
          <cell r="X13">
            <v>19.2</v>
          </cell>
          <cell r="Y13">
            <v>15.2</v>
          </cell>
          <cell r="Z13">
            <v>16.600000000000001</v>
          </cell>
          <cell r="AA13">
            <v>6</v>
          </cell>
          <cell r="AB13">
            <v>13.8</v>
          </cell>
          <cell r="AD13">
            <v>0</v>
          </cell>
          <cell r="AE13">
            <v>10</v>
          </cell>
          <cell r="AF13">
            <v>0</v>
          </cell>
          <cell r="AG13">
            <v>0</v>
          </cell>
          <cell r="AH13">
            <v>14</v>
          </cell>
        </row>
        <row r="14">
          <cell r="A14" t="str">
            <v>ЖАР-мени ВЕС ТМ Зареченские  ПОКОМ</v>
          </cell>
          <cell r="B14" t="str">
            <v>кг</v>
          </cell>
          <cell r="C14">
            <v>147.5</v>
          </cell>
          <cell r="D14">
            <v>1</v>
          </cell>
          <cell r="E14">
            <v>5.5</v>
          </cell>
          <cell r="F14">
            <v>139.30000000000001</v>
          </cell>
          <cell r="G14">
            <v>1</v>
          </cell>
          <cell r="H14">
            <v>180</v>
          </cell>
          <cell r="J14">
            <v>5.5</v>
          </cell>
          <cell r="K14">
            <v>0</v>
          </cell>
          <cell r="O14">
            <v>1.1000000000000001</v>
          </cell>
          <cell r="R14">
            <v>0</v>
          </cell>
          <cell r="U14">
            <v>126.63636363636364</v>
          </cell>
          <cell r="V14">
            <v>126.63636363636364</v>
          </cell>
          <cell r="W14">
            <v>2.2000000000000002</v>
          </cell>
          <cell r="X14">
            <v>2.2000000000000002</v>
          </cell>
          <cell r="Y14">
            <v>5.5</v>
          </cell>
          <cell r="Z14">
            <v>4.4000000000000004</v>
          </cell>
          <cell r="AA14">
            <v>2.2000000000000002</v>
          </cell>
          <cell r="AB14">
            <v>8.8000000000000007</v>
          </cell>
          <cell r="AC14" t="str">
            <v>нужно увеличить продажи</v>
          </cell>
          <cell r="AD14">
            <v>0</v>
          </cell>
          <cell r="AE14">
            <v>5.5</v>
          </cell>
          <cell r="AF14">
            <v>0</v>
          </cell>
          <cell r="AG14">
            <v>0</v>
          </cell>
          <cell r="AH14">
            <v>12</v>
          </cell>
        </row>
        <row r="15">
          <cell r="A15" t="str">
            <v>Жар-ладушки с мясом. ВЕС  ПОКОМ</v>
          </cell>
          <cell r="B15" t="str">
            <v>кг</v>
          </cell>
          <cell r="C15">
            <v>11.1</v>
          </cell>
          <cell r="F15">
            <v>11.1</v>
          </cell>
          <cell r="G15">
            <v>0</v>
          </cell>
          <cell r="H15">
            <v>180</v>
          </cell>
          <cell r="K15">
            <v>0</v>
          </cell>
          <cell r="O15">
            <v>0</v>
          </cell>
          <cell r="U15" t="e">
            <v>#DIV/0!</v>
          </cell>
          <cell r="V15" t="e">
            <v>#DIV/0!</v>
          </cell>
          <cell r="W15">
            <v>0</v>
          </cell>
          <cell r="X15">
            <v>0</v>
          </cell>
          <cell r="Y15">
            <v>0</v>
          </cell>
          <cell r="Z15">
            <v>2.2200000000000002</v>
          </cell>
          <cell r="AA15">
            <v>1.48</v>
          </cell>
          <cell r="AB15">
            <v>2.96</v>
          </cell>
          <cell r="AC15" t="str">
            <v>нужно увеличить продажи / завод вывел</v>
          </cell>
          <cell r="AE15">
            <v>0</v>
          </cell>
        </row>
        <row r="16">
          <cell r="A16" t="str">
            <v>Круггетсы с сырным соусом ТМ Горячая штучка 0,25 кг зам  ПОКОМ</v>
          </cell>
          <cell r="B16" t="str">
            <v>шт</v>
          </cell>
          <cell r="C16">
            <v>444</v>
          </cell>
          <cell r="D16">
            <v>20</v>
          </cell>
          <cell r="E16">
            <v>225</v>
          </cell>
          <cell r="F16">
            <v>215</v>
          </cell>
          <cell r="G16">
            <v>0.25</v>
          </cell>
          <cell r="H16">
            <v>180</v>
          </cell>
          <cell r="J16">
            <v>248</v>
          </cell>
          <cell r="K16">
            <v>-23</v>
          </cell>
          <cell r="O16">
            <v>45</v>
          </cell>
          <cell r="P16">
            <v>685</v>
          </cell>
          <cell r="Q16">
            <v>685</v>
          </cell>
          <cell r="R16">
            <v>672</v>
          </cell>
          <cell r="S16">
            <v>672</v>
          </cell>
          <cell r="U16">
            <v>19.711111111111112</v>
          </cell>
          <cell r="V16">
            <v>4.7777777777777777</v>
          </cell>
          <cell r="W16">
            <v>36.4</v>
          </cell>
          <cell r="X16">
            <v>45</v>
          </cell>
          <cell r="Y16">
            <v>49.6</v>
          </cell>
          <cell r="Z16">
            <v>77.599999999999994</v>
          </cell>
          <cell r="AA16">
            <v>37</v>
          </cell>
          <cell r="AB16">
            <v>17.2</v>
          </cell>
          <cell r="AD16">
            <v>171.25</v>
          </cell>
          <cell r="AE16">
            <v>12</v>
          </cell>
          <cell r="AF16">
            <v>56</v>
          </cell>
          <cell r="AG16">
            <v>168</v>
          </cell>
          <cell r="AH16">
            <v>14</v>
          </cell>
        </row>
        <row r="17">
          <cell r="A17" t="str">
            <v>Круггетсы сочные ТМ Горячая штучка ТС Круггетсы 0,25 кг зам  ПОКОМ</v>
          </cell>
          <cell r="B17" t="str">
            <v>шт</v>
          </cell>
          <cell r="C17">
            <v>403</v>
          </cell>
          <cell r="D17">
            <v>6</v>
          </cell>
          <cell r="E17">
            <v>93</v>
          </cell>
          <cell r="F17">
            <v>312</v>
          </cell>
          <cell r="G17">
            <v>0.25</v>
          </cell>
          <cell r="H17">
            <v>180</v>
          </cell>
          <cell r="J17">
            <v>97</v>
          </cell>
          <cell r="K17">
            <v>-4</v>
          </cell>
          <cell r="O17">
            <v>18.600000000000001</v>
          </cell>
          <cell r="P17">
            <v>153.00000000000006</v>
          </cell>
          <cell r="Q17">
            <v>153.00000000000006</v>
          </cell>
          <cell r="R17">
            <v>168</v>
          </cell>
          <cell r="S17">
            <v>168</v>
          </cell>
          <cell r="U17">
            <v>25.806451612903224</v>
          </cell>
          <cell r="V17">
            <v>16.774193548387096</v>
          </cell>
          <cell r="W17">
            <v>22.4</v>
          </cell>
          <cell r="X17">
            <v>31.2</v>
          </cell>
          <cell r="Y17">
            <v>10.6</v>
          </cell>
          <cell r="Z17">
            <v>24.8</v>
          </cell>
          <cell r="AA17">
            <v>6.4</v>
          </cell>
          <cell r="AB17">
            <v>18.2</v>
          </cell>
          <cell r="AD17">
            <v>38.250000000000014</v>
          </cell>
          <cell r="AE17">
            <v>12</v>
          </cell>
          <cell r="AF17">
            <v>14</v>
          </cell>
          <cell r="AG17">
            <v>42</v>
          </cell>
          <cell r="AH17">
            <v>14</v>
          </cell>
        </row>
        <row r="18">
          <cell r="A18" t="str">
            <v>Мини-сосиски в тесте "Фрайпики" 3,7кг ВЕС,  ПОКОМ</v>
          </cell>
          <cell r="B18" t="str">
            <v>кг</v>
          </cell>
          <cell r="C18">
            <v>155.5</v>
          </cell>
          <cell r="E18">
            <v>14.8</v>
          </cell>
          <cell r="F18">
            <v>140.69999999999999</v>
          </cell>
          <cell r="G18">
            <v>1</v>
          </cell>
          <cell r="H18">
            <v>180</v>
          </cell>
          <cell r="J18">
            <v>14.8</v>
          </cell>
          <cell r="K18">
            <v>0</v>
          </cell>
          <cell r="O18">
            <v>2.96</v>
          </cell>
          <cell r="R18">
            <v>0</v>
          </cell>
          <cell r="U18">
            <v>47.533783783783782</v>
          </cell>
          <cell r="V18">
            <v>47.533783783783782</v>
          </cell>
          <cell r="W18">
            <v>0.74</v>
          </cell>
          <cell r="X18">
            <v>6.6599999999999993</v>
          </cell>
          <cell r="Y18">
            <v>6.6599999999999993</v>
          </cell>
          <cell r="Z18">
            <v>5.92</v>
          </cell>
          <cell r="AA18">
            <v>5.18</v>
          </cell>
          <cell r="AB18">
            <v>5.92</v>
          </cell>
          <cell r="AC18" t="str">
            <v>нужно увеличить продажи</v>
          </cell>
          <cell r="AD18">
            <v>0</v>
          </cell>
          <cell r="AE18">
            <v>3.7</v>
          </cell>
          <cell r="AF18">
            <v>0</v>
          </cell>
          <cell r="AG18">
            <v>0</v>
          </cell>
          <cell r="AH18">
            <v>14</v>
          </cell>
        </row>
        <row r="19">
          <cell r="A19" t="str">
            <v>Наггетсы Нагетосы Сочная курочка ТМ Горячая штучка 0,25 кг зам  ПОКОМ</v>
          </cell>
          <cell r="B19" t="str">
            <v>шт</v>
          </cell>
          <cell r="C19">
            <v>476</v>
          </cell>
          <cell r="D19">
            <v>8</v>
          </cell>
          <cell r="E19">
            <v>268</v>
          </cell>
          <cell r="F19">
            <v>206</v>
          </cell>
          <cell r="G19">
            <v>0.25</v>
          </cell>
          <cell r="H19">
            <v>180</v>
          </cell>
          <cell r="J19">
            <v>299</v>
          </cell>
          <cell r="K19">
            <v>-31</v>
          </cell>
          <cell r="O19">
            <v>53.6</v>
          </cell>
          <cell r="P19">
            <v>866</v>
          </cell>
          <cell r="Q19">
            <v>866</v>
          </cell>
          <cell r="R19">
            <v>840</v>
          </cell>
          <cell r="S19">
            <v>840</v>
          </cell>
          <cell r="U19">
            <v>19.514925373134329</v>
          </cell>
          <cell r="V19">
            <v>3.8432835820895521</v>
          </cell>
          <cell r="W19">
            <v>38.6</v>
          </cell>
          <cell r="X19">
            <v>45</v>
          </cell>
          <cell r="Y19">
            <v>32.200000000000003</v>
          </cell>
          <cell r="Z19">
            <v>62</v>
          </cell>
          <cell r="AA19">
            <v>42.6</v>
          </cell>
          <cell r="AB19">
            <v>27.2</v>
          </cell>
          <cell r="AD19">
            <v>216.5</v>
          </cell>
          <cell r="AE19">
            <v>6</v>
          </cell>
          <cell r="AF19">
            <v>140</v>
          </cell>
          <cell r="AG19">
            <v>210</v>
          </cell>
          <cell r="AH19">
            <v>14</v>
          </cell>
        </row>
        <row r="20">
          <cell r="A20" t="str">
            <v>Наггетсы Нагетосы Сочная курочка в хрустящей панировке ТМ Горячая штучка 0,25 кг зам  ПОКОМ</v>
          </cell>
          <cell r="B20" t="str">
            <v>шт</v>
          </cell>
          <cell r="C20">
            <v>510</v>
          </cell>
          <cell r="D20">
            <v>3</v>
          </cell>
          <cell r="E20">
            <v>139</v>
          </cell>
          <cell r="F20">
            <v>372</v>
          </cell>
          <cell r="G20">
            <v>0.25</v>
          </cell>
          <cell r="H20">
            <v>180</v>
          </cell>
          <cell r="J20">
            <v>140</v>
          </cell>
          <cell r="K20">
            <v>-1</v>
          </cell>
          <cell r="O20">
            <v>27.8</v>
          </cell>
          <cell r="P20">
            <v>184</v>
          </cell>
          <cell r="Q20">
            <v>184</v>
          </cell>
          <cell r="R20">
            <v>168</v>
          </cell>
          <cell r="S20">
            <v>168</v>
          </cell>
          <cell r="U20">
            <v>19.424460431654676</v>
          </cell>
          <cell r="V20">
            <v>13.381294964028777</v>
          </cell>
          <cell r="W20">
            <v>21.2</v>
          </cell>
          <cell r="X20">
            <v>38.4</v>
          </cell>
          <cell r="Y20">
            <v>33.4</v>
          </cell>
          <cell r="Z20">
            <v>61.8</v>
          </cell>
          <cell r="AA20">
            <v>19.8</v>
          </cell>
          <cell r="AB20">
            <v>10.199999999999999</v>
          </cell>
          <cell r="AD20">
            <v>46</v>
          </cell>
          <cell r="AE20">
            <v>6</v>
          </cell>
          <cell r="AF20">
            <v>28</v>
          </cell>
          <cell r="AG20">
            <v>42</v>
          </cell>
          <cell r="AH20">
            <v>14</v>
          </cell>
        </row>
        <row r="21">
          <cell r="A21" t="str">
            <v>Наггетсы из печи 0,25кг ТМ Вязанка ТС Няняггетсы Сливушки замор.  ПОКОМ</v>
          </cell>
          <cell r="B21" t="str">
            <v>шт</v>
          </cell>
          <cell r="C21">
            <v>262</v>
          </cell>
          <cell r="D21">
            <v>2</v>
          </cell>
          <cell r="E21">
            <v>75</v>
          </cell>
          <cell r="F21">
            <v>184</v>
          </cell>
          <cell r="G21">
            <v>0.25</v>
          </cell>
          <cell r="H21">
            <v>180</v>
          </cell>
          <cell r="J21">
            <v>75</v>
          </cell>
          <cell r="K21">
            <v>0</v>
          </cell>
          <cell r="O21">
            <v>15</v>
          </cell>
          <cell r="P21">
            <v>116</v>
          </cell>
          <cell r="Q21">
            <v>116</v>
          </cell>
          <cell r="R21">
            <v>168</v>
          </cell>
          <cell r="S21">
            <v>168</v>
          </cell>
          <cell r="U21">
            <v>23.466666666666665</v>
          </cell>
          <cell r="V21">
            <v>12.266666666666667</v>
          </cell>
          <cell r="W21">
            <v>22.6</v>
          </cell>
          <cell r="X21">
            <v>29</v>
          </cell>
          <cell r="Y21">
            <v>41</v>
          </cell>
          <cell r="Z21">
            <v>40.4</v>
          </cell>
          <cell r="AA21">
            <v>34.799999999999997</v>
          </cell>
          <cell r="AB21">
            <v>33.799999999999997</v>
          </cell>
          <cell r="AD21">
            <v>29</v>
          </cell>
          <cell r="AE21">
            <v>12</v>
          </cell>
          <cell r="AF21">
            <v>14</v>
          </cell>
          <cell r="AG21">
            <v>42</v>
          </cell>
          <cell r="AH21">
            <v>14</v>
          </cell>
        </row>
        <row r="22">
          <cell r="A22" t="str">
            <v>Наггетсы с индейкой 0,25кг ТМ Вязанка ТС Няняггетсы Сливушки НД2 замор.  ПОКОМ</v>
          </cell>
          <cell r="B22" t="str">
            <v>шт</v>
          </cell>
          <cell r="C22">
            <v>333</v>
          </cell>
          <cell r="D22">
            <v>2</v>
          </cell>
          <cell r="E22">
            <v>41</v>
          </cell>
          <cell r="F22">
            <v>293</v>
          </cell>
          <cell r="G22">
            <v>0.25</v>
          </cell>
          <cell r="H22">
            <v>180</v>
          </cell>
          <cell r="J22">
            <v>41</v>
          </cell>
          <cell r="K22">
            <v>0</v>
          </cell>
          <cell r="O22">
            <v>8.1999999999999993</v>
          </cell>
          <cell r="R22">
            <v>0</v>
          </cell>
          <cell r="U22">
            <v>35.731707317073173</v>
          </cell>
          <cell r="V22">
            <v>35.731707317073173</v>
          </cell>
          <cell r="W22">
            <v>11.8</v>
          </cell>
          <cell r="X22">
            <v>20.2</v>
          </cell>
          <cell r="Y22">
            <v>17.2</v>
          </cell>
          <cell r="Z22">
            <v>22.6</v>
          </cell>
          <cell r="AA22">
            <v>17.2</v>
          </cell>
          <cell r="AB22">
            <v>11.2</v>
          </cell>
          <cell r="AC22" t="str">
            <v>нужно увеличить продажи</v>
          </cell>
          <cell r="AD22">
            <v>0</v>
          </cell>
          <cell r="AE22">
            <v>12</v>
          </cell>
          <cell r="AF22">
            <v>0</v>
          </cell>
          <cell r="AG22">
            <v>0</v>
          </cell>
          <cell r="AH22">
            <v>14</v>
          </cell>
        </row>
        <row r="23">
          <cell r="A23" t="str">
            <v>Наггетсы с куриным филе и сыром ТМ Вязанка 0,25 кг ПОКОМ</v>
          </cell>
          <cell r="B23" t="str">
            <v>шт</v>
          </cell>
          <cell r="C23">
            <v>182</v>
          </cell>
          <cell r="D23">
            <v>2</v>
          </cell>
          <cell r="E23">
            <v>35</v>
          </cell>
          <cell r="F23">
            <v>149</v>
          </cell>
          <cell r="G23">
            <v>0.25</v>
          </cell>
          <cell r="H23">
            <v>180</v>
          </cell>
          <cell r="J23">
            <v>35</v>
          </cell>
          <cell r="K23">
            <v>0</v>
          </cell>
          <cell r="O23">
            <v>7</v>
          </cell>
          <cell r="R23">
            <v>0</v>
          </cell>
          <cell r="U23">
            <v>21.285714285714285</v>
          </cell>
          <cell r="V23">
            <v>21.285714285714285</v>
          </cell>
          <cell r="W23">
            <v>12.8</v>
          </cell>
          <cell r="X23">
            <v>17.2</v>
          </cell>
          <cell r="Y23">
            <v>17.399999999999999</v>
          </cell>
          <cell r="Z23">
            <v>18.2</v>
          </cell>
          <cell r="AA23">
            <v>13</v>
          </cell>
          <cell r="AB23">
            <v>11.6</v>
          </cell>
          <cell r="AD23">
            <v>0</v>
          </cell>
          <cell r="AE23">
            <v>12</v>
          </cell>
          <cell r="AF23">
            <v>0</v>
          </cell>
          <cell r="AG23">
            <v>0</v>
          </cell>
          <cell r="AH23">
            <v>14</v>
          </cell>
        </row>
        <row r="24">
          <cell r="A24" t="str">
            <v>Наггетсы хрустящие п/ф ВЕС ПОКОМ</v>
          </cell>
          <cell r="B24" t="str">
            <v>кг</v>
          </cell>
          <cell r="C24">
            <v>102</v>
          </cell>
          <cell r="E24">
            <v>6</v>
          </cell>
          <cell r="F24">
            <v>96</v>
          </cell>
          <cell r="G24">
            <v>1</v>
          </cell>
          <cell r="H24">
            <v>180</v>
          </cell>
          <cell r="J24">
            <v>6</v>
          </cell>
          <cell r="K24">
            <v>0</v>
          </cell>
          <cell r="O24">
            <v>1.2</v>
          </cell>
          <cell r="R24">
            <v>0</v>
          </cell>
          <cell r="U24">
            <v>80</v>
          </cell>
          <cell r="V24">
            <v>80</v>
          </cell>
          <cell r="W24">
            <v>3.6</v>
          </cell>
          <cell r="X24">
            <v>4.8</v>
          </cell>
          <cell r="Y24">
            <v>2.4</v>
          </cell>
          <cell r="Z24">
            <v>3.6</v>
          </cell>
          <cell r="AA24">
            <v>0</v>
          </cell>
          <cell r="AB24">
            <v>14.4</v>
          </cell>
          <cell r="AC24" t="str">
            <v>нужно увеличить продажи</v>
          </cell>
          <cell r="AD24">
            <v>0</v>
          </cell>
          <cell r="AE24">
            <v>6</v>
          </cell>
          <cell r="AF24">
            <v>0</v>
          </cell>
          <cell r="AG24">
            <v>0</v>
          </cell>
          <cell r="AH24">
            <v>12</v>
          </cell>
        </row>
        <row r="25">
          <cell r="A25" t="str">
            <v>Пекерсы с индейкой в сливочном соусе ТМ Горячая штучка 0,25 кг зам  ПОКОМ</v>
          </cell>
          <cell r="B25" t="str">
            <v>шт</v>
          </cell>
          <cell r="C25">
            <v>401</v>
          </cell>
          <cell r="D25">
            <v>8</v>
          </cell>
          <cell r="E25">
            <v>106</v>
          </cell>
          <cell r="F25">
            <v>298</v>
          </cell>
          <cell r="G25">
            <v>0.25</v>
          </cell>
          <cell r="H25">
            <v>180</v>
          </cell>
          <cell r="J25">
            <v>126</v>
          </cell>
          <cell r="K25">
            <v>-20</v>
          </cell>
          <cell r="O25">
            <v>21.2</v>
          </cell>
          <cell r="P25">
            <v>126</v>
          </cell>
          <cell r="Q25">
            <v>126</v>
          </cell>
          <cell r="R25">
            <v>168</v>
          </cell>
          <cell r="S25">
            <v>168</v>
          </cell>
          <cell r="U25">
            <v>21.981132075471699</v>
          </cell>
          <cell r="V25">
            <v>14.056603773584905</v>
          </cell>
          <cell r="W25">
            <v>5</v>
          </cell>
          <cell r="X25">
            <v>31</v>
          </cell>
          <cell r="Y25">
            <v>7.4</v>
          </cell>
          <cell r="Z25">
            <v>8.4</v>
          </cell>
          <cell r="AA25">
            <v>26.2</v>
          </cell>
          <cell r="AB25">
            <v>27.2</v>
          </cell>
          <cell r="AD25">
            <v>31.5</v>
          </cell>
          <cell r="AE25">
            <v>12</v>
          </cell>
          <cell r="AF25">
            <v>14</v>
          </cell>
          <cell r="AG25">
            <v>42</v>
          </cell>
          <cell r="AH25">
            <v>14</v>
          </cell>
        </row>
        <row r="26">
          <cell r="A26" t="str">
            <v>Пельмени Бигбули с мясом, Горячая штучка 0,43кг  ПОКОМ</v>
          </cell>
          <cell r="B26" t="str">
            <v>шт</v>
          </cell>
          <cell r="C26">
            <v>527</v>
          </cell>
          <cell r="D26">
            <v>12</v>
          </cell>
          <cell r="E26">
            <v>196</v>
          </cell>
          <cell r="F26">
            <v>322</v>
          </cell>
          <cell r="G26">
            <v>0.43</v>
          </cell>
          <cell r="H26">
            <v>180</v>
          </cell>
          <cell r="J26">
            <v>195</v>
          </cell>
          <cell r="K26">
            <v>1</v>
          </cell>
          <cell r="O26">
            <v>39.200000000000003</v>
          </cell>
          <cell r="P26">
            <v>462</v>
          </cell>
          <cell r="Q26">
            <v>0</v>
          </cell>
          <cell r="R26">
            <v>0</v>
          </cell>
          <cell r="S26">
            <v>0</v>
          </cell>
          <cell r="U26">
            <v>8.2142857142857135</v>
          </cell>
          <cell r="V26">
            <v>8.2142857142857135</v>
          </cell>
          <cell r="W26">
            <v>30.8</v>
          </cell>
          <cell r="X26">
            <v>18.2</v>
          </cell>
          <cell r="Y26">
            <v>28</v>
          </cell>
          <cell r="Z26">
            <v>43.2</v>
          </cell>
          <cell r="AA26">
            <v>18.600000000000001</v>
          </cell>
          <cell r="AB26">
            <v>11.4</v>
          </cell>
          <cell r="AC26" t="str">
            <v>ротация на 0,4</v>
          </cell>
          <cell r="AD26">
            <v>0</v>
          </cell>
          <cell r="AE26">
            <v>16</v>
          </cell>
          <cell r="AF26">
            <v>0</v>
          </cell>
          <cell r="AG26">
            <v>0</v>
          </cell>
          <cell r="AH26">
            <v>12</v>
          </cell>
        </row>
        <row r="27">
          <cell r="A27" t="str">
            <v>Пельмени Бигбули с мясом, Горячая штучка 0,9кг  ПОКОМ</v>
          </cell>
          <cell r="B27" t="str">
            <v>шт</v>
          </cell>
          <cell r="C27">
            <v>166</v>
          </cell>
          <cell r="D27">
            <v>11</v>
          </cell>
          <cell r="E27">
            <v>140</v>
          </cell>
          <cell r="F27">
            <v>-10</v>
          </cell>
          <cell r="G27">
            <v>0.9</v>
          </cell>
          <cell r="H27">
            <v>180</v>
          </cell>
          <cell r="J27">
            <v>154</v>
          </cell>
          <cell r="K27">
            <v>-14</v>
          </cell>
          <cell r="O27">
            <v>28</v>
          </cell>
          <cell r="P27">
            <v>458</v>
          </cell>
          <cell r="Q27">
            <v>0</v>
          </cell>
          <cell r="R27">
            <v>0</v>
          </cell>
          <cell r="S27">
            <v>0</v>
          </cell>
          <cell r="U27">
            <v>-0.35714285714285715</v>
          </cell>
          <cell r="V27">
            <v>-0.35714285714285715</v>
          </cell>
          <cell r="W27">
            <v>27</v>
          </cell>
          <cell r="X27">
            <v>16</v>
          </cell>
          <cell r="Y27">
            <v>27</v>
          </cell>
          <cell r="Z27">
            <v>45.8</v>
          </cell>
          <cell r="AA27">
            <v>16.600000000000001</v>
          </cell>
          <cell r="AB27">
            <v>12.4</v>
          </cell>
          <cell r="AC27" t="str">
            <v>ротация на 0,7</v>
          </cell>
          <cell r="AD27">
            <v>0</v>
          </cell>
          <cell r="AE27">
            <v>8</v>
          </cell>
          <cell r="AF27">
            <v>0</v>
          </cell>
          <cell r="AG27">
            <v>0</v>
          </cell>
          <cell r="AH27">
            <v>12</v>
          </cell>
        </row>
        <row r="28">
          <cell r="A28" t="str">
            <v>Пельмени Бульмени с говядиной и свининой 2,7кг Наваристые Горячая штучка ВЕС  ПОКОМ</v>
          </cell>
          <cell r="B28" t="str">
            <v>кг</v>
          </cell>
          <cell r="C28">
            <v>143.1</v>
          </cell>
          <cell r="D28">
            <v>2.7</v>
          </cell>
          <cell r="E28">
            <v>2.7</v>
          </cell>
          <cell r="F28">
            <v>140.4</v>
          </cell>
          <cell r="G28">
            <v>1</v>
          </cell>
          <cell r="H28">
            <v>180</v>
          </cell>
          <cell r="J28">
            <v>5.4</v>
          </cell>
          <cell r="K28">
            <v>-2.7</v>
          </cell>
          <cell r="O28">
            <v>0.54</v>
          </cell>
          <cell r="R28">
            <v>0</v>
          </cell>
          <cell r="U28">
            <v>260</v>
          </cell>
          <cell r="V28">
            <v>260</v>
          </cell>
          <cell r="W28">
            <v>1.08</v>
          </cell>
          <cell r="X28">
            <v>3.24</v>
          </cell>
          <cell r="Y28">
            <v>3.24</v>
          </cell>
          <cell r="Z28">
            <v>2.7</v>
          </cell>
          <cell r="AA28">
            <v>3.78</v>
          </cell>
          <cell r="AB28">
            <v>2.7</v>
          </cell>
          <cell r="AC28" t="str">
            <v>нужно увеличить продажи</v>
          </cell>
          <cell r="AD28">
            <v>0</v>
          </cell>
          <cell r="AE28">
            <v>2.7</v>
          </cell>
          <cell r="AF28">
            <v>0</v>
          </cell>
          <cell r="AG28">
            <v>0</v>
          </cell>
          <cell r="AH28">
            <v>18</v>
          </cell>
        </row>
        <row r="29">
          <cell r="A29" t="str">
            <v>Пельмени Бульмени с говядиной и свининой 5кг Наваристые Горячая штучка ВЕС  ПОКОМ</v>
          </cell>
          <cell r="B29" t="str">
            <v>кг</v>
          </cell>
          <cell r="C29">
            <v>74.599999999999994</v>
          </cell>
          <cell r="E29">
            <v>20</v>
          </cell>
          <cell r="F29">
            <v>54.6</v>
          </cell>
          <cell r="G29">
            <v>1</v>
          </cell>
          <cell r="H29">
            <v>180</v>
          </cell>
          <cell r="J29">
            <v>20</v>
          </cell>
          <cell r="K29">
            <v>0</v>
          </cell>
          <cell r="O29">
            <v>4</v>
          </cell>
          <cell r="P29">
            <v>45.4</v>
          </cell>
          <cell r="Q29">
            <v>45.4</v>
          </cell>
          <cell r="R29">
            <v>60</v>
          </cell>
          <cell r="S29">
            <v>60</v>
          </cell>
          <cell r="U29">
            <v>28.65</v>
          </cell>
          <cell r="V29">
            <v>13.65</v>
          </cell>
          <cell r="W29">
            <v>3</v>
          </cell>
          <cell r="X29">
            <v>3</v>
          </cell>
          <cell r="Y29">
            <v>4</v>
          </cell>
          <cell r="Z29">
            <v>12</v>
          </cell>
          <cell r="AA29">
            <v>0</v>
          </cell>
          <cell r="AB29">
            <v>0</v>
          </cell>
          <cell r="AD29">
            <v>45.4</v>
          </cell>
          <cell r="AE29">
            <v>5</v>
          </cell>
          <cell r="AF29">
            <v>12</v>
          </cell>
          <cell r="AG29">
            <v>60</v>
          </cell>
          <cell r="AH29">
            <v>12</v>
          </cell>
        </row>
        <row r="30">
          <cell r="A30" t="str">
            <v>Пельмени Бульмени с говядиной и свининой Горячая шт. 0,9 кг  ПОКОМ</v>
          </cell>
          <cell r="B30" t="str">
            <v>шт</v>
          </cell>
          <cell r="C30">
            <v>503</v>
          </cell>
          <cell r="D30">
            <v>4</v>
          </cell>
          <cell r="E30">
            <v>269</v>
          </cell>
          <cell r="F30">
            <v>176</v>
          </cell>
          <cell r="G30">
            <v>0.9</v>
          </cell>
          <cell r="H30">
            <v>180</v>
          </cell>
          <cell r="J30">
            <v>268</v>
          </cell>
          <cell r="K30">
            <v>1</v>
          </cell>
          <cell r="O30">
            <v>53.8</v>
          </cell>
          <cell r="P30">
            <v>900</v>
          </cell>
          <cell r="Q30">
            <v>0</v>
          </cell>
          <cell r="R30">
            <v>0</v>
          </cell>
          <cell r="S30">
            <v>0</v>
          </cell>
          <cell r="U30">
            <v>3.2713754646840152</v>
          </cell>
          <cell r="V30">
            <v>3.2713754646840152</v>
          </cell>
          <cell r="W30">
            <v>53.8</v>
          </cell>
          <cell r="X30">
            <v>46.8</v>
          </cell>
          <cell r="Y30">
            <v>45</v>
          </cell>
          <cell r="Z30">
            <v>62</v>
          </cell>
          <cell r="AA30">
            <v>21.8</v>
          </cell>
          <cell r="AB30">
            <v>18.8</v>
          </cell>
          <cell r="AC30" t="str">
            <v>ротация на 0,7</v>
          </cell>
          <cell r="AD30">
            <v>0</v>
          </cell>
          <cell r="AE30">
            <v>8</v>
          </cell>
          <cell r="AF30">
            <v>0</v>
          </cell>
          <cell r="AG30">
            <v>0</v>
          </cell>
          <cell r="AH30">
            <v>12</v>
          </cell>
        </row>
        <row r="31">
          <cell r="A31" t="str">
            <v>Пельмени Бульмени с говядиной и свининой Горячая штучка 0,43  ПОКОМ</v>
          </cell>
          <cell r="B31" t="str">
            <v>шт</v>
          </cell>
          <cell r="C31">
            <v>407</v>
          </cell>
          <cell r="D31">
            <v>10</v>
          </cell>
          <cell r="E31">
            <v>27</v>
          </cell>
          <cell r="F31">
            <v>173</v>
          </cell>
          <cell r="G31">
            <v>0.43</v>
          </cell>
          <cell r="H31">
            <v>180</v>
          </cell>
          <cell r="J31">
            <v>219</v>
          </cell>
          <cell r="K31">
            <v>-192</v>
          </cell>
          <cell r="O31">
            <v>5.4</v>
          </cell>
          <cell r="R31">
            <v>0</v>
          </cell>
          <cell r="U31">
            <v>32.037037037037038</v>
          </cell>
          <cell r="V31">
            <v>32.037037037037038</v>
          </cell>
          <cell r="W31">
            <v>39.6</v>
          </cell>
          <cell r="X31">
            <v>30.8</v>
          </cell>
          <cell r="Y31">
            <v>40.799999999999997</v>
          </cell>
          <cell r="Z31">
            <v>59.2</v>
          </cell>
          <cell r="AA31">
            <v>21</v>
          </cell>
          <cell r="AB31">
            <v>22</v>
          </cell>
          <cell r="AC31" t="str">
            <v>ротация на 0,43 / нужно увеличить продажи / есть дубль</v>
          </cell>
          <cell r="AD31">
            <v>0</v>
          </cell>
          <cell r="AE31">
            <v>16</v>
          </cell>
          <cell r="AF31">
            <v>0</v>
          </cell>
          <cell r="AG31">
            <v>0</v>
          </cell>
          <cell r="AH31">
            <v>12</v>
          </cell>
        </row>
        <row r="32">
          <cell r="A32" t="str">
            <v>Пельмени Бульмени с говядиной и свининой Горячая штучка 0,43 большие замор  ПОКОМ</v>
          </cell>
          <cell r="B32" t="str">
            <v>шт</v>
          </cell>
          <cell r="C32">
            <v>-3</v>
          </cell>
          <cell r="F32">
            <v>-3</v>
          </cell>
          <cell r="G32">
            <v>0</v>
          </cell>
          <cell r="K32">
            <v>0</v>
          </cell>
          <cell r="O32">
            <v>0</v>
          </cell>
          <cell r="U32" t="e">
            <v>#DIV/0!</v>
          </cell>
          <cell r="V32" t="e">
            <v>#DIV/0!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 t="str">
            <v>дубль</v>
          </cell>
          <cell r="AE32">
            <v>0</v>
          </cell>
        </row>
        <row r="33">
          <cell r="A33" t="str">
            <v>Пельмени Бульмени со сливочным маслом Горячая штучка 0,9 кг  ПОКОМ</v>
          </cell>
          <cell r="B33" t="str">
            <v>шт</v>
          </cell>
          <cell r="C33">
            <v>418</v>
          </cell>
          <cell r="D33">
            <v>3</v>
          </cell>
          <cell r="E33">
            <v>282</v>
          </cell>
          <cell r="F33">
            <v>80</v>
          </cell>
          <cell r="G33">
            <v>0.9</v>
          </cell>
          <cell r="H33">
            <v>180</v>
          </cell>
          <cell r="J33">
            <v>279</v>
          </cell>
          <cell r="K33">
            <v>3</v>
          </cell>
          <cell r="O33">
            <v>56.4</v>
          </cell>
          <cell r="P33">
            <v>1048</v>
          </cell>
          <cell r="Q33">
            <v>0</v>
          </cell>
          <cell r="R33">
            <v>0</v>
          </cell>
          <cell r="S33">
            <v>0</v>
          </cell>
          <cell r="U33">
            <v>1.4184397163120568</v>
          </cell>
          <cell r="V33">
            <v>1.4184397163120568</v>
          </cell>
          <cell r="W33">
            <v>39.6</v>
          </cell>
          <cell r="X33">
            <v>38.6</v>
          </cell>
          <cell r="Y33">
            <v>0</v>
          </cell>
          <cell r="Z33">
            <v>31</v>
          </cell>
          <cell r="AA33">
            <v>21</v>
          </cell>
          <cell r="AB33">
            <v>17.600000000000001</v>
          </cell>
          <cell r="AC33" t="str">
            <v>ротация на 0,7</v>
          </cell>
          <cell r="AD33">
            <v>0</v>
          </cell>
          <cell r="AE33">
            <v>8</v>
          </cell>
          <cell r="AF33">
            <v>0</v>
          </cell>
          <cell r="AG33">
            <v>0</v>
          </cell>
          <cell r="AH33">
            <v>12</v>
          </cell>
        </row>
        <row r="34">
          <cell r="A34" t="str">
            <v>Пельмени Бульмени со сливочным маслом ТМ Горячая шт. 0,43 кг  ПОКОМ</v>
          </cell>
          <cell r="B34" t="str">
            <v>шт</v>
          </cell>
          <cell r="C34">
            <v>397.67399999999998</v>
          </cell>
          <cell r="D34">
            <v>61</v>
          </cell>
          <cell r="E34">
            <v>181</v>
          </cell>
          <cell r="F34">
            <v>204.67400000000001</v>
          </cell>
          <cell r="G34">
            <v>0.43</v>
          </cell>
          <cell r="H34">
            <v>180</v>
          </cell>
          <cell r="J34">
            <v>215</v>
          </cell>
          <cell r="K34">
            <v>-34</v>
          </cell>
          <cell r="O34">
            <v>36.200000000000003</v>
          </cell>
          <cell r="P34">
            <v>519.32600000000002</v>
          </cell>
          <cell r="Q34">
            <v>0</v>
          </cell>
          <cell r="R34">
            <v>0</v>
          </cell>
          <cell r="S34">
            <v>0</v>
          </cell>
          <cell r="U34">
            <v>5.6539779005524862</v>
          </cell>
          <cell r="V34">
            <v>5.6539779005524862</v>
          </cell>
          <cell r="W34">
            <v>41.6</v>
          </cell>
          <cell r="X34">
            <v>35</v>
          </cell>
          <cell r="Y34">
            <v>46.8</v>
          </cell>
          <cell r="Z34">
            <v>63.6</v>
          </cell>
          <cell r="AA34">
            <v>23.4</v>
          </cell>
          <cell r="AB34">
            <v>21.8</v>
          </cell>
          <cell r="AC34" t="str">
            <v>ротация на 0,4</v>
          </cell>
          <cell r="AD34">
            <v>0</v>
          </cell>
          <cell r="AE34">
            <v>16</v>
          </cell>
          <cell r="AF34">
            <v>0</v>
          </cell>
          <cell r="AG34">
            <v>0</v>
          </cell>
          <cell r="AH34">
            <v>12</v>
          </cell>
        </row>
        <row r="35">
          <cell r="A35" t="str">
            <v>Пельмени Быстромени сфера, ВЕС  ПОКОМ</v>
          </cell>
          <cell r="B35" t="str">
            <v>кг</v>
          </cell>
          <cell r="G35">
            <v>0</v>
          </cell>
          <cell r="H35">
            <v>180</v>
          </cell>
          <cell r="K35">
            <v>0</v>
          </cell>
          <cell r="O35">
            <v>0</v>
          </cell>
          <cell r="U35" t="e">
            <v>#DIV/0!</v>
          </cell>
          <cell r="V35" t="e">
            <v>#DIV/0!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2</v>
          </cell>
          <cell r="AC35" t="str">
            <v>нет потребности</v>
          </cell>
          <cell r="AE35">
            <v>0</v>
          </cell>
        </row>
        <row r="36">
          <cell r="A36" t="str">
            <v>Пельмени Медвежьи ушки с фермерскими сливками 0,4 кг. ТМ Стародворье ПОКОМ</v>
          </cell>
          <cell r="B36" t="str">
            <v>шт</v>
          </cell>
          <cell r="C36">
            <v>223</v>
          </cell>
          <cell r="D36">
            <v>3</v>
          </cell>
          <cell r="E36">
            <v>56</v>
          </cell>
          <cell r="F36">
            <v>160</v>
          </cell>
          <cell r="G36">
            <v>0.4</v>
          </cell>
          <cell r="H36">
            <v>180</v>
          </cell>
          <cell r="J36">
            <v>62</v>
          </cell>
          <cell r="K36">
            <v>-6</v>
          </cell>
          <cell r="O36">
            <v>11.2</v>
          </cell>
          <cell r="P36">
            <v>120</v>
          </cell>
          <cell r="Q36">
            <v>120</v>
          </cell>
          <cell r="R36">
            <v>192</v>
          </cell>
          <cell r="S36">
            <v>192</v>
          </cell>
          <cell r="U36">
            <v>31.428571428571431</v>
          </cell>
          <cell r="V36">
            <v>14.285714285714286</v>
          </cell>
          <cell r="W36">
            <v>9.4</v>
          </cell>
          <cell r="X36">
            <v>12.2</v>
          </cell>
          <cell r="Y36">
            <v>8.1999999999999993</v>
          </cell>
          <cell r="Z36">
            <v>18.8</v>
          </cell>
          <cell r="AA36">
            <v>0.8</v>
          </cell>
          <cell r="AB36">
            <v>3.6</v>
          </cell>
          <cell r="AC36" t="str">
            <v>нужно увеличить продажи</v>
          </cell>
          <cell r="AD36">
            <v>48</v>
          </cell>
          <cell r="AE36">
            <v>16</v>
          </cell>
          <cell r="AF36">
            <v>12</v>
          </cell>
          <cell r="AG36">
            <v>76.800000000000011</v>
          </cell>
          <cell r="AH36">
            <v>12</v>
          </cell>
        </row>
        <row r="37">
          <cell r="A37" t="str">
            <v>Пельмени Медвежьи ушки с фермерскими сливками 0,7кг  ПОКОМ</v>
          </cell>
          <cell r="B37" t="str">
            <v>шт</v>
          </cell>
          <cell r="C37">
            <v>44</v>
          </cell>
          <cell r="F37">
            <v>40</v>
          </cell>
          <cell r="G37">
            <v>0.7</v>
          </cell>
          <cell r="H37">
            <v>180</v>
          </cell>
          <cell r="J37">
            <v>6</v>
          </cell>
          <cell r="K37">
            <v>-6</v>
          </cell>
          <cell r="O37">
            <v>0</v>
          </cell>
          <cell r="R37">
            <v>0</v>
          </cell>
          <cell r="U37" t="e">
            <v>#DIV/0!</v>
          </cell>
          <cell r="V37" t="e">
            <v>#DIV/0!</v>
          </cell>
          <cell r="W37">
            <v>0</v>
          </cell>
          <cell r="X37">
            <v>1.2</v>
          </cell>
          <cell r="Y37">
            <v>2.6</v>
          </cell>
          <cell r="Z37">
            <v>2.6</v>
          </cell>
          <cell r="AA37">
            <v>2.2000000000000002</v>
          </cell>
          <cell r="AB37">
            <v>3.4</v>
          </cell>
          <cell r="AC37" t="str">
            <v>нужно увеличить продажи</v>
          </cell>
          <cell r="AD37">
            <v>0</v>
          </cell>
          <cell r="AE37">
            <v>8</v>
          </cell>
          <cell r="AF37">
            <v>0</v>
          </cell>
          <cell r="AG37">
            <v>0</v>
          </cell>
          <cell r="AH37">
            <v>12</v>
          </cell>
        </row>
        <row r="38">
          <cell r="A38" t="str">
            <v>Пельмени Медвежьи ушки с фермерской свининой и говядиной Малые 0,7кг  ПОКОМ</v>
          </cell>
          <cell r="B38" t="str">
            <v>шт</v>
          </cell>
          <cell r="C38">
            <v>32</v>
          </cell>
          <cell r="E38">
            <v>9</v>
          </cell>
          <cell r="F38">
            <v>17</v>
          </cell>
          <cell r="G38">
            <v>0</v>
          </cell>
          <cell r="H38">
            <v>180</v>
          </cell>
          <cell r="J38">
            <v>9</v>
          </cell>
          <cell r="K38">
            <v>0</v>
          </cell>
          <cell r="O38">
            <v>1.8</v>
          </cell>
          <cell r="P38">
            <v>37</v>
          </cell>
          <cell r="Q38">
            <v>0</v>
          </cell>
          <cell r="S38">
            <v>0</v>
          </cell>
          <cell r="U38">
            <v>9.4444444444444446</v>
          </cell>
          <cell r="V38">
            <v>9.4444444444444446</v>
          </cell>
          <cell r="W38">
            <v>2.4</v>
          </cell>
          <cell r="X38">
            <v>1.8</v>
          </cell>
          <cell r="Y38">
            <v>3</v>
          </cell>
          <cell r="Z38">
            <v>2.8</v>
          </cell>
          <cell r="AA38">
            <v>3.2</v>
          </cell>
          <cell r="AB38">
            <v>2.2000000000000002</v>
          </cell>
          <cell r="AC38" t="str">
            <v>нет потребности</v>
          </cell>
          <cell r="AD38">
            <v>0</v>
          </cell>
          <cell r="AE38">
            <v>0</v>
          </cell>
          <cell r="AH38">
            <v>12</v>
          </cell>
        </row>
        <row r="39">
          <cell r="A39" t="str">
            <v>Пельмени Мясорубские ТМ Стародворье фоупак равиоли 0,7 кг  ПОКОМ</v>
          </cell>
          <cell r="B39" t="str">
            <v>шт</v>
          </cell>
          <cell r="C39">
            <v>300</v>
          </cell>
          <cell r="E39">
            <v>152</v>
          </cell>
          <cell r="F39">
            <v>120</v>
          </cell>
          <cell r="G39">
            <v>0.7</v>
          </cell>
          <cell r="H39">
            <v>180</v>
          </cell>
          <cell r="J39">
            <v>155</v>
          </cell>
          <cell r="K39">
            <v>-3</v>
          </cell>
          <cell r="O39">
            <v>30.4</v>
          </cell>
          <cell r="P39">
            <v>488</v>
          </cell>
          <cell r="Q39">
            <v>488</v>
          </cell>
          <cell r="R39">
            <v>480</v>
          </cell>
          <cell r="S39">
            <v>480</v>
          </cell>
          <cell r="U39">
            <v>19.736842105263158</v>
          </cell>
          <cell r="V39">
            <v>3.9473684210526319</v>
          </cell>
          <cell r="W39">
            <v>22</v>
          </cell>
          <cell r="X39">
            <v>28.2</v>
          </cell>
          <cell r="Y39">
            <v>30.6</v>
          </cell>
          <cell r="Z39">
            <v>50.2</v>
          </cell>
          <cell r="AA39">
            <v>12</v>
          </cell>
          <cell r="AB39">
            <v>14.6</v>
          </cell>
          <cell r="AD39">
            <v>341.59999999999997</v>
          </cell>
          <cell r="AE39">
            <v>8</v>
          </cell>
          <cell r="AF39">
            <v>60</v>
          </cell>
          <cell r="AG39">
            <v>336</v>
          </cell>
          <cell r="AH39">
            <v>12</v>
          </cell>
        </row>
        <row r="40">
          <cell r="A40" t="str">
            <v>Пельмени Отборные из свинины и говядины 0,9 кг ТМ Стародворье ТС Медвежье ушко  ПОКОМ</v>
          </cell>
          <cell r="B40" t="str">
            <v>шт</v>
          </cell>
          <cell r="C40">
            <v>95</v>
          </cell>
          <cell r="E40">
            <v>10</v>
          </cell>
          <cell r="F40">
            <v>74</v>
          </cell>
          <cell r="G40">
            <v>0.9</v>
          </cell>
          <cell r="H40">
            <v>180</v>
          </cell>
          <cell r="J40">
            <v>10</v>
          </cell>
          <cell r="K40">
            <v>0</v>
          </cell>
          <cell r="O40">
            <v>2</v>
          </cell>
          <cell r="R40">
            <v>0</v>
          </cell>
          <cell r="U40">
            <v>37</v>
          </cell>
          <cell r="V40">
            <v>37</v>
          </cell>
          <cell r="W40">
            <v>5.2</v>
          </cell>
          <cell r="X40">
            <v>3.8</v>
          </cell>
          <cell r="Y40">
            <v>5.4</v>
          </cell>
          <cell r="Z40">
            <v>9.6</v>
          </cell>
          <cell r="AA40">
            <v>2.8</v>
          </cell>
          <cell r="AB40">
            <v>5.2</v>
          </cell>
          <cell r="AC40" t="str">
            <v>нужно увеличить продажи</v>
          </cell>
          <cell r="AD40">
            <v>0</v>
          </cell>
          <cell r="AE40">
            <v>8</v>
          </cell>
          <cell r="AF40">
            <v>0</v>
          </cell>
          <cell r="AG40">
            <v>0</v>
          </cell>
          <cell r="AH40">
            <v>12</v>
          </cell>
        </row>
        <row r="41">
          <cell r="A41" t="str">
            <v>Пельмени Отборные с говядиной 0,43 кг ТМ Стародворье ТС Медвежье ушко</v>
          </cell>
          <cell r="B41" t="str">
            <v>шт</v>
          </cell>
          <cell r="C41">
            <v>253</v>
          </cell>
          <cell r="D41">
            <v>2</v>
          </cell>
          <cell r="E41">
            <v>10</v>
          </cell>
          <cell r="F41">
            <v>231</v>
          </cell>
          <cell r="G41">
            <v>0.43</v>
          </cell>
          <cell r="H41">
            <v>180</v>
          </cell>
          <cell r="J41">
            <v>12</v>
          </cell>
          <cell r="K41">
            <v>-2</v>
          </cell>
          <cell r="O41">
            <v>2</v>
          </cell>
          <cell r="R41">
            <v>0</v>
          </cell>
          <cell r="U41">
            <v>115.5</v>
          </cell>
          <cell r="V41">
            <v>115.5</v>
          </cell>
          <cell r="W41">
            <v>2</v>
          </cell>
          <cell r="X41">
            <v>3</v>
          </cell>
          <cell r="Y41">
            <v>1.4</v>
          </cell>
          <cell r="Z41">
            <v>7.4</v>
          </cell>
          <cell r="AA41">
            <v>0</v>
          </cell>
          <cell r="AB41">
            <v>1.6</v>
          </cell>
          <cell r="AC41" t="str">
            <v>нужно увеличить продажи</v>
          </cell>
          <cell r="AD41">
            <v>0</v>
          </cell>
          <cell r="AE41">
            <v>16</v>
          </cell>
          <cell r="AF41">
            <v>0</v>
          </cell>
          <cell r="AG41">
            <v>0</v>
          </cell>
          <cell r="AH41">
            <v>12</v>
          </cell>
        </row>
        <row r="42">
          <cell r="A42" t="str">
            <v>Пельмени Отборные с говядиной 0,9 кг НОВА ТМ Стародворье ТС Медвежье ушко  ПОКОМ</v>
          </cell>
          <cell r="B42" t="str">
            <v>шт</v>
          </cell>
          <cell r="C42">
            <v>120</v>
          </cell>
          <cell r="E42">
            <v>13</v>
          </cell>
          <cell r="F42">
            <v>99</v>
          </cell>
          <cell r="G42">
            <v>0.9</v>
          </cell>
          <cell r="H42">
            <v>180</v>
          </cell>
          <cell r="J42">
            <v>21</v>
          </cell>
          <cell r="K42">
            <v>-8</v>
          </cell>
          <cell r="O42">
            <v>2.6</v>
          </cell>
          <cell r="R42">
            <v>0</v>
          </cell>
          <cell r="U42">
            <v>38.076923076923073</v>
          </cell>
          <cell r="V42">
            <v>38.076923076923073</v>
          </cell>
          <cell r="W42">
            <v>5.2</v>
          </cell>
          <cell r="X42">
            <v>6</v>
          </cell>
          <cell r="Y42">
            <v>6.8</v>
          </cell>
          <cell r="Z42">
            <v>8.1999999999999993</v>
          </cell>
          <cell r="AA42">
            <v>3.2</v>
          </cell>
          <cell r="AB42">
            <v>3</v>
          </cell>
          <cell r="AC42" t="str">
            <v>нужно увеличить продажи</v>
          </cell>
          <cell r="AD42">
            <v>0</v>
          </cell>
          <cell r="AE42">
            <v>8</v>
          </cell>
          <cell r="AF42">
            <v>0</v>
          </cell>
          <cell r="AG42">
            <v>0</v>
          </cell>
          <cell r="AH42">
            <v>12</v>
          </cell>
        </row>
        <row r="43">
          <cell r="A43" t="str">
            <v>Пельмени Отборные с говядиной и свининой 0,43 кг ТМ Стародворье ТС Медвежье ушко</v>
          </cell>
          <cell r="B43" t="str">
            <v>шт</v>
          </cell>
          <cell r="C43">
            <v>182</v>
          </cell>
          <cell r="E43">
            <v>7</v>
          </cell>
          <cell r="F43">
            <v>175</v>
          </cell>
          <cell r="G43">
            <v>0.43</v>
          </cell>
          <cell r="H43">
            <v>180</v>
          </cell>
          <cell r="J43">
            <v>14</v>
          </cell>
          <cell r="K43">
            <v>-7</v>
          </cell>
          <cell r="O43">
            <v>1.4</v>
          </cell>
          <cell r="R43">
            <v>0</v>
          </cell>
          <cell r="U43">
            <v>125.00000000000001</v>
          </cell>
          <cell r="V43">
            <v>125.00000000000001</v>
          </cell>
          <cell r="W43">
            <v>4.5999999999999996</v>
          </cell>
          <cell r="X43">
            <v>5.8</v>
          </cell>
          <cell r="Y43">
            <v>6.4</v>
          </cell>
          <cell r="Z43">
            <v>6.6</v>
          </cell>
          <cell r="AA43">
            <v>3</v>
          </cell>
          <cell r="AB43">
            <v>7.2</v>
          </cell>
          <cell r="AC43" t="str">
            <v>нужно увеличить продажи</v>
          </cell>
          <cell r="AD43">
            <v>0</v>
          </cell>
          <cell r="AE43">
            <v>16</v>
          </cell>
          <cell r="AF43">
            <v>0</v>
          </cell>
          <cell r="AG43">
            <v>0</v>
          </cell>
          <cell r="AH43">
            <v>12</v>
          </cell>
        </row>
        <row r="44">
          <cell r="A44" t="str">
            <v>Пельмени Со свининой и говядиной ТМ Особый рецепт Любимая ложка 1,0 кг  ПОКОМ</v>
          </cell>
          <cell r="B44" t="str">
            <v>шт</v>
          </cell>
          <cell r="C44">
            <v>88</v>
          </cell>
          <cell r="E44">
            <v>20</v>
          </cell>
          <cell r="F44">
            <v>62</v>
          </cell>
          <cell r="G44">
            <v>1</v>
          </cell>
          <cell r="H44">
            <v>180</v>
          </cell>
          <cell r="J44">
            <v>20</v>
          </cell>
          <cell r="K44">
            <v>0</v>
          </cell>
          <cell r="O44">
            <v>4</v>
          </cell>
          <cell r="P44">
            <v>38</v>
          </cell>
          <cell r="Q44">
            <v>38</v>
          </cell>
          <cell r="R44">
            <v>60</v>
          </cell>
          <cell r="S44">
            <v>60</v>
          </cell>
          <cell r="U44">
            <v>30.5</v>
          </cell>
          <cell r="V44">
            <v>15.5</v>
          </cell>
          <cell r="W44">
            <v>4.8</v>
          </cell>
          <cell r="X44">
            <v>3.8</v>
          </cell>
          <cell r="Y44">
            <v>6.8</v>
          </cell>
          <cell r="Z44">
            <v>7</v>
          </cell>
          <cell r="AA44">
            <v>5.2</v>
          </cell>
          <cell r="AB44">
            <v>5.6</v>
          </cell>
          <cell r="AC44" t="str">
            <v>нужно увеличить продажи</v>
          </cell>
          <cell r="AD44">
            <v>38</v>
          </cell>
          <cell r="AE44">
            <v>5</v>
          </cell>
          <cell r="AF44">
            <v>12</v>
          </cell>
          <cell r="AG44">
            <v>60</v>
          </cell>
          <cell r="AH44">
            <v>12</v>
          </cell>
        </row>
        <row r="45">
          <cell r="A45" t="str">
            <v>Пирожки с мясом 3,7кг ВЕС ТМ Зареченские  ПОКОМ</v>
          </cell>
          <cell r="B45" t="str">
            <v>кг</v>
          </cell>
          <cell r="C45">
            <v>51.8</v>
          </cell>
          <cell r="E45">
            <v>11.1</v>
          </cell>
          <cell r="F45">
            <v>40.700000000000003</v>
          </cell>
          <cell r="G45">
            <v>1</v>
          </cell>
          <cell r="H45">
            <v>180</v>
          </cell>
          <cell r="J45">
            <v>11.1</v>
          </cell>
          <cell r="K45">
            <v>0</v>
          </cell>
          <cell r="O45">
            <v>2.2199999999999998</v>
          </cell>
          <cell r="P45">
            <v>25.899999999999991</v>
          </cell>
          <cell r="Q45">
            <v>25.899999999999991</v>
          </cell>
          <cell r="R45">
            <v>51.800000000000004</v>
          </cell>
          <cell r="S45">
            <v>52</v>
          </cell>
          <cell r="U45">
            <v>41.666666666666671</v>
          </cell>
          <cell r="V45">
            <v>18.333333333333336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 t="str">
            <v>вместо жар-ладушек / нужно продавать</v>
          </cell>
          <cell r="AD45">
            <v>25.899999999999991</v>
          </cell>
          <cell r="AE45">
            <v>3.7</v>
          </cell>
          <cell r="AF45">
            <v>14</v>
          </cell>
          <cell r="AG45">
            <v>51.800000000000004</v>
          </cell>
          <cell r="AH45">
            <v>14</v>
          </cell>
        </row>
        <row r="46">
          <cell r="A46" t="str">
            <v>Сосиски Сливушки #нежнушки ТМ Вязанка  0,33 кг.  ПОКОМ</v>
          </cell>
          <cell r="B46" t="str">
            <v>шт</v>
          </cell>
          <cell r="C46">
            <v>8</v>
          </cell>
          <cell r="F46">
            <v>8</v>
          </cell>
          <cell r="G46">
            <v>0</v>
          </cell>
          <cell r="H46">
            <v>365</v>
          </cell>
          <cell r="K46">
            <v>0</v>
          </cell>
          <cell r="O46">
            <v>0</v>
          </cell>
          <cell r="U46" t="e">
            <v>#DIV/0!</v>
          </cell>
          <cell r="V46" t="e">
            <v>#DIV/0!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4.4000000000000004</v>
          </cell>
          <cell r="AB46">
            <v>1.8</v>
          </cell>
          <cell r="AC46" t="str">
            <v>нужно увеличить продажи / выводим</v>
          </cell>
          <cell r="AE46">
            <v>0</v>
          </cell>
        </row>
        <row r="47">
          <cell r="A47" t="str">
            <v>Хотстеры ТМ Горячая штучка ТС Хотстеры 0,25 кг зам  ПОКОМ</v>
          </cell>
          <cell r="B47" t="str">
            <v>шт</v>
          </cell>
          <cell r="C47">
            <v>1005</v>
          </cell>
          <cell r="D47">
            <v>27</v>
          </cell>
          <cell r="E47">
            <v>387</v>
          </cell>
          <cell r="F47">
            <v>608</v>
          </cell>
          <cell r="G47">
            <v>0.25</v>
          </cell>
          <cell r="H47">
            <v>180</v>
          </cell>
          <cell r="J47">
            <v>414</v>
          </cell>
          <cell r="K47">
            <v>-27</v>
          </cell>
          <cell r="O47">
            <v>77.400000000000006</v>
          </cell>
          <cell r="P47">
            <v>940</v>
          </cell>
          <cell r="Q47">
            <v>800</v>
          </cell>
          <cell r="R47">
            <v>840</v>
          </cell>
          <cell r="S47">
            <v>940</v>
          </cell>
          <cell r="T47" t="str">
            <v xml:space="preserve">достаточно на остатках </v>
          </cell>
          <cell r="U47">
            <v>18.708010335917312</v>
          </cell>
          <cell r="V47">
            <v>7.8552971576227382</v>
          </cell>
          <cell r="W47">
            <v>33.799999999999997</v>
          </cell>
          <cell r="X47">
            <v>68.400000000000006</v>
          </cell>
          <cell r="Y47">
            <v>72.2</v>
          </cell>
          <cell r="Z47">
            <v>95.2</v>
          </cell>
          <cell r="AA47">
            <v>33.799999999999997</v>
          </cell>
          <cell r="AB47">
            <v>38.799999999999997</v>
          </cell>
          <cell r="AD47">
            <v>200</v>
          </cell>
          <cell r="AE47">
            <v>12</v>
          </cell>
          <cell r="AF47">
            <v>70</v>
          </cell>
          <cell r="AG47">
            <v>210</v>
          </cell>
          <cell r="AH47">
            <v>14</v>
          </cell>
        </row>
        <row r="48">
          <cell r="A48" t="str">
            <v>Хрустящие крылышки ТМ Горячая штучка 0,3 кг зам  ПОКОМ</v>
          </cell>
          <cell r="B48" t="str">
            <v>шт</v>
          </cell>
          <cell r="C48">
            <v>436</v>
          </cell>
          <cell r="D48">
            <v>18</v>
          </cell>
          <cell r="E48">
            <v>176</v>
          </cell>
          <cell r="F48">
            <v>263</v>
          </cell>
          <cell r="G48">
            <v>0.3</v>
          </cell>
          <cell r="H48">
            <v>180</v>
          </cell>
          <cell r="J48">
            <v>234</v>
          </cell>
          <cell r="K48">
            <v>-58</v>
          </cell>
          <cell r="O48">
            <v>35.200000000000003</v>
          </cell>
          <cell r="P48">
            <v>441</v>
          </cell>
          <cell r="Q48">
            <v>441</v>
          </cell>
          <cell r="R48">
            <v>504</v>
          </cell>
          <cell r="S48">
            <v>504</v>
          </cell>
          <cell r="U48">
            <v>21.789772727272727</v>
          </cell>
          <cell r="V48">
            <v>7.4715909090909083</v>
          </cell>
          <cell r="W48">
            <v>34.4</v>
          </cell>
          <cell r="X48">
            <v>34</v>
          </cell>
          <cell r="Y48">
            <v>37.799999999999997</v>
          </cell>
          <cell r="Z48">
            <v>67.8</v>
          </cell>
          <cell r="AA48">
            <v>20</v>
          </cell>
          <cell r="AB48">
            <v>22.6</v>
          </cell>
          <cell r="AD48">
            <v>132.29999999999998</v>
          </cell>
          <cell r="AE48">
            <v>12</v>
          </cell>
          <cell r="AF48">
            <v>42</v>
          </cell>
          <cell r="AG48">
            <v>151.19999999999999</v>
          </cell>
          <cell r="AH48">
            <v>14</v>
          </cell>
        </row>
        <row r="49">
          <cell r="A49" t="str">
            <v>Хрустящие крылышки ТМ Зареченские ТС Зареченские продукты. ВЕС ПОКОМ</v>
          </cell>
          <cell r="B49" t="str">
            <v>кг</v>
          </cell>
          <cell r="C49">
            <v>180</v>
          </cell>
          <cell r="D49">
            <v>1.8</v>
          </cell>
          <cell r="E49">
            <v>5.4</v>
          </cell>
          <cell r="F49">
            <v>170.1</v>
          </cell>
          <cell r="G49">
            <v>1</v>
          </cell>
          <cell r="H49">
            <v>180</v>
          </cell>
          <cell r="J49">
            <v>7.2</v>
          </cell>
          <cell r="K49">
            <v>-1.7999999999999998</v>
          </cell>
          <cell r="O49">
            <v>1.08</v>
          </cell>
          <cell r="R49">
            <v>0</v>
          </cell>
          <cell r="U49">
            <v>157.49999999999997</v>
          </cell>
          <cell r="V49">
            <v>157.49999999999997</v>
          </cell>
          <cell r="W49">
            <v>2.88</v>
          </cell>
          <cell r="X49">
            <v>4.68</v>
          </cell>
          <cell r="Y49">
            <v>4.32</v>
          </cell>
          <cell r="Z49">
            <v>4.32</v>
          </cell>
          <cell r="AA49">
            <v>4.32</v>
          </cell>
          <cell r="AB49">
            <v>3.24</v>
          </cell>
          <cell r="AC49" t="str">
            <v>нужно увеличить продажи</v>
          </cell>
          <cell r="AD49">
            <v>0</v>
          </cell>
          <cell r="AE49">
            <v>1.8</v>
          </cell>
          <cell r="AF49">
            <v>0</v>
          </cell>
          <cell r="AG49">
            <v>0</v>
          </cell>
          <cell r="AH49">
            <v>18</v>
          </cell>
        </row>
        <row r="50">
          <cell r="A50" t="str">
            <v>Хрустящие крылышки острые к пиву ТМ Горячая штучка 0,3кг зам  ПОКОМ</v>
          </cell>
          <cell r="B50" t="str">
            <v>шт</v>
          </cell>
          <cell r="C50">
            <v>552</v>
          </cell>
          <cell r="D50">
            <v>13</v>
          </cell>
          <cell r="E50">
            <v>101</v>
          </cell>
          <cell r="F50">
            <v>455</v>
          </cell>
          <cell r="G50">
            <v>0.3</v>
          </cell>
          <cell r="H50">
            <v>180</v>
          </cell>
          <cell r="J50">
            <v>103</v>
          </cell>
          <cell r="K50">
            <v>-2</v>
          </cell>
          <cell r="O50">
            <v>20.2</v>
          </cell>
          <cell r="R50">
            <v>0</v>
          </cell>
          <cell r="U50">
            <v>22.524752475247524</v>
          </cell>
          <cell r="V50">
            <v>22.524752475247524</v>
          </cell>
          <cell r="W50">
            <v>10.199999999999999</v>
          </cell>
          <cell r="X50">
            <v>36.799999999999997</v>
          </cell>
          <cell r="Y50">
            <v>20.2</v>
          </cell>
          <cell r="Z50">
            <v>20.399999999999999</v>
          </cell>
          <cell r="AA50">
            <v>18.399999999999999</v>
          </cell>
          <cell r="AB50">
            <v>16.399999999999999</v>
          </cell>
          <cell r="AD50">
            <v>0</v>
          </cell>
          <cell r="AE50">
            <v>12</v>
          </cell>
          <cell r="AF50">
            <v>0</v>
          </cell>
          <cell r="AG50">
            <v>0</v>
          </cell>
          <cell r="AH50">
            <v>14</v>
          </cell>
        </row>
        <row r="51">
          <cell r="A51" t="str">
            <v>Чебупай брауни ТМ Горячая штучка 0,2 кг.  ПОКОМ</v>
          </cell>
          <cell r="B51" t="str">
            <v>шт</v>
          </cell>
          <cell r="C51">
            <v>10</v>
          </cell>
          <cell r="F51">
            <v>10</v>
          </cell>
          <cell r="G51">
            <v>0</v>
          </cell>
          <cell r="H51">
            <v>365</v>
          </cell>
          <cell r="J51">
            <v>24</v>
          </cell>
          <cell r="K51">
            <v>-24</v>
          </cell>
          <cell r="O51">
            <v>0</v>
          </cell>
          <cell r="S51">
            <v>48</v>
          </cell>
          <cell r="T51" t="str">
            <v>продвижение</v>
          </cell>
          <cell r="U51" t="e">
            <v>#DIV/0!</v>
          </cell>
          <cell r="V51" t="e">
            <v>#DIV/0!</v>
          </cell>
          <cell r="W51">
            <v>0</v>
          </cell>
          <cell r="X51">
            <v>2.4</v>
          </cell>
          <cell r="Y51">
            <v>2</v>
          </cell>
          <cell r="Z51">
            <v>1.4</v>
          </cell>
          <cell r="AA51">
            <v>4.2</v>
          </cell>
          <cell r="AB51">
            <v>4.2</v>
          </cell>
          <cell r="AC51" t="str">
            <v>нужно увеличить продажи / выводим</v>
          </cell>
          <cell r="AE51">
            <v>0</v>
          </cell>
        </row>
        <row r="52">
          <cell r="A52" t="str">
            <v>Чебупай сочное яблоко ТМ Горячая штучка 0,2 кг зам.  ПОКОМ</v>
          </cell>
          <cell r="B52" t="str">
            <v>шт</v>
          </cell>
          <cell r="C52">
            <v>159</v>
          </cell>
          <cell r="D52">
            <v>5</v>
          </cell>
          <cell r="E52">
            <v>58</v>
          </cell>
          <cell r="F52">
            <v>101</v>
          </cell>
          <cell r="G52">
            <v>0.2</v>
          </cell>
          <cell r="H52">
            <v>365</v>
          </cell>
          <cell r="J52">
            <v>63</v>
          </cell>
          <cell r="K52">
            <v>-5</v>
          </cell>
          <cell r="O52">
            <v>11.6</v>
          </cell>
          <cell r="P52">
            <v>131</v>
          </cell>
          <cell r="Q52">
            <v>150</v>
          </cell>
          <cell r="R52">
            <v>180</v>
          </cell>
          <cell r="S52">
            <v>150</v>
          </cell>
          <cell r="U52">
            <v>24.224137931034484</v>
          </cell>
          <cell r="V52">
            <v>8.7068965517241388</v>
          </cell>
          <cell r="W52">
            <v>5</v>
          </cell>
          <cell r="X52">
            <v>4.8</v>
          </cell>
          <cell r="Y52">
            <v>9.4</v>
          </cell>
          <cell r="Z52">
            <v>14</v>
          </cell>
          <cell r="AA52">
            <v>6.4</v>
          </cell>
          <cell r="AB52">
            <v>3.2</v>
          </cell>
          <cell r="AD52">
            <v>30</v>
          </cell>
          <cell r="AE52">
            <v>6</v>
          </cell>
          <cell r="AF52">
            <v>30</v>
          </cell>
          <cell r="AG52">
            <v>36</v>
          </cell>
          <cell r="AH52">
            <v>10</v>
          </cell>
        </row>
        <row r="53">
          <cell r="A53" t="str">
            <v>Чебупай спелая вишня ТМ Горячая штучка 0,2 кг зам.  ПОКОМ</v>
          </cell>
          <cell r="B53" t="str">
            <v>шт</v>
          </cell>
          <cell r="C53">
            <v>51</v>
          </cell>
          <cell r="E53">
            <v>55</v>
          </cell>
          <cell r="F53">
            <v>-4</v>
          </cell>
          <cell r="G53">
            <v>0.2</v>
          </cell>
          <cell r="H53">
            <v>365</v>
          </cell>
          <cell r="J53">
            <v>63</v>
          </cell>
          <cell r="K53">
            <v>-8</v>
          </cell>
          <cell r="O53">
            <v>11</v>
          </cell>
          <cell r="P53">
            <v>180</v>
          </cell>
          <cell r="Q53">
            <v>200</v>
          </cell>
          <cell r="R53">
            <v>180</v>
          </cell>
          <cell r="S53">
            <v>200</v>
          </cell>
          <cell r="U53">
            <v>16</v>
          </cell>
          <cell r="V53">
            <v>-0.36363636363636365</v>
          </cell>
          <cell r="W53">
            <v>8</v>
          </cell>
          <cell r="X53">
            <v>6</v>
          </cell>
          <cell r="Y53">
            <v>0</v>
          </cell>
          <cell r="Z53">
            <v>6</v>
          </cell>
          <cell r="AA53">
            <v>6.8</v>
          </cell>
          <cell r="AB53">
            <v>5.8</v>
          </cell>
          <cell r="AD53">
            <v>40</v>
          </cell>
          <cell r="AE53">
            <v>6</v>
          </cell>
          <cell r="AF53">
            <v>30</v>
          </cell>
          <cell r="AG53">
            <v>36</v>
          </cell>
          <cell r="AH53">
            <v>10</v>
          </cell>
        </row>
        <row r="54">
          <cell r="A54" t="str">
            <v>Чебупели Курочка гриль ТМ Горячая штучка, 0,3 кг зам  ПОКОМ</v>
          </cell>
          <cell r="B54" t="str">
            <v>шт</v>
          </cell>
          <cell r="C54">
            <v>1353</v>
          </cell>
          <cell r="D54">
            <v>5</v>
          </cell>
          <cell r="E54">
            <v>793</v>
          </cell>
          <cell r="F54">
            <v>565</v>
          </cell>
          <cell r="G54">
            <v>0.3</v>
          </cell>
          <cell r="H54">
            <v>180</v>
          </cell>
          <cell r="J54">
            <v>793</v>
          </cell>
          <cell r="K54">
            <v>0</v>
          </cell>
          <cell r="O54">
            <v>158.6</v>
          </cell>
          <cell r="P54">
            <v>2607</v>
          </cell>
          <cell r="Q54">
            <v>2607</v>
          </cell>
          <cell r="R54">
            <v>2548</v>
          </cell>
          <cell r="S54">
            <v>2548</v>
          </cell>
          <cell r="U54">
            <v>19.627994955863809</v>
          </cell>
          <cell r="V54">
            <v>3.5624211853720054</v>
          </cell>
          <cell r="W54">
            <v>255</v>
          </cell>
          <cell r="X54">
            <v>91.2</v>
          </cell>
          <cell r="Y54">
            <v>171.4</v>
          </cell>
          <cell r="Z54">
            <v>174.4</v>
          </cell>
          <cell r="AA54">
            <v>1</v>
          </cell>
          <cell r="AB54">
            <v>146.6</v>
          </cell>
          <cell r="AD54">
            <v>782.1</v>
          </cell>
          <cell r="AE54">
            <v>14</v>
          </cell>
          <cell r="AF54">
            <v>182</v>
          </cell>
          <cell r="AG54">
            <v>764.4</v>
          </cell>
          <cell r="AH54">
            <v>14</v>
          </cell>
        </row>
        <row r="55">
          <cell r="A55" t="str">
            <v>Чебупицца Пепперони ТМ Горячая штучка ТС Чебупицца 0.25кг зам  ПОКОМ</v>
          </cell>
          <cell r="B55" t="str">
            <v>шт</v>
          </cell>
          <cell r="C55">
            <v>1656</v>
          </cell>
          <cell r="D55">
            <v>10</v>
          </cell>
          <cell r="E55">
            <v>520</v>
          </cell>
          <cell r="F55">
            <v>1122</v>
          </cell>
          <cell r="G55">
            <v>0.25</v>
          </cell>
          <cell r="H55">
            <v>180</v>
          </cell>
          <cell r="J55">
            <v>571</v>
          </cell>
          <cell r="K55">
            <v>-51</v>
          </cell>
          <cell r="O55">
            <v>104</v>
          </cell>
          <cell r="P55">
            <v>958</v>
          </cell>
          <cell r="Q55">
            <v>958</v>
          </cell>
          <cell r="R55">
            <v>1008</v>
          </cell>
          <cell r="S55">
            <v>1008</v>
          </cell>
          <cell r="U55">
            <v>20.48076923076923</v>
          </cell>
          <cell r="V55">
            <v>10.788461538461538</v>
          </cell>
          <cell r="W55">
            <v>70.599999999999994</v>
          </cell>
          <cell r="X55">
            <v>93.6</v>
          </cell>
          <cell r="Y55">
            <v>84.6</v>
          </cell>
          <cell r="Z55">
            <v>124.2</v>
          </cell>
          <cell r="AA55">
            <v>77.2</v>
          </cell>
          <cell r="AB55">
            <v>61.8</v>
          </cell>
          <cell r="AD55">
            <v>239.5</v>
          </cell>
          <cell r="AE55">
            <v>12</v>
          </cell>
          <cell r="AF55">
            <v>84</v>
          </cell>
          <cell r="AG55">
            <v>252</v>
          </cell>
          <cell r="AH55">
            <v>14</v>
          </cell>
        </row>
        <row r="56">
          <cell r="A56" t="str">
            <v>Чебупицца курочка по-итальянски Горячая штучка 0,25 кг зам  ПОКОМ</v>
          </cell>
          <cell r="B56" t="str">
            <v>шт</v>
          </cell>
          <cell r="C56">
            <v>1691</v>
          </cell>
          <cell r="D56">
            <v>16</v>
          </cell>
          <cell r="E56">
            <v>458</v>
          </cell>
          <cell r="F56">
            <v>1227</v>
          </cell>
          <cell r="G56">
            <v>0.25</v>
          </cell>
          <cell r="H56">
            <v>180</v>
          </cell>
          <cell r="J56">
            <v>475</v>
          </cell>
          <cell r="K56">
            <v>-17</v>
          </cell>
          <cell r="O56">
            <v>91.6</v>
          </cell>
          <cell r="P56">
            <v>605</v>
          </cell>
          <cell r="Q56">
            <v>605</v>
          </cell>
          <cell r="R56">
            <v>672</v>
          </cell>
          <cell r="S56">
            <v>672</v>
          </cell>
          <cell r="U56">
            <v>20.731441048034934</v>
          </cell>
          <cell r="V56">
            <v>13.395196506550219</v>
          </cell>
          <cell r="W56">
            <v>62.6</v>
          </cell>
          <cell r="X56">
            <v>86.8</v>
          </cell>
          <cell r="Y56">
            <v>72.8</v>
          </cell>
          <cell r="Z56">
            <v>111</v>
          </cell>
          <cell r="AA56">
            <v>30</v>
          </cell>
          <cell r="AB56">
            <v>60</v>
          </cell>
          <cell r="AD56">
            <v>151.25</v>
          </cell>
          <cell r="AE56">
            <v>12</v>
          </cell>
          <cell r="AF56">
            <v>56</v>
          </cell>
          <cell r="AG56">
            <v>168</v>
          </cell>
          <cell r="AH56">
            <v>14</v>
          </cell>
        </row>
        <row r="57">
          <cell r="A57" t="str">
            <v>Чебуреки Мясные вес 2,7  ПОКОМ</v>
          </cell>
          <cell r="B57" t="str">
            <v>кг</v>
          </cell>
          <cell r="C57">
            <v>165</v>
          </cell>
          <cell r="E57">
            <v>10.8</v>
          </cell>
          <cell r="F57">
            <v>146.1</v>
          </cell>
          <cell r="G57">
            <v>1</v>
          </cell>
          <cell r="H57">
            <v>180</v>
          </cell>
          <cell r="J57">
            <v>10.8</v>
          </cell>
          <cell r="K57">
            <v>0</v>
          </cell>
          <cell r="O57">
            <v>2.16</v>
          </cell>
          <cell r="R57">
            <v>0</v>
          </cell>
          <cell r="U57">
            <v>67.638888888888886</v>
          </cell>
          <cell r="V57">
            <v>67.638888888888886</v>
          </cell>
          <cell r="W57">
            <v>9.4599999999999991</v>
          </cell>
          <cell r="X57">
            <v>10.8</v>
          </cell>
          <cell r="Y57">
            <v>9.92</v>
          </cell>
          <cell r="Z57">
            <v>11.88</v>
          </cell>
          <cell r="AA57">
            <v>5.94</v>
          </cell>
          <cell r="AB57">
            <v>9.7200000000000006</v>
          </cell>
          <cell r="AC57" t="str">
            <v>нужно увеличить продажи</v>
          </cell>
          <cell r="AD57">
            <v>0</v>
          </cell>
          <cell r="AE57">
            <v>2.7</v>
          </cell>
          <cell r="AF57">
            <v>0</v>
          </cell>
          <cell r="AG57">
            <v>0</v>
          </cell>
          <cell r="AH57">
            <v>14</v>
          </cell>
        </row>
        <row r="58">
          <cell r="A58" t="str">
            <v>Чебуреки сочные ВЕС ТМ Зареченские  ПОКОМ</v>
          </cell>
          <cell r="B58" t="str">
            <v>кг</v>
          </cell>
          <cell r="C58">
            <v>170.1</v>
          </cell>
          <cell r="E58">
            <v>5</v>
          </cell>
          <cell r="F58">
            <v>165.1</v>
          </cell>
          <cell r="G58">
            <v>1</v>
          </cell>
          <cell r="H58">
            <v>180</v>
          </cell>
          <cell r="J58">
            <v>6.8</v>
          </cell>
          <cell r="K58">
            <v>-1.7999999999999998</v>
          </cell>
          <cell r="O58">
            <v>1</v>
          </cell>
          <cell r="R58">
            <v>0</v>
          </cell>
          <cell r="U58">
            <v>165.1</v>
          </cell>
          <cell r="V58">
            <v>165.1</v>
          </cell>
          <cell r="W58">
            <v>1</v>
          </cell>
          <cell r="X58">
            <v>1</v>
          </cell>
          <cell r="Y58">
            <v>2.62</v>
          </cell>
          <cell r="Z58">
            <v>8.6999999999999993</v>
          </cell>
          <cell r="AA58">
            <v>4</v>
          </cell>
          <cell r="AB58">
            <v>1</v>
          </cell>
          <cell r="AC58" t="str">
            <v>нужно увеличить продажи</v>
          </cell>
          <cell r="AD58">
            <v>0</v>
          </cell>
          <cell r="AE58">
            <v>5</v>
          </cell>
          <cell r="AF58">
            <v>0</v>
          </cell>
          <cell r="AG58">
            <v>0</v>
          </cell>
          <cell r="AH58">
            <v>12</v>
          </cell>
        </row>
        <row r="59">
          <cell r="A59" t="str">
            <v>Чебуречище ТМ Горячая штучка .0,14 кг зам. ПОКОМ</v>
          </cell>
          <cell r="B59" t="str">
            <v>шт</v>
          </cell>
          <cell r="C59">
            <v>1066</v>
          </cell>
          <cell r="E59">
            <v>198</v>
          </cell>
          <cell r="F59">
            <v>868</v>
          </cell>
          <cell r="G59">
            <v>0.14000000000000001</v>
          </cell>
          <cell r="H59">
            <v>180</v>
          </cell>
          <cell r="J59">
            <v>198</v>
          </cell>
          <cell r="K59">
            <v>0</v>
          </cell>
          <cell r="O59">
            <v>39.6</v>
          </cell>
          <cell r="Q59">
            <v>300</v>
          </cell>
          <cell r="R59">
            <v>264</v>
          </cell>
          <cell r="S59">
            <v>2000</v>
          </cell>
          <cell r="T59" t="str">
            <v>продвижение</v>
          </cell>
          <cell r="U59">
            <v>28.585858585858585</v>
          </cell>
          <cell r="V59">
            <v>21.919191919191917</v>
          </cell>
          <cell r="W59">
            <v>28</v>
          </cell>
          <cell r="X59">
            <v>84.4</v>
          </cell>
          <cell r="Y59">
            <v>48.4</v>
          </cell>
          <cell r="Z59">
            <v>50.4</v>
          </cell>
          <cell r="AA59">
            <v>0</v>
          </cell>
          <cell r="AB59">
            <v>0</v>
          </cell>
          <cell r="AD59">
            <v>42.000000000000007</v>
          </cell>
          <cell r="AE59">
            <v>22</v>
          </cell>
          <cell r="AF59">
            <v>12</v>
          </cell>
          <cell r="AG59">
            <v>36.96</v>
          </cell>
          <cell r="AH59">
            <v>12</v>
          </cell>
        </row>
        <row r="60">
          <cell r="A60" t="str">
            <v>Пельмени Бигбули с мясом ТМ Горячая штучка БУЛЬМЕНИ ТС Бигбули ГШ ф/п сфера ф/в 0,4 кг МГ</v>
          </cell>
          <cell r="B60" t="str">
            <v>шт</v>
          </cell>
          <cell r="G60">
            <v>0.4</v>
          </cell>
          <cell r="O60">
            <v>0</v>
          </cell>
          <cell r="P60">
            <v>768</v>
          </cell>
          <cell r="Q60">
            <v>768</v>
          </cell>
          <cell r="R60">
            <v>768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 t="str">
            <v>новинка</v>
          </cell>
          <cell r="AD60">
            <v>307.20000000000005</v>
          </cell>
          <cell r="AE60">
            <v>16</v>
          </cell>
          <cell r="AF60">
            <v>48</v>
          </cell>
          <cell r="AG60">
            <v>307.20000000000005</v>
          </cell>
          <cell r="AH60">
            <v>12</v>
          </cell>
        </row>
        <row r="61">
          <cell r="A61" t="str">
            <v>Пельмени Бигбули с мясом ТМ Горячая штучка БУЛЬМЕНИ ТС Бигбули ГШ ф/п сфера ф/в 0,7 кг МГ</v>
          </cell>
          <cell r="B61" t="str">
            <v>шт</v>
          </cell>
          <cell r="G61">
            <v>0.7</v>
          </cell>
          <cell r="O61">
            <v>0</v>
          </cell>
          <cell r="P61">
            <v>480</v>
          </cell>
          <cell r="Q61">
            <v>480</v>
          </cell>
          <cell r="R61">
            <v>480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 t="str">
            <v>новинка</v>
          </cell>
          <cell r="AD61">
            <v>336</v>
          </cell>
          <cell r="AE61">
            <v>10</v>
          </cell>
          <cell r="AF61">
            <v>48</v>
          </cell>
          <cell r="AG61">
            <v>336</v>
          </cell>
          <cell r="AH61">
            <v>12</v>
          </cell>
        </row>
        <row r="62">
          <cell r="A62" t="str">
            <v>Пельмени Бульмени с говядиной и свининой ТМ Горячая штучка БУЛЬМЕНИ ТС Бульмени ГШ ф/п сфера ф/в 0,4 кг </v>
          </cell>
          <cell r="B62" t="str">
            <v>шт</v>
          </cell>
          <cell r="G62">
            <v>0.4</v>
          </cell>
          <cell r="O62">
            <v>0</v>
          </cell>
          <cell r="P62">
            <v>768</v>
          </cell>
          <cell r="Q62">
            <v>768</v>
          </cell>
          <cell r="R62">
            <v>768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 t="str">
            <v>новинка</v>
          </cell>
          <cell r="AD62">
            <v>307.20000000000005</v>
          </cell>
          <cell r="AE62">
            <v>16</v>
          </cell>
          <cell r="AF62">
            <v>48</v>
          </cell>
          <cell r="AG62">
            <v>307.20000000000005</v>
          </cell>
          <cell r="AH62">
            <v>12</v>
          </cell>
        </row>
        <row r="63">
          <cell r="A63" t="str">
            <v>Пельмени Бульмени с говядиной и свининой ТМ Горячая штучка БУЛЬМЕНИ ТС Бульмени ГШ ф/п сфера ф/в 0,7 кг</v>
          </cell>
          <cell r="B63" t="str">
            <v>шт</v>
          </cell>
          <cell r="G63">
            <v>0.7</v>
          </cell>
          <cell r="O63">
            <v>0</v>
          </cell>
          <cell r="P63">
            <v>480</v>
          </cell>
          <cell r="Q63">
            <v>480</v>
          </cell>
          <cell r="R63">
            <v>480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 t="str">
            <v>новинка</v>
          </cell>
          <cell r="AD63">
            <v>336</v>
          </cell>
          <cell r="AE63">
            <v>10</v>
          </cell>
          <cell r="AF63">
            <v>48</v>
          </cell>
          <cell r="AG63">
            <v>336</v>
          </cell>
          <cell r="AH63">
            <v>12</v>
          </cell>
        </row>
        <row r="64">
          <cell r="A64" t="str">
            <v>Пельмени Бульмени со сливочным маслом ТМ Горячая штучка БУЛЬМЕНИ ТС Бульмени ГШ ф/п сфера ф/в 0,4 кг </v>
          </cell>
          <cell r="B64" t="str">
            <v>шт</v>
          </cell>
          <cell r="G64">
            <v>0.4</v>
          </cell>
          <cell r="O64">
            <v>0</v>
          </cell>
          <cell r="P64">
            <v>768</v>
          </cell>
          <cell r="Q64">
            <v>768</v>
          </cell>
          <cell r="R64">
            <v>768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 t="str">
            <v>новинка</v>
          </cell>
          <cell r="AD64">
            <v>307.20000000000005</v>
          </cell>
          <cell r="AE64">
            <v>16</v>
          </cell>
          <cell r="AF64">
            <v>48</v>
          </cell>
          <cell r="AG64">
            <v>307.20000000000005</v>
          </cell>
          <cell r="AH64">
            <v>12</v>
          </cell>
        </row>
        <row r="65">
          <cell r="A65" t="str">
            <v>Пельмени Бульмени со сливочным маслом ТМ Горячая штучка БУЛЬМЕНИ ТС Бульмени ГШ ф/п сфера ф/в 0,7 кг </v>
          </cell>
          <cell r="B65" t="str">
            <v>шт</v>
          </cell>
          <cell r="G65">
            <v>0.7</v>
          </cell>
          <cell r="O65">
            <v>0</v>
          </cell>
          <cell r="P65">
            <v>480</v>
          </cell>
          <cell r="Q65">
            <v>480</v>
          </cell>
          <cell r="R65">
            <v>480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 t="str">
            <v>новинка</v>
          </cell>
          <cell r="AD65">
            <v>336</v>
          </cell>
          <cell r="AE65">
            <v>10</v>
          </cell>
          <cell r="AF65">
            <v>48</v>
          </cell>
          <cell r="AG65">
            <v>336</v>
          </cell>
          <cell r="AH65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81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5" sqref="R5"/>
    </sheetView>
  </sheetViews>
  <sheetFormatPr defaultRowHeight="15" x14ac:dyDescent="0.25"/>
  <cols>
    <col min="1" max="1" width="60" customWidth="1"/>
    <col min="2" max="2" width="3.85546875" customWidth="1"/>
    <col min="3" max="5" width="6.140625" customWidth="1"/>
    <col min="6" max="6" width="6.7109375" customWidth="1"/>
    <col min="7" max="7" width="5.140625" style="8" customWidth="1"/>
    <col min="8" max="8" width="5.140625" customWidth="1"/>
    <col min="9" max="9" width="0.7109375" customWidth="1"/>
    <col min="10" max="11" width="5.85546875" customWidth="1"/>
    <col min="12" max="14" width="0.7109375" customWidth="1"/>
    <col min="15" max="15" width="6.28515625" customWidth="1"/>
    <col min="16" max="17" width="12" customWidth="1"/>
    <col min="18" max="18" width="6.28515625" customWidth="1"/>
    <col min="19" max="19" width="21.85546875" customWidth="1"/>
    <col min="20" max="21" width="5.42578125" customWidth="1"/>
    <col min="22" max="27" width="5.85546875" customWidth="1"/>
    <col min="28" max="28" width="39.7109375" customWidth="1"/>
    <col min="29" max="29" width="6.7109375" customWidth="1"/>
    <col min="30" max="30" width="6.7109375" style="8" customWidth="1"/>
    <col min="31" max="31" width="6.7109375" style="13" customWidth="1"/>
    <col min="32" max="34" width="6.7109375" customWidth="1"/>
    <col min="35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5" t="s">
        <v>97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6"/>
      <c r="AE1" s="10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 t="s">
        <v>96</v>
      </c>
      <c r="Q2" s="15" t="s">
        <v>98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6" t="s">
        <v>96</v>
      </c>
      <c r="AD2" s="6"/>
      <c r="AE2" s="10"/>
      <c r="AF2" s="15" t="s">
        <v>97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7" t="s">
        <v>23</v>
      </c>
      <c r="AE3" s="11" t="s">
        <v>24</v>
      </c>
      <c r="AF3" s="2" t="s">
        <v>25</v>
      </c>
      <c r="AG3" s="14" t="s">
        <v>95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 t="s">
        <v>33</v>
      </c>
      <c r="AB4" s="1"/>
      <c r="AC4" s="1"/>
      <c r="AD4" s="6"/>
      <c r="AE4" s="10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SUM(E6:E481)</f>
        <v>3954.4</v>
      </c>
      <c r="F5" s="4">
        <f>SUM(F6:F481)</f>
        <v>15493.599999999999</v>
      </c>
      <c r="G5" s="6"/>
      <c r="H5" s="1"/>
      <c r="I5" s="1"/>
      <c r="J5" s="4">
        <f t="shared" ref="J5:R5" si="0">SUM(J6:J481)</f>
        <v>4162.1000000000004</v>
      </c>
      <c r="K5" s="4">
        <f t="shared" si="0"/>
        <v>-207.7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790.88</v>
      </c>
      <c r="P5" s="4">
        <f t="shared" si="0"/>
        <v>7666.5</v>
      </c>
      <c r="Q5" s="4">
        <f t="shared" si="0"/>
        <v>7953.8</v>
      </c>
      <c r="R5" s="4">
        <f t="shared" si="0"/>
        <v>7598</v>
      </c>
      <c r="S5" s="1"/>
      <c r="T5" s="1"/>
      <c r="U5" s="1"/>
      <c r="V5" s="4">
        <f t="shared" ref="V5:AA5" si="1">SUM(V6:V481)</f>
        <v>1227.8599999999999</v>
      </c>
      <c r="W5" s="4">
        <f t="shared" si="1"/>
        <v>1212.1599999999999</v>
      </c>
      <c r="X5" s="4">
        <f t="shared" si="1"/>
        <v>1346.5799999999997</v>
      </c>
      <c r="Y5" s="4">
        <f t="shared" si="1"/>
        <v>1302.4599999999998</v>
      </c>
      <c r="Z5" s="4">
        <f t="shared" si="1"/>
        <v>1824.3200000000004</v>
      </c>
      <c r="AA5" s="4">
        <f t="shared" si="1"/>
        <v>669.22</v>
      </c>
      <c r="AB5" s="1"/>
      <c r="AC5" s="4">
        <f>SUM(AC6:AC481)</f>
        <v>2330.66</v>
      </c>
      <c r="AD5" s="6"/>
      <c r="AE5" s="12">
        <f>SUM(AE6:AE481)</f>
        <v>620</v>
      </c>
      <c r="AF5" s="4">
        <f>SUM(AF6:AF481)</f>
        <v>2422.08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25" t="s">
        <v>34</v>
      </c>
      <c r="B6" s="21" t="s">
        <v>35</v>
      </c>
      <c r="C6" s="21">
        <v>-12</v>
      </c>
      <c r="D6" s="21">
        <v>2</v>
      </c>
      <c r="E6" s="21"/>
      <c r="F6" s="27">
        <v>-11</v>
      </c>
      <c r="G6" s="22">
        <v>0</v>
      </c>
      <c r="H6" s="21" t="e">
        <v>#N/A</v>
      </c>
      <c r="I6" s="21"/>
      <c r="J6" s="21">
        <v>11</v>
      </c>
      <c r="K6" s="21">
        <f t="shared" ref="K6:K29" si="2">E6-J6</f>
        <v>-11</v>
      </c>
      <c r="L6" s="21"/>
      <c r="M6" s="21"/>
      <c r="N6" s="21"/>
      <c r="O6" s="21">
        <f>E6/5</f>
        <v>0</v>
      </c>
      <c r="P6" s="23"/>
      <c r="Q6" s="23"/>
      <c r="R6" s="23"/>
      <c r="S6" s="21"/>
      <c r="T6" s="21"/>
      <c r="U6" s="21"/>
      <c r="V6" s="21">
        <v>0</v>
      </c>
      <c r="W6" s="21">
        <v>4</v>
      </c>
      <c r="X6" s="21">
        <v>3</v>
      </c>
      <c r="Y6" s="21">
        <v>3.8</v>
      </c>
      <c r="Z6" s="21">
        <v>0</v>
      </c>
      <c r="AA6" s="21">
        <v>4</v>
      </c>
      <c r="AB6" s="21" t="s">
        <v>36</v>
      </c>
      <c r="AC6" s="21">
        <f t="shared" ref="AC6:AC24" si="3">P6*G6</f>
        <v>0</v>
      </c>
      <c r="AD6" s="22">
        <v>0</v>
      </c>
      <c r="AE6" s="24"/>
      <c r="AF6" s="21"/>
      <c r="AG6" s="21">
        <f>VLOOKUP(A6,[1]Sheet!$A:$AH,34,0)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37</v>
      </c>
      <c r="B7" s="1" t="s">
        <v>35</v>
      </c>
      <c r="C7" s="1">
        <v>1024</v>
      </c>
      <c r="D7" s="1">
        <v>6</v>
      </c>
      <c r="E7" s="1">
        <v>38</v>
      </c>
      <c r="F7" s="1">
        <v>987</v>
      </c>
      <c r="G7" s="6">
        <v>0.3</v>
      </c>
      <c r="H7" s="1">
        <v>180</v>
      </c>
      <c r="I7" s="1"/>
      <c r="J7" s="1">
        <v>38</v>
      </c>
      <c r="K7" s="1">
        <f t="shared" si="2"/>
        <v>0</v>
      </c>
      <c r="L7" s="1"/>
      <c r="M7" s="1"/>
      <c r="N7" s="1"/>
      <c r="O7" s="1">
        <f t="shared" ref="O7:O59" si="4">E7/5</f>
        <v>7.6</v>
      </c>
      <c r="P7" s="5"/>
      <c r="Q7" s="5">
        <f>AD7*AE7</f>
        <v>0</v>
      </c>
      <c r="R7" s="5"/>
      <c r="S7" s="1"/>
      <c r="T7" s="1">
        <f>(F7+Q7)/O7</f>
        <v>129.86842105263159</v>
      </c>
      <c r="U7" s="1">
        <f>F7/O7</f>
        <v>129.86842105263159</v>
      </c>
      <c r="V7" s="1">
        <v>35</v>
      </c>
      <c r="W7" s="1">
        <v>19.600000000000001</v>
      </c>
      <c r="X7" s="1">
        <v>37.200000000000003</v>
      </c>
      <c r="Y7" s="1">
        <v>46.2</v>
      </c>
      <c r="Z7" s="1">
        <v>72.599999999999994</v>
      </c>
      <c r="AA7" s="1">
        <v>0</v>
      </c>
      <c r="AB7" s="28" t="s">
        <v>41</v>
      </c>
      <c r="AC7" s="1">
        <f t="shared" si="3"/>
        <v>0</v>
      </c>
      <c r="AD7" s="6">
        <v>12</v>
      </c>
      <c r="AE7" s="10">
        <f>MROUND(P7,AD7*AG7)/AD7</f>
        <v>0</v>
      </c>
      <c r="AF7" s="1">
        <f>AE7*AD7*G7</f>
        <v>0</v>
      </c>
      <c r="AG7" s="1">
        <f>VLOOKUP(A7,[1]Sheet!$A:$AH,34,0)</f>
        <v>14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38</v>
      </c>
      <c r="B8" s="1" t="s">
        <v>35</v>
      </c>
      <c r="C8" s="1">
        <v>753</v>
      </c>
      <c r="D8" s="1">
        <v>4</v>
      </c>
      <c r="E8" s="1">
        <v>68</v>
      </c>
      <c r="F8" s="1">
        <v>689</v>
      </c>
      <c r="G8" s="6">
        <v>0.3</v>
      </c>
      <c r="H8" s="1">
        <v>180</v>
      </c>
      <c r="I8" s="1"/>
      <c r="J8" s="1">
        <v>68</v>
      </c>
      <c r="K8" s="1">
        <f t="shared" si="2"/>
        <v>0</v>
      </c>
      <c r="L8" s="1"/>
      <c r="M8" s="1"/>
      <c r="N8" s="1"/>
      <c r="O8" s="1">
        <f t="shared" si="4"/>
        <v>13.6</v>
      </c>
      <c r="P8" s="5"/>
      <c r="Q8" s="5">
        <f t="shared" ref="Q8:Q26" si="5">AD8*AE8</f>
        <v>0</v>
      </c>
      <c r="R8" s="5"/>
      <c r="S8" s="1"/>
      <c r="T8" s="1">
        <f t="shared" ref="T8:T26" si="6">(F8+Q8)/O8</f>
        <v>50.661764705882355</v>
      </c>
      <c r="U8" s="1">
        <f t="shared" ref="U8:U26" si="7">F8/O8</f>
        <v>50.661764705882355</v>
      </c>
      <c r="V8" s="1">
        <v>41.2</v>
      </c>
      <c r="W8" s="1">
        <v>8</v>
      </c>
      <c r="X8" s="1">
        <v>81.2</v>
      </c>
      <c r="Y8" s="1">
        <v>33</v>
      </c>
      <c r="Z8" s="1">
        <v>54</v>
      </c>
      <c r="AA8" s="1">
        <v>0.8</v>
      </c>
      <c r="AB8" s="28" t="s">
        <v>41</v>
      </c>
      <c r="AC8" s="1">
        <f t="shared" si="3"/>
        <v>0</v>
      </c>
      <c r="AD8" s="6">
        <v>12</v>
      </c>
      <c r="AE8" s="10">
        <f t="shared" ref="AE8:AE26" si="8">MROUND(P8,AD8*AG8)/AD8</f>
        <v>0</v>
      </c>
      <c r="AF8" s="1">
        <f t="shared" ref="AF8:AF26" si="9">AE8*AD8*G8</f>
        <v>0</v>
      </c>
      <c r="AG8" s="1">
        <f>VLOOKUP(A8,[1]Sheet!$A:$AH,34,0)</f>
        <v>14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39</v>
      </c>
      <c r="B9" s="1" t="s">
        <v>35</v>
      </c>
      <c r="C9" s="1">
        <v>611</v>
      </c>
      <c r="D9" s="1">
        <v>5</v>
      </c>
      <c r="E9" s="1">
        <v>47</v>
      </c>
      <c r="F9" s="1">
        <v>567</v>
      </c>
      <c r="G9" s="6">
        <v>0.3</v>
      </c>
      <c r="H9" s="1">
        <v>180</v>
      </c>
      <c r="I9" s="1"/>
      <c r="J9" s="1">
        <v>146</v>
      </c>
      <c r="K9" s="1">
        <f t="shared" si="2"/>
        <v>-99</v>
      </c>
      <c r="L9" s="1"/>
      <c r="M9" s="1"/>
      <c r="N9" s="1"/>
      <c r="O9" s="1">
        <f t="shared" si="4"/>
        <v>9.4</v>
      </c>
      <c r="P9" s="5"/>
      <c r="Q9" s="5">
        <f t="shared" si="5"/>
        <v>0</v>
      </c>
      <c r="R9" s="5"/>
      <c r="S9" s="1"/>
      <c r="T9" s="1">
        <f t="shared" si="6"/>
        <v>60.319148936170208</v>
      </c>
      <c r="U9" s="1">
        <f t="shared" si="7"/>
        <v>60.319148936170208</v>
      </c>
      <c r="V9" s="1">
        <v>55</v>
      </c>
      <c r="W9" s="1">
        <v>47.4</v>
      </c>
      <c r="X9" s="1">
        <v>55</v>
      </c>
      <c r="Y9" s="1">
        <v>66</v>
      </c>
      <c r="Z9" s="1">
        <v>105</v>
      </c>
      <c r="AA9" s="1">
        <v>43.8</v>
      </c>
      <c r="AB9" s="28" t="s">
        <v>41</v>
      </c>
      <c r="AC9" s="1">
        <f t="shared" si="3"/>
        <v>0</v>
      </c>
      <c r="AD9" s="6">
        <v>12</v>
      </c>
      <c r="AE9" s="10">
        <f t="shared" si="8"/>
        <v>0</v>
      </c>
      <c r="AF9" s="1">
        <f t="shared" si="9"/>
        <v>0</v>
      </c>
      <c r="AG9" s="1">
        <f>VLOOKUP(A9,[1]Sheet!$A:$AH,34,0)</f>
        <v>14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7" t="s">
        <v>40</v>
      </c>
      <c r="B10" s="1" t="s">
        <v>35</v>
      </c>
      <c r="C10" s="1"/>
      <c r="D10" s="1"/>
      <c r="E10" s="1"/>
      <c r="F10" s="1"/>
      <c r="G10" s="6">
        <v>0.3</v>
      </c>
      <c r="H10" s="1">
        <v>180</v>
      </c>
      <c r="I10" s="1"/>
      <c r="J10" s="1">
        <v>8</v>
      </c>
      <c r="K10" s="1">
        <f t="shared" si="2"/>
        <v>-8</v>
      </c>
      <c r="L10" s="1"/>
      <c r="M10" s="1"/>
      <c r="N10" s="1"/>
      <c r="O10" s="1">
        <f t="shared" si="4"/>
        <v>0</v>
      </c>
      <c r="P10" s="5">
        <v>100</v>
      </c>
      <c r="Q10" s="5">
        <f t="shared" si="5"/>
        <v>168</v>
      </c>
      <c r="R10" s="5">
        <v>100</v>
      </c>
      <c r="S10" s="1"/>
      <c r="T10" s="1" t="e">
        <f t="shared" si="6"/>
        <v>#DIV/0!</v>
      </c>
      <c r="U10" s="1" t="e">
        <f t="shared" si="7"/>
        <v>#DIV/0!</v>
      </c>
      <c r="V10" s="1">
        <v>2.4</v>
      </c>
      <c r="W10" s="1">
        <v>83.8</v>
      </c>
      <c r="X10" s="1">
        <v>16</v>
      </c>
      <c r="Y10" s="1">
        <v>15.4</v>
      </c>
      <c r="Z10" s="1">
        <v>23.2</v>
      </c>
      <c r="AA10" s="1">
        <v>16.399999999999999</v>
      </c>
      <c r="AB10" s="1"/>
      <c r="AC10" s="1">
        <f t="shared" si="3"/>
        <v>30</v>
      </c>
      <c r="AD10" s="6">
        <v>12</v>
      </c>
      <c r="AE10" s="10">
        <f t="shared" si="8"/>
        <v>14</v>
      </c>
      <c r="AF10" s="1">
        <f t="shared" si="9"/>
        <v>50.4</v>
      </c>
      <c r="AG10" s="1">
        <f>VLOOKUP(A10,[1]Sheet!$A:$AH,34,0)</f>
        <v>14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42</v>
      </c>
      <c r="B11" s="1" t="s">
        <v>35</v>
      </c>
      <c r="C11" s="1">
        <v>915</v>
      </c>
      <c r="D11" s="1">
        <v>7</v>
      </c>
      <c r="E11" s="1">
        <v>125</v>
      </c>
      <c r="F11" s="1">
        <v>794</v>
      </c>
      <c r="G11" s="6">
        <v>0.3</v>
      </c>
      <c r="H11" s="1">
        <v>180</v>
      </c>
      <c r="I11" s="1"/>
      <c r="J11" s="1">
        <v>125</v>
      </c>
      <c r="K11" s="1">
        <f t="shared" si="2"/>
        <v>0</v>
      </c>
      <c r="L11" s="1"/>
      <c r="M11" s="1"/>
      <c r="N11" s="1"/>
      <c r="O11" s="1">
        <f t="shared" si="4"/>
        <v>25</v>
      </c>
      <c r="P11" s="5"/>
      <c r="Q11" s="5">
        <f t="shared" si="5"/>
        <v>0</v>
      </c>
      <c r="R11" s="5"/>
      <c r="S11" s="1"/>
      <c r="T11" s="1">
        <f t="shared" si="6"/>
        <v>31.76</v>
      </c>
      <c r="U11" s="1">
        <f t="shared" si="7"/>
        <v>31.76</v>
      </c>
      <c r="V11" s="1">
        <v>54.6</v>
      </c>
      <c r="W11" s="1">
        <v>50.8</v>
      </c>
      <c r="X11" s="1">
        <v>67.599999999999994</v>
      </c>
      <c r="Y11" s="1">
        <v>66</v>
      </c>
      <c r="Z11" s="1">
        <v>97.4</v>
      </c>
      <c r="AA11" s="1">
        <v>44</v>
      </c>
      <c r="AB11" s="28" t="s">
        <v>41</v>
      </c>
      <c r="AC11" s="1">
        <f t="shared" si="3"/>
        <v>0</v>
      </c>
      <c r="AD11" s="6">
        <v>12</v>
      </c>
      <c r="AE11" s="10">
        <f t="shared" si="8"/>
        <v>0</v>
      </c>
      <c r="AF11" s="1">
        <f t="shared" si="9"/>
        <v>0</v>
      </c>
      <c r="AG11" s="1">
        <f>VLOOKUP(A11,[1]Sheet!$A:$AH,34,0)</f>
        <v>14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43</v>
      </c>
      <c r="B12" s="1" t="s">
        <v>35</v>
      </c>
      <c r="C12" s="1">
        <v>246</v>
      </c>
      <c r="D12" s="1">
        <v>34</v>
      </c>
      <c r="E12" s="1">
        <v>160</v>
      </c>
      <c r="F12" s="1">
        <v>116</v>
      </c>
      <c r="G12" s="6">
        <v>0.09</v>
      </c>
      <c r="H12" s="1">
        <v>180</v>
      </c>
      <c r="I12" s="1"/>
      <c r="J12" s="1">
        <v>164</v>
      </c>
      <c r="K12" s="1">
        <f t="shared" si="2"/>
        <v>-4</v>
      </c>
      <c r="L12" s="1"/>
      <c r="M12" s="1"/>
      <c r="N12" s="1"/>
      <c r="O12" s="1">
        <f t="shared" si="4"/>
        <v>32</v>
      </c>
      <c r="P12" s="5">
        <f t="shared" ref="P12:P24" si="10">20*O12-F12</f>
        <v>524</v>
      </c>
      <c r="Q12" s="5">
        <f t="shared" si="5"/>
        <v>672</v>
      </c>
      <c r="R12" s="5">
        <v>524</v>
      </c>
      <c r="S12" s="1"/>
      <c r="T12" s="1">
        <f t="shared" si="6"/>
        <v>24.625</v>
      </c>
      <c r="U12" s="1">
        <f t="shared" si="7"/>
        <v>3.625</v>
      </c>
      <c r="V12" s="1">
        <v>19.8</v>
      </c>
      <c r="W12" s="1">
        <v>25.2</v>
      </c>
      <c r="X12" s="1">
        <v>32.799999999999997</v>
      </c>
      <c r="Y12" s="1">
        <v>60.8</v>
      </c>
      <c r="Z12" s="1">
        <v>50.6</v>
      </c>
      <c r="AA12" s="1">
        <v>0</v>
      </c>
      <c r="AB12" s="1"/>
      <c r="AC12" s="1">
        <f t="shared" si="3"/>
        <v>47.16</v>
      </c>
      <c r="AD12" s="6">
        <v>24</v>
      </c>
      <c r="AE12" s="10">
        <f t="shared" si="8"/>
        <v>28</v>
      </c>
      <c r="AF12" s="1">
        <f t="shared" si="9"/>
        <v>60.48</v>
      </c>
      <c r="AG12" s="1">
        <f>VLOOKUP(A12,[1]Sheet!$A:$AH,34,0)</f>
        <v>14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44</v>
      </c>
      <c r="B13" s="1" t="s">
        <v>35</v>
      </c>
      <c r="C13" s="1">
        <v>182</v>
      </c>
      <c r="D13" s="1">
        <v>17</v>
      </c>
      <c r="E13" s="1">
        <v>33</v>
      </c>
      <c r="F13" s="1">
        <v>157</v>
      </c>
      <c r="G13" s="6">
        <v>0.36</v>
      </c>
      <c r="H13" s="1">
        <v>180</v>
      </c>
      <c r="I13" s="1"/>
      <c r="J13" s="1">
        <v>35</v>
      </c>
      <c r="K13" s="1">
        <f t="shared" si="2"/>
        <v>-2</v>
      </c>
      <c r="L13" s="1"/>
      <c r="M13" s="1"/>
      <c r="N13" s="1"/>
      <c r="O13" s="1">
        <f t="shared" si="4"/>
        <v>6.6</v>
      </c>
      <c r="P13" s="5"/>
      <c r="Q13" s="5">
        <f t="shared" si="5"/>
        <v>0</v>
      </c>
      <c r="R13" s="5"/>
      <c r="S13" s="1"/>
      <c r="T13" s="1">
        <f t="shared" si="6"/>
        <v>23.787878787878789</v>
      </c>
      <c r="U13" s="1">
        <f t="shared" si="7"/>
        <v>23.787878787878789</v>
      </c>
      <c r="V13" s="1">
        <v>11.6</v>
      </c>
      <c r="W13" s="1">
        <v>10</v>
      </c>
      <c r="X13" s="1">
        <v>19.2</v>
      </c>
      <c r="Y13" s="1">
        <v>15.2</v>
      </c>
      <c r="Z13" s="1">
        <v>16.600000000000001</v>
      </c>
      <c r="AA13" s="1">
        <v>6</v>
      </c>
      <c r="AB13" s="28" t="s">
        <v>41</v>
      </c>
      <c r="AC13" s="1">
        <f t="shared" si="3"/>
        <v>0</v>
      </c>
      <c r="AD13" s="6">
        <v>10</v>
      </c>
      <c r="AE13" s="10">
        <f t="shared" si="8"/>
        <v>0</v>
      </c>
      <c r="AF13" s="1">
        <f t="shared" si="9"/>
        <v>0</v>
      </c>
      <c r="AG13" s="1">
        <f>VLOOKUP(A13,[1]Sheet!$A:$AH,34,0)</f>
        <v>14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45</v>
      </c>
      <c r="B14" s="1" t="s">
        <v>46</v>
      </c>
      <c r="C14" s="1">
        <v>123</v>
      </c>
      <c r="D14" s="1"/>
      <c r="E14" s="1">
        <v>5.5</v>
      </c>
      <c r="F14" s="1">
        <v>117.5</v>
      </c>
      <c r="G14" s="6">
        <v>1</v>
      </c>
      <c r="H14" s="1">
        <v>180</v>
      </c>
      <c r="I14" s="1"/>
      <c r="J14" s="1">
        <v>5.5</v>
      </c>
      <c r="K14" s="1">
        <f t="shared" si="2"/>
        <v>0</v>
      </c>
      <c r="L14" s="1"/>
      <c r="M14" s="1"/>
      <c r="N14" s="1"/>
      <c r="O14" s="1">
        <f t="shared" si="4"/>
        <v>1.1000000000000001</v>
      </c>
      <c r="P14" s="5"/>
      <c r="Q14" s="5">
        <f t="shared" si="5"/>
        <v>0</v>
      </c>
      <c r="R14" s="5"/>
      <c r="S14" s="1"/>
      <c r="T14" s="1">
        <f t="shared" si="6"/>
        <v>106.81818181818181</v>
      </c>
      <c r="U14" s="1">
        <f t="shared" si="7"/>
        <v>106.81818181818181</v>
      </c>
      <c r="V14" s="1">
        <v>1.1000000000000001</v>
      </c>
      <c r="W14" s="1">
        <v>2.2000000000000002</v>
      </c>
      <c r="X14" s="1">
        <v>2.2000000000000002</v>
      </c>
      <c r="Y14" s="1">
        <v>5.5</v>
      </c>
      <c r="Z14" s="1">
        <v>4.4000000000000004</v>
      </c>
      <c r="AA14" s="1">
        <v>2.2000000000000002</v>
      </c>
      <c r="AB14" s="28" t="s">
        <v>41</v>
      </c>
      <c r="AC14" s="1">
        <f t="shared" si="3"/>
        <v>0</v>
      </c>
      <c r="AD14" s="6">
        <v>5.5</v>
      </c>
      <c r="AE14" s="10">
        <f t="shared" si="8"/>
        <v>0</v>
      </c>
      <c r="AF14" s="1">
        <f t="shared" si="9"/>
        <v>0</v>
      </c>
      <c r="AG14" s="1">
        <f>VLOOKUP(A14,[1]Sheet!$A:$AH,34,0)</f>
        <v>12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47</v>
      </c>
      <c r="B15" s="1" t="s">
        <v>35</v>
      </c>
      <c r="C15" s="1">
        <v>538</v>
      </c>
      <c r="D15" s="1">
        <v>8</v>
      </c>
      <c r="E15" s="1">
        <v>96</v>
      </c>
      <c r="F15" s="1">
        <v>445</v>
      </c>
      <c r="G15" s="6">
        <v>0.25</v>
      </c>
      <c r="H15" s="1">
        <v>180</v>
      </c>
      <c r="I15" s="1"/>
      <c r="J15" s="1">
        <v>99</v>
      </c>
      <c r="K15" s="1">
        <f t="shared" si="2"/>
        <v>-3</v>
      </c>
      <c r="L15" s="1"/>
      <c r="M15" s="1"/>
      <c r="N15" s="1"/>
      <c r="O15" s="1">
        <f t="shared" si="4"/>
        <v>19.2</v>
      </c>
      <c r="P15" s="5"/>
      <c r="Q15" s="5">
        <f t="shared" si="5"/>
        <v>0</v>
      </c>
      <c r="R15" s="5"/>
      <c r="S15" s="1"/>
      <c r="T15" s="1">
        <f t="shared" si="6"/>
        <v>23.177083333333336</v>
      </c>
      <c r="U15" s="1">
        <f t="shared" si="7"/>
        <v>23.177083333333336</v>
      </c>
      <c r="V15" s="1">
        <v>45</v>
      </c>
      <c r="W15" s="1">
        <v>36.4</v>
      </c>
      <c r="X15" s="1">
        <v>45</v>
      </c>
      <c r="Y15" s="1">
        <v>49.6</v>
      </c>
      <c r="Z15" s="1">
        <v>77.599999999999994</v>
      </c>
      <c r="AA15" s="1">
        <v>37</v>
      </c>
      <c r="AB15" s="28" t="s">
        <v>41</v>
      </c>
      <c r="AC15" s="1">
        <f t="shared" si="3"/>
        <v>0</v>
      </c>
      <c r="AD15" s="6">
        <v>12</v>
      </c>
      <c r="AE15" s="10">
        <f t="shared" si="8"/>
        <v>0</v>
      </c>
      <c r="AF15" s="1">
        <f t="shared" si="9"/>
        <v>0</v>
      </c>
      <c r="AG15" s="1">
        <f>VLOOKUP(A15,[1]Sheet!$A:$AH,34,0)</f>
        <v>14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48</v>
      </c>
      <c r="B16" s="1" t="s">
        <v>35</v>
      </c>
      <c r="C16" s="1">
        <v>385</v>
      </c>
      <c r="D16" s="1">
        <v>6</v>
      </c>
      <c r="E16" s="1">
        <v>52</v>
      </c>
      <c r="F16" s="1">
        <v>332</v>
      </c>
      <c r="G16" s="6">
        <v>0.25</v>
      </c>
      <c r="H16" s="1">
        <v>180</v>
      </c>
      <c r="I16" s="1"/>
      <c r="J16" s="1">
        <v>57</v>
      </c>
      <c r="K16" s="1">
        <f t="shared" si="2"/>
        <v>-5</v>
      </c>
      <c r="L16" s="1"/>
      <c r="M16" s="1"/>
      <c r="N16" s="1"/>
      <c r="O16" s="1">
        <f t="shared" si="4"/>
        <v>10.4</v>
      </c>
      <c r="P16" s="5"/>
      <c r="Q16" s="5">
        <f t="shared" si="5"/>
        <v>0</v>
      </c>
      <c r="R16" s="5"/>
      <c r="S16" s="1"/>
      <c r="T16" s="1">
        <f t="shared" si="6"/>
        <v>31.923076923076923</v>
      </c>
      <c r="U16" s="1">
        <f t="shared" si="7"/>
        <v>31.923076923076923</v>
      </c>
      <c r="V16" s="1">
        <v>18.600000000000001</v>
      </c>
      <c r="W16" s="1">
        <v>22.4</v>
      </c>
      <c r="X16" s="1">
        <v>31.2</v>
      </c>
      <c r="Y16" s="1">
        <v>10.6</v>
      </c>
      <c r="Z16" s="1">
        <v>24.8</v>
      </c>
      <c r="AA16" s="1">
        <v>6.4</v>
      </c>
      <c r="AB16" s="28" t="s">
        <v>41</v>
      </c>
      <c r="AC16" s="1">
        <f t="shared" si="3"/>
        <v>0</v>
      </c>
      <c r="AD16" s="6">
        <v>12</v>
      </c>
      <c r="AE16" s="10">
        <f t="shared" si="8"/>
        <v>0</v>
      </c>
      <c r="AF16" s="1">
        <f t="shared" si="9"/>
        <v>0</v>
      </c>
      <c r="AG16" s="1">
        <f>VLOOKUP(A16,[1]Sheet!$A:$AH,34,0)</f>
        <v>14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49</v>
      </c>
      <c r="B17" s="1" t="s">
        <v>46</v>
      </c>
      <c r="C17" s="1">
        <v>76.5</v>
      </c>
      <c r="D17" s="1"/>
      <c r="E17" s="1">
        <v>3.7</v>
      </c>
      <c r="F17" s="1">
        <v>72.8</v>
      </c>
      <c r="G17" s="6">
        <v>1</v>
      </c>
      <c r="H17" s="1">
        <v>180</v>
      </c>
      <c r="I17" s="1"/>
      <c r="J17" s="1">
        <v>3.7</v>
      </c>
      <c r="K17" s="1">
        <f t="shared" si="2"/>
        <v>0</v>
      </c>
      <c r="L17" s="1"/>
      <c r="M17" s="1"/>
      <c r="N17" s="1"/>
      <c r="O17" s="1">
        <f t="shared" si="4"/>
        <v>0.74</v>
      </c>
      <c r="P17" s="5"/>
      <c r="Q17" s="5">
        <f t="shared" si="5"/>
        <v>0</v>
      </c>
      <c r="R17" s="5"/>
      <c r="S17" s="1"/>
      <c r="T17" s="1">
        <f t="shared" si="6"/>
        <v>98.378378378378372</v>
      </c>
      <c r="U17" s="1">
        <f t="shared" si="7"/>
        <v>98.378378378378372</v>
      </c>
      <c r="V17" s="1">
        <v>2.96</v>
      </c>
      <c r="W17" s="1">
        <v>0.74</v>
      </c>
      <c r="X17" s="1">
        <v>6.6599999999999993</v>
      </c>
      <c r="Y17" s="1">
        <v>6.6599999999999993</v>
      </c>
      <c r="Z17" s="1">
        <v>5.92</v>
      </c>
      <c r="AA17" s="1">
        <v>5.18</v>
      </c>
      <c r="AB17" s="28" t="s">
        <v>41</v>
      </c>
      <c r="AC17" s="1">
        <f t="shared" si="3"/>
        <v>0</v>
      </c>
      <c r="AD17" s="6">
        <v>3.7</v>
      </c>
      <c r="AE17" s="10">
        <f t="shared" si="8"/>
        <v>0</v>
      </c>
      <c r="AF17" s="1">
        <f t="shared" si="9"/>
        <v>0</v>
      </c>
      <c r="AG17" s="1">
        <f>VLOOKUP(A17,[1]Sheet!$A:$AH,34,0)</f>
        <v>14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50</v>
      </c>
      <c r="B18" s="1" t="s">
        <v>35</v>
      </c>
      <c r="C18" s="1">
        <v>850</v>
      </c>
      <c r="D18" s="1">
        <v>9</v>
      </c>
      <c r="E18" s="1">
        <v>74</v>
      </c>
      <c r="F18" s="1">
        <v>776</v>
      </c>
      <c r="G18" s="6">
        <v>0.25</v>
      </c>
      <c r="H18" s="1">
        <v>180</v>
      </c>
      <c r="I18" s="1"/>
      <c r="J18" s="1">
        <v>74</v>
      </c>
      <c r="K18" s="1">
        <f t="shared" si="2"/>
        <v>0</v>
      </c>
      <c r="L18" s="1"/>
      <c r="M18" s="1"/>
      <c r="N18" s="1"/>
      <c r="O18" s="1">
        <f t="shared" si="4"/>
        <v>14.8</v>
      </c>
      <c r="P18" s="5"/>
      <c r="Q18" s="5">
        <f t="shared" si="5"/>
        <v>0</v>
      </c>
      <c r="R18" s="5"/>
      <c r="S18" s="1"/>
      <c r="T18" s="1">
        <f t="shared" si="6"/>
        <v>52.432432432432428</v>
      </c>
      <c r="U18" s="1">
        <f t="shared" si="7"/>
        <v>52.432432432432428</v>
      </c>
      <c r="V18" s="1">
        <v>53.6</v>
      </c>
      <c r="W18" s="1">
        <v>38.6</v>
      </c>
      <c r="X18" s="1">
        <v>45</v>
      </c>
      <c r="Y18" s="1">
        <v>32.200000000000003</v>
      </c>
      <c r="Z18" s="1">
        <v>62</v>
      </c>
      <c r="AA18" s="1">
        <v>42.6</v>
      </c>
      <c r="AB18" s="28" t="s">
        <v>41</v>
      </c>
      <c r="AC18" s="1">
        <f t="shared" si="3"/>
        <v>0</v>
      </c>
      <c r="AD18" s="6">
        <v>6</v>
      </c>
      <c r="AE18" s="10">
        <f t="shared" si="8"/>
        <v>0</v>
      </c>
      <c r="AF18" s="1">
        <f t="shared" si="9"/>
        <v>0</v>
      </c>
      <c r="AG18" s="1">
        <f>VLOOKUP(A18,[1]Sheet!$A:$AH,34,0)</f>
        <v>14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51</v>
      </c>
      <c r="B19" s="1" t="s">
        <v>35</v>
      </c>
      <c r="C19" s="1">
        <v>249</v>
      </c>
      <c r="D19" s="1">
        <v>5</v>
      </c>
      <c r="E19" s="1">
        <v>71</v>
      </c>
      <c r="F19" s="1">
        <v>179</v>
      </c>
      <c r="G19" s="6">
        <v>0.25</v>
      </c>
      <c r="H19" s="1">
        <v>180</v>
      </c>
      <c r="I19" s="1"/>
      <c r="J19" s="1">
        <v>71</v>
      </c>
      <c r="K19" s="1">
        <f t="shared" si="2"/>
        <v>0</v>
      </c>
      <c r="L19" s="1"/>
      <c r="M19" s="1"/>
      <c r="N19" s="1"/>
      <c r="O19" s="1">
        <f t="shared" si="4"/>
        <v>14.2</v>
      </c>
      <c r="P19" s="5">
        <f t="shared" si="10"/>
        <v>105</v>
      </c>
      <c r="Q19" s="5">
        <f t="shared" si="5"/>
        <v>84</v>
      </c>
      <c r="R19" s="5">
        <v>105</v>
      </c>
      <c r="S19" s="1"/>
      <c r="T19" s="1">
        <f t="shared" si="6"/>
        <v>18.52112676056338</v>
      </c>
      <c r="U19" s="1">
        <f t="shared" si="7"/>
        <v>12.605633802816902</v>
      </c>
      <c r="V19" s="1">
        <v>27.8</v>
      </c>
      <c r="W19" s="1">
        <v>21.2</v>
      </c>
      <c r="X19" s="1">
        <v>38.4</v>
      </c>
      <c r="Y19" s="1">
        <v>33.4</v>
      </c>
      <c r="Z19" s="1">
        <v>61.8</v>
      </c>
      <c r="AA19" s="1">
        <v>19.8</v>
      </c>
      <c r="AB19" s="1"/>
      <c r="AC19" s="1">
        <f t="shared" si="3"/>
        <v>26.25</v>
      </c>
      <c r="AD19" s="6">
        <v>6</v>
      </c>
      <c r="AE19" s="10">
        <f t="shared" si="8"/>
        <v>14</v>
      </c>
      <c r="AF19" s="1">
        <f t="shared" si="9"/>
        <v>21</v>
      </c>
      <c r="AG19" s="1">
        <f>VLOOKUP(A19,[1]Sheet!$A:$AH,34,0)</f>
        <v>14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52</v>
      </c>
      <c r="B20" s="1" t="s">
        <v>35</v>
      </c>
      <c r="C20" s="1">
        <v>223</v>
      </c>
      <c r="D20" s="1">
        <v>9</v>
      </c>
      <c r="E20" s="1">
        <v>116</v>
      </c>
      <c r="F20" s="1">
        <v>104</v>
      </c>
      <c r="G20" s="6">
        <v>0.25</v>
      </c>
      <c r="H20" s="1">
        <v>180</v>
      </c>
      <c r="I20" s="1"/>
      <c r="J20" s="1">
        <v>116</v>
      </c>
      <c r="K20" s="1">
        <f t="shared" si="2"/>
        <v>0</v>
      </c>
      <c r="L20" s="1"/>
      <c r="M20" s="1"/>
      <c r="N20" s="1"/>
      <c r="O20" s="1">
        <f t="shared" si="4"/>
        <v>23.2</v>
      </c>
      <c r="P20" s="5">
        <f t="shared" si="10"/>
        <v>360</v>
      </c>
      <c r="Q20" s="5">
        <f t="shared" si="5"/>
        <v>336</v>
      </c>
      <c r="R20" s="5">
        <v>360</v>
      </c>
      <c r="S20" s="1"/>
      <c r="T20" s="1">
        <f t="shared" si="6"/>
        <v>18.96551724137931</v>
      </c>
      <c r="U20" s="1">
        <f t="shared" si="7"/>
        <v>4.4827586206896557</v>
      </c>
      <c r="V20" s="1">
        <v>15</v>
      </c>
      <c r="W20" s="1">
        <v>22.6</v>
      </c>
      <c r="X20" s="1">
        <v>29</v>
      </c>
      <c r="Y20" s="1">
        <v>41</v>
      </c>
      <c r="Z20" s="1">
        <v>40.4</v>
      </c>
      <c r="AA20" s="1">
        <v>34.799999999999997</v>
      </c>
      <c r="AB20" s="1"/>
      <c r="AC20" s="1">
        <f t="shared" si="3"/>
        <v>90</v>
      </c>
      <c r="AD20" s="6">
        <v>12</v>
      </c>
      <c r="AE20" s="10">
        <f t="shared" si="8"/>
        <v>28</v>
      </c>
      <c r="AF20" s="1">
        <f t="shared" si="9"/>
        <v>84</v>
      </c>
      <c r="AG20" s="1">
        <f>VLOOKUP(A20,[1]Sheet!$A:$AH,34,0)</f>
        <v>14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53</v>
      </c>
      <c r="B21" s="1" t="s">
        <v>35</v>
      </c>
      <c r="C21" s="1">
        <v>230</v>
      </c>
      <c r="D21" s="1">
        <v>9</v>
      </c>
      <c r="E21" s="1">
        <v>50</v>
      </c>
      <c r="F21" s="1">
        <v>186</v>
      </c>
      <c r="G21" s="6">
        <v>0.25</v>
      </c>
      <c r="H21" s="1">
        <v>180</v>
      </c>
      <c r="I21" s="1"/>
      <c r="J21" s="1">
        <v>50</v>
      </c>
      <c r="K21" s="1">
        <f t="shared" si="2"/>
        <v>0</v>
      </c>
      <c r="L21" s="1"/>
      <c r="M21" s="1"/>
      <c r="N21" s="1"/>
      <c r="O21" s="1">
        <f t="shared" si="4"/>
        <v>10</v>
      </c>
      <c r="P21" s="5">
        <f>30*O21-F21</f>
        <v>114</v>
      </c>
      <c r="Q21" s="5">
        <f t="shared" si="5"/>
        <v>168</v>
      </c>
      <c r="R21" s="5">
        <v>114</v>
      </c>
      <c r="S21" s="1"/>
      <c r="T21" s="29">
        <f t="shared" si="6"/>
        <v>35.4</v>
      </c>
      <c r="U21" s="1">
        <f t="shared" si="7"/>
        <v>18.600000000000001</v>
      </c>
      <c r="V21" s="1">
        <v>8.1999999999999993</v>
      </c>
      <c r="W21" s="1">
        <v>11.8</v>
      </c>
      <c r="X21" s="1">
        <v>20.2</v>
      </c>
      <c r="Y21" s="1">
        <v>17.2</v>
      </c>
      <c r="Z21" s="1">
        <v>22.6</v>
      </c>
      <c r="AA21" s="1">
        <v>17.2</v>
      </c>
      <c r="AB21" s="1"/>
      <c r="AC21" s="1">
        <f t="shared" si="3"/>
        <v>28.5</v>
      </c>
      <c r="AD21" s="6">
        <v>12</v>
      </c>
      <c r="AE21" s="10">
        <f t="shared" si="8"/>
        <v>14</v>
      </c>
      <c r="AF21" s="1">
        <f t="shared" si="9"/>
        <v>42</v>
      </c>
      <c r="AG21" s="1">
        <f>VLOOKUP(A21,[1]Sheet!$A:$AH,34,0)</f>
        <v>14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54</v>
      </c>
      <c r="B22" s="1" t="s">
        <v>35</v>
      </c>
      <c r="C22" s="1">
        <v>37</v>
      </c>
      <c r="D22" s="1">
        <v>7</v>
      </c>
      <c r="E22" s="1">
        <v>49</v>
      </c>
      <c r="F22" s="1">
        <v>-5</v>
      </c>
      <c r="G22" s="6">
        <v>0.25</v>
      </c>
      <c r="H22" s="1">
        <v>180</v>
      </c>
      <c r="I22" s="1"/>
      <c r="J22" s="1">
        <v>49</v>
      </c>
      <c r="K22" s="1">
        <f t="shared" si="2"/>
        <v>0</v>
      </c>
      <c r="L22" s="1"/>
      <c r="M22" s="1"/>
      <c r="N22" s="1"/>
      <c r="O22" s="1">
        <f t="shared" si="4"/>
        <v>9.8000000000000007</v>
      </c>
      <c r="P22" s="5">
        <f t="shared" si="10"/>
        <v>201</v>
      </c>
      <c r="Q22" s="5">
        <f t="shared" si="5"/>
        <v>168</v>
      </c>
      <c r="R22" s="5">
        <v>201</v>
      </c>
      <c r="S22" s="1"/>
      <c r="T22" s="1">
        <f t="shared" si="6"/>
        <v>16.632653061224488</v>
      </c>
      <c r="U22" s="1">
        <f t="shared" si="7"/>
        <v>-0.51020408163265307</v>
      </c>
      <c r="V22" s="1">
        <v>7</v>
      </c>
      <c r="W22" s="1">
        <v>12.8</v>
      </c>
      <c r="X22" s="1">
        <v>17.2</v>
      </c>
      <c r="Y22" s="1">
        <v>17.399999999999999</v>
      </c>
      <c r="Z22" s="1">
        <v>18.2</v>
      </c>
      <c r="AA22" s="1">
        <v>13</v>
      </c>
      <c r="AB22" s="1"/>
      <c r="AC22" s="1">
        <f t="shared" si="3"/>
        <v>50.25</v>
      </c>
      <c r="AD22" s="6">
        <v>12</v>
      </c>
      <c r="AE22" s="10">
        <f t="shared" si="8"/>
        <v>14</v>
      </c>
      <c r="AF22" s="1">
        <f t="shared" si="9"/>
        <v>42</v>
      </c>
      <c r="AG22" s="1">
        <f>VLOOKUP(A22,[1]Sheet!$A:$AH,34,0)</f>
        <v>14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55</v>
      </c>
      <c r="B23" s="1" t="s">
        <v>46</v>
      </c>
      <c r="C23" s="1">
        <v>18.600000000000001</v>
      </c>
      <c r="D23" s="1"/>
      <c r="E23" s="1">
        <v>18</v>
      </c>
      <c r="F23" s="1">
        <v>0.6</v>
      </c>
      <c r="G23" s="6">
        <v>1</v>
      </c>
      <c r="H23" s="1">
        <v>180</v>
      </c>
      <c r="I23" s="1"/>
      <c r="J23" s="1">
        <v>18</v>
      </c>
      <c r="K23" s="1">
        <f t="shared" si="2"/>
        <v>0</v>
      </c>
      <c r="L23" s="1"/>
      <c r="M23" s="1"/>
      <c r="N23" s="1"/>
      <c r="O23" s="1">
        <f t="shared" si="4"/>
        <v>3.6</v>
      </c>
      <c r="P23" s="5">
        <f t="shared" si="10"/>
        <v>71.400000000000006</v>
      </c>
      <c r="Q23" s="5">
        <f t="shared" si="5"/>
        <v>72</v>
      </c>
      <c r="R23" s="5"/>
      <c r="S23" s="1"/>
      <c r="T23" s="1">
        <f t="shared" si="6"/>
        <v>20.166666666666664</v>
      </c>
      <c r="U23" s="1">
        <f t="shared" si="7"/>
        <v>0.16666666666666666</v>
      </c>
      <c r="V23" s="1">
        <v>1.2</v>
      </c>
      <c r="W23" s="1">
        <v>3.6</v>
      </c>
      <c r="X23" s="1">
        <v>4.8</v>
      </c>
      <c r="Y23" s="1">
        <v>2.4</v>
      </c>
      <c r="Z23" s="1">
        <v>3.6</v>
      </c>
      <c r="AA23" s="1">
        <v>0</v>
      </c>
      <c r="AB23" s="1"/>
      <c r="AC23" s="1">
        <f t="shared" si="3"/>
        <v>71.400000000000006</v>
      </c>
      <c r="AD23" s="6">
        <v>6</v>
      </c>
      <c r="AE23" s="10">
        <f t="shared" si="8"/>
        <v>12</v>
      </c>
      <c r="AF23" s="1">
        <f t="shared" si="9"/>
        <v>72</v>
      </c>
      <c r="AG23" s="1">
        <f>VLOOKUP(A23,[1]Sheet!$A:$AH,34,0)</f>
        <v>12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56</v>
      </c>
      <c r="B24" s="1" t="s">
        <v>35</v>
      </c>
      <c r="C24" s="1">
        <v>304</v>
      </c>
      <c r="D24" s="1">
        <v>2</v>
      </c>
      <c r="E24" s="1">
        <v>154</v>
      </c>
      <c r="F24" s="1">
        <v>152</v>
      </c>
      <c r="G24" s="6">
        <v>0.25</v>
      </c>
      <c r="H24" s="1">
        <v>180</v>
      </c>
      <c r="I24" s="1"/>
      <c r="J24" s="1">
        <v>154</v>
      </c>
      <c r="K24" s="1">
        <f t="shared" si="2"/>
        <v>0</v>
      </c>
      <c r="L24" s="1"/>
      <c r="M24" s="1"/>
      <c r="N24" s="1"/>
      <c r="O24" s="1">
        <f t="shared" si="4"/>
        <v>30.8</v>
      </c>
      <c r="P24" s="5">
        <f t="shared" si="10"/>
        <v>464</v>
      </c>
      <c r="Q24" s="5">
        <f t="shared" si="5"/>
        <v>504</v>
      </c>
      <c r="R24" s="5">
        <v>464</v>
      </c>
      <c r="S24" s="1"/>
      <c r="T24" s="1">
        <f t="shared" si="6"/>
        <v>21.2987012987013</v>
      </c>
      <c r="U24" s="1">
        <f t="shared" si="7"/>
        <v>4.9350649350649354</v>
      </c>
      <c r="V24" s="1">
        <v>21.2</v>
      </c>
      <c r="W24" s="1">
        <v>5</v>
      </c>
      <c r="X24" s="1">
        <v>31</v>
      </c>
      <c r="Y24" s="1">
        <v>7.4</v>
      </c>
      <c r="Z24" s="1">
        <v>8.4</v>
      </c>
      <c r="AA24" s="1">
        <v>26.2</v>
      </c>
      <c r="AB24" s="1"/>
      <c r="AC24" s="1">
        <f t="shared" si="3"/>
        <v>116</v>
      </c>
      <c r="AD24" s="6">
        <v>12</v>
      </c>
      <c r="AE24" s="10">
        <f t="shared" si="8"/>
        <v>42</v>
      </c>
      <c r="AF24" s="1">
        <f t="shared" si="9"/>
        <v>126</v>
      </c>
      <c r="AG24" s="1">
        <f>VLOOKUP(A24,[1]Sheet!$A:$AH,34,0)</f>
        <v>14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s="20" customFormat="1" x14ac:dyDescent="0.25">
      <c r="A25" s="17" t="s">
        <v>57</v>
      </c>
      <c r="B25" s="17" t="s">
        <v>35</v>
      </c>
      <c r="C25" s="17">
        <v>747</v>
      </c>
      <c r="D25" s="17">
        <v>6</v>
      </c>
      <c r="E25" s="17">
        <v>7</v>
      </c>
      <c r="F25" s="17">
        <v>746</v>
      </c>
      <c r="G25" s="18">
        <v>0.4</v>
      </c>
      <c r="H25" s="1">
        <v>180</v>
      </c>
      <c r="I25" s="17"/>
      <c r="J25" s="17">
        <v>7</v>
      </c>
      <c r="K25" s="17">
        <f t="shared" si="2"/>
        <v>0</v>
      </c>
      <c r="L25" s="17"/>
      <c r="M25" s="17"/>
      <c r="N25" s="17"/>
      <c r="O25" s="1">
        <f t="shared" si="4"/>
        <v>1.4</v>
      </c>
      <c r="P25" s="5"/>
      <c r="Q25" s="5">
        <f t="shared" si="5"/>
        <v>0</v>
      </c>
      <c r="R25" s="19"/>
      <c r="S25" s="17"/>
      <c r="T25" s="1">
        <f t="shared" si="6"/>
        <v>532.85714285714289</v>
      </c>
      <c r="U25" s="1">
        <f t="shared" si="7"/>
        <v>532.85714285714289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26" t="s">
        <v>101</v>
      </c>
      <c r="AC25" s="17">
        <v>0</v>
      </c>
      <c r="AD25" s="18">
        <v>16</v>
      </c>
      <c r="AE25" s="10">
        <f t="shared" si="8"/>
        <v>0</v>
      </c>
      <c r="AF25" s="1">
        <f t="shared" si="9"/>
        <v>0</v>
      </c>
      <c r="AG25" s="17">
        <v>12</v>
      </c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</row>
    <row r="26" spans="1:51" s="20" customFormat="1" x14ac:dyDescent="0.25">
      <c r="A26" s="17" t="s">
        <v>58</v>
      </c>
      <c r="B26" s="17" t="s">
        <v>35</v>
      </c>
      <c r="C26" s="17">
        <v>406</v>
      </c>
      <c r="D26" s="17">
        <v>6</v>
      </c>
      <c r="E26" s="17">
        <v>26</v>
      </c>
      <c r="F26" s="17">
        <v>386</v>
      </c>
      <c r="G26" s="18">
        <v>0.7</v>
      </c>
      <c r="H26" s="1">
        <v>180</v>
      </c>
      <c r="I26" s="17"/>
      <c r="J26" s="17">
        <v>26</v>
      </c>
      <c r="K26" s="17">
        <f t="shared" si="2"/>
        <v>0</v>
      </c>
      <c r="L26" s="17"/>
      <c r="M26" s="17"/>
      <c r="N26" s="17"/>
      <c r="O26" s="1">
        <f t="shared" si="4"/>
        <v>5.2</v>
      </c>
      <c r="P26" s="5"/>
      <c r="Q26" s="5">
        <f t="shared" si="5"/>
        <v>0</v>
      </c>
      <c r="R26" s="19"/>
      <c r="S26" s="17"/>
      <c r="T26" s="1">
        <f t="shared" si="6"/>
        <v>74.230769230769226</v>
      </c>
      <c r="U26" s="1">
        <f t="shared" si="7"/>
        <v>74.230769230769226</v>
      </c>
      <c r="V26" s="17">
        <v>0</v>
      </c>
      <c r="W26" s="17">
        <v>0</v>
      </c>
      <c r="X26" s="17">
        <v>0</v>
      </c>
      <c r="Y26" s="17">
        <v>0</v>
      </c>
      <c r="Z26" s="17">
        <v>0</v>
      </c>
      <c r="AA26" s="17">
        <v>0</v>
      </c>
      <c r="AB26" s="26" t="s">
        <v>101</v>
      </c>
      <c r="AC26" s="17">
        <v>0</v>
      </c>
      <c r="AD26" s="18">
        <v>10</v>
      </c>
      <c r="AE26" s="10">
        <f t="shared" si="8"/>
        <v>0</v>
      </c>
      <c r="AF26" s="1">
        <f t="shared" si="9"/>
        <v>0</v>
      </c>
      <c r="AG26" s="17">
        <v>12</v>
      </c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</row>
    <row r="27" spans="1:51" x14ac:dyDescent="0.25">
      <c r="A27" s="21" t="s">
        <v>59</v>
      </c>
      <c r="B27" s="21" t="s">
        <v>35</v>
      </c>
      <c r="C27" s="21">
        <v>161</v>
      </c>
      <c r="D27" s="21">
        <v>12</v>
      </c>
      <c r="E27" s="21">
        <v>17</v>
      </c>
      <c r="F27" s="21">
        <v>148</v>
      </c>
      <c r="G27" s="22">
        <v>0</v>
      </c>
      <c r="H27" s="21">
        <v>180</v>
      </c>
      <c r="I27" s="21"/>
      <c r="J27" s="21">
        <v>25</v>
      </c>
      <c r="K27" s="21">
        <f t="shared" si="2"/>
        <v>-8</v>
      </c>
      <c r="L27" s="21"/>
      <c r="M27" s="21"/>
      <c r="N27" s="21"/>
      <c r="O27" s="21">
        <f t="shared" si="4"/>
        <v>3.4</v>
      </c>
      <c r="P27" s="23"/>
      <c r="Q27" s="23"/>
      <c r="R27" s="23"/>
      <c r="S27" s="21"/>
      <c r="T27" s="21"/>
      <c r="U27" s="21"/>
      <c r="V27" s="21">
        <v>39.200000000000003</v>
      </c>
      <c r="W27" s="21">
        <v>30.8</v>
      </c>
      <c r="X27" s="21">
        <v>18.2</v>
      </c>
      <c r="Y27" s="21">
        <v>28</v>
      </c>
      <c r="Z27" s="21">
        <v>43.2</v>
      </c>
      <c r="AA27" s="21">
        <v>18.600000000000001</v>
      </c>
      <c r="AB27" s="26" t="s">
        <v>100</v>
      </c>
      <c r="AC27" s="21">
        <f>P27*G27</f>
        <v>0</v>
      </c>
      <c r="AD27" s="22">
        <v>0</v>
      </c>
      <c r="AE27" s="24"/>
      <c r="AF27" s="21"/>
      <c r="AG27" s="21"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62</v>
      </c>
      <c r="B28" s="1" t="s">
        <v>46</v>
      </c>
      <c r="C28" s="1">
        <v>105.3</v>
      </c>
      <c r="D28" s="1"/>
      <c r="E28" s="1">
        <v>2.7</v>
      </c>
      <c r="F28" s="1">
        <v>102.6</v>
      </c>
      <c r="G28" s="6">
        <v>1</v>
      </c>
      <c r="H28" s="1">
        <v>180</v>
      </c>
      <c r="I28" s="1"/>
      <c r="J28" s="1">
        <v>2.7</v>
      </c>
      <c r="K28" s="1">
        <f t="shared" si="2"/>
        <v>0</v>
      </c>
      <c r="L28" s="1"/>
      <c r="M28" s="1"/>
      <c r="N28" s="1"/>
      <c r="O28" s="1">
        <f t="shared" si="4"/>
        <v>0.54</v>
      </c>
      <c r="P28" s="5"/>
      <c r="Q28" s="5">
        <f t="shared" ref="Q28:Q29" si="11">AD28*AE28</f>
        <v>0</v>
      </c>
      <c r="R28" s="5"/>
      <c r="S28" s="1"/>
      <c r="T28" s="1">
        <f t="shared" ref="T28:T29" si="12">(F28+Q28)/O28</f>
        <v>189.99999999999997</v>
      </c>
      <c r="U28" s="1">
        <f t="shared" ref="U28:U29" si="13">F28/O28</f>
        <v>189.99999999999997</v>
      </c>
      <c r="V28" s="1">
        <v>0.54</v>
      </c>
      <c r="W28" s="1">
        <v>1.08</v>
      </c>
      <c r="X28" s="1">
        <v>3.24</v>
      </c>
      <c r="Y28" s="1">
        <v>3.24</v>
      </c>
      <c r="Z28" s="1">
        <v>2.7</v>
      </c>
      <c r="AA28" s="1">
        <v>3.78</v>
      </c>
      <c r="AB28" s="28" t="s">
        <v>41</v>
      </c>
      <c r="AC28" s="1">
        <f>P28*G28</f>
        <v>0</v>
      </c>
      <c r="AD28" s="6">
        <v>2.7</v>
      </c>
      <c r="AE28" s="10">
        <f t="shared" ref="AE28:AE29" si="14">MROUND(P28,AD28*AG28)/AD28</f>
        <v>0</v>
      </c>
      <c r="AF28" s="1">
        <f t="shared" ref="AF28:AF29" si="15">AE28*AD28*G28</f>
        <v>0</v>
      </c>
      <c r="AG28" s="1">
        <f>VLOOKUP(A28,[1]Sheet!$A:$AH,34,0)</f>
        <v>18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63</v>
      </c>
      <c r="B29" s="1" t="s">
        <v>46</v>
      </c>
      <c r="C29" s="1">
        <v>45</v>
      </c>
      <c r="D29" s="1"/>
      <c r="E29" s="1"/>
      <c r="F29" s="1">
        <v>45</v>
      </c>
      <c r="G29" s="6">
        <v>1</v>
      </c>
      <c r="H29" s="1">
        <v>180</v>
      </c>
      <c r="I29" s="1"/>
      <c r="J29" s="1"/>
      <c r="K29" s="1">
        <f t="shared" si="2"/>
        <v>0</v>
      </c>
      <c r="L29" s="1"/>
      <c r="M29" s="1"/>
      <c r="N29" s="1"/>
      <c r="O29" s="1">
        <f t="shared" si="4"/>
        <v>0</v>
      </c>
      <c r="P29" s="5"/>
      <c r="Q29" s="5">
        <f t="shared" si="11"/>
        <v>0</v>
      </c>
      <c r="R29" s="5"/>
      <c r="S29" s="1"/>
      <c r="T29" s="1" t="e">
        <f t="shared" si="12"/>
        <v>#DIV/0!</v>
      </c>
      <c r="U29" s="1" t="e">
        <f t="shared" si="13"/>
        <v>#DIV/0!</v>
      </c>
      <c r="V29" s="1">
        <v>4</v>
      </c>
      <c r="W29" s="1">
        <v>3</v>
      </c>
      <c r="X29" s="1">
        <v>3</v>
      </c>
      <c r="Y29" s="1">
        <v>4</v>
      </c>
      <c r="Z29" s="1">
        <v>12</v>
      </c>
      <c r="AA29" s="1">
        <v>0</v>
      </c>
      <c r="AB29" s="28" t="s">
        <v>41</v>
      </c>
      <c r="AC29" s="1">
        <f>P29*G29</f>
        <v>0</v>
      </c>
      <c r="AD29" s="6">
        <v>5</v>
      </c>
      <c r="AE29" s="10">
        <f t="shared" si="14"/>
        <v>0</v>
      </c>
      <c r="AF29" s="1">
        <f t="shared" si="15"/>
        <v>0</v>
      </c>
      <c r="AG29" s="1">
        <f>VLOOKUP(A29,[1]Sheet!$A:$AH,34,0)</f>
        <v>12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21" t="s">
        <v>64</v>
      </c>
      <c r="B30" s="21" t="s">
        <v>35</v>
      </c>
      <c r="C30" s="21">
        <v>-11</v>
      </c>
      <c r="D30" s="21"/>
      <c r="E30" s="21"/>
      <c r="F30" s="21">
        <v>-11</v>
      </c>
      <c r="G30" s="22">
        <v>0</v>
      </c>
      <c r="H30" s="21">
        <v>180</v>
      </c>
      <c r="I30" s="21"/>
      <c r="J30" s="21"/>
      <c r="K30" s="21">
        <f t="shared" ref="K30:K53" si="16">E30-J30</f>
        <v>0</v>
      </c>
      <c r="L30" s="21"/>
      <c r="M30" s="21"/>
      <c r="N30" s="21"/>
      <c r="O30" s="21">
        <f t="shared" si="4"/>
        <v>0</v>
      </c>
      <c r="P30" s="23"/>
      <c r="Q30" s="23"/>
      <c r="R30" s="23"/>
      <c r="S30" s="21"/>
      <c r="T30" s="21"/>
      <c r="U30" s="21"/>
      <c r="V30" s="21">
        <v>53.8</v>
      </c>
      <c r="W30" s="21">
        <v>53.8</v>
      </c>
      <c r="X30" s="21">
        <v>46.8</v>
      </c>
      <c r="Y30" s="21">
        <v>45</v>
      </c>
      <c r="Z30" s="21">
        <v>62</v>
      </c>
      <c r="AA30" s="21">
        <v>21.8</v>
      </c>
      <c r="AB30" s="25" t="s">
        <v>99</v>
      </c>
      <c r="AC30" s="21">
        <f>P30*G30</f>
        <v>0</v>
      </c>
      <c r="AD30" s="22">
        <v>0</v>
      </c>
      <c r="AE30" s="24"/>
      <c r="AF30" s="21"/>
      <c r="AG30" s="21"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21" t="s">
        <v>65</v>
      </c>
      <c r="B31" s="21" t="s">
        <v>35</v>
      </c>
      <c r="C31" s="21"/>
      <c r="D31" s="21">
        <v>13</v>
      </c>
      <c r="E31" s="21">
        <v>2</v>
      </c>
      <c r="F31" s="27">
        <f>11+F6</f>
        <v>0</v>
      </c>
      <c r="G31" s="22">
        <v>0</v>
      </c>
      <c r="H31" s="21">
        <v>180</v>
      </c>
      <c r="I31" s="21"/>
      <c r="J31" s="21">
        <v>22</v>
      </c>
      <c r="K31" s="21">
        <f t="shared" si="16"/>
        <v>-20</v>
      </c>
      <c r="L31" s="21"/>
      <c r="M31" s="21"/>
      <c r="N31" s="21"/>
      <c r="O31" s="21">
        <f t="shared" si="4"/>
        <v>0.4</v>
      </c>
      <c r="P31" s="23"/>
      <c r="Q31" s="23"/>
      <c r="R31" s="23"/>
      <c r="S31" s="21"/>
      <c r="T31" s="21"/>
      <c r="U31" s="21"/>
      <c r="V31" s="21">
        <v>5.4</v>
      </c>
      <c r="W31" s="21">
        <v>39.6</v>
      </c>
      <c r="X31" s="21">
        <v>30.8</v>
      </c>
      <c r="Y31" s="21">
        <v>40.799999999999997</v>
      </c>
      <c r="Z31" s="21">
        <v>59.2</v>
      </c>
      <c r="AA31" s="21">
        <v>21</v>
      </c>
      <c r="AB31" s="25" t="s">
        <v>60</v>
      </c>
      <c r="AC31" s="21">
        <f>P31*G31</f>
        <v>0</v>
      </c>
      <c r="AD31" s="22">
        <v>0</v>
      </c>
      <c r="AE31" s="24"/>
      <c r="AF31" s="21"/>
      <c r="AG31" s="21"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s="20" customFormat="1" x14ac:dyDescent="0.25">
      <c r="A32" s="17" t="s">
        <v>66</v>
      </c>
      <c r="B32" s="17" t="s">
        <v>35</v>
      </c>
      <c r="C32" s="17">
        <v>560</v>
      </c>
      <c r="D32" s="17">
        <v>8</v>
      </c>
      <c r="E32" s="17">
        <v>56</v>
      </c>
      <c r="F32" s="17">
        <v>501</v>
      </c>
      <c r="G32" s="18">
        <v>0.4</v>
      </c>
      <c r="H32" s="1">
        <v>180</v>
      </c>
      <c r="I32" s="17"/>
      <c r="J32" s="17">
        <v>44</v>
      </c>
      <c r="K32" s="17">
        <f t="shared" si="16"/>
        <v>12</v>
      </c>
      <c r="L32" s="17"/>
      <c r="M32" s="17"/>
      <c r="N32" s="17"/>
      <c r="O32" s="1">
        <f t="shared" si="4"/>
        <v>11.2</v>
      </c>
      <c r="P32" s="5"/>
      <c r="Q32" s="5">
        <f t="shared" ref="Q32:Q39" si="17">AD32*AE32</f>
        <v>0</v>
      </c>
      <c r="R32" s="19"/>
      <c r="S32" s="17"/>
      <c r="T32" s="1">
        <f t="shared" ref="T32:T39" si="18">(F32+Q32)/O32</f>
        <v>44.732142857142861</v>
      </c>
      <c r="U32" s="1">
        <f t="shared" ref="U32:U39" si="19">F32/O32</f>
        <v>44.732142857142861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26" t="s">
        <v>101</v>
      </c>
      <c r="AC32" s="17">
        <v>0</v>
      </c>
      <c r="AD32" s="18">
        <v>16</v>
      </c>
      <c r="AE32" s="10">
        <f t="shared" ref="AE32:AE39" si="20">MROUND(P32,AD32*AG32)/AD32</f>
        <v>0</v>
      </c>
      <c r="AF32" s="1">
        <f t="shared" ref="AF32:AF39" si="21">AE32*AD32*G32</f>
        <v>0</v>
      </c>
      <c r="AG32" s="17">
        <v>12</v>
      </c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</row>
    <row r="33" spans="1:51" s="20" customFormat="1" x14ac:dyDescent="0.25">
      <c r="A33" s="17" t="s">
        <v>67</v>
      </c>
      <c r="B33" s="17" t="s">
        <v>35</v>
      </c>
      <c r="C33" s="17">
        <v>374</v>
      </c>
      <c r="D33" s="17">
        <v>8</v>
      </c>
      <c r="E33" s="17">
        <v>73</v>
      </c>
      <c r="F33" s="17">
        <v>302</v>
      </c>
      <c r="G33" s="18">
        <v>0.7</v>
      </c>
      <c r="H33" s="1">
        <v>180</v>
      </c>
      <c r="I33" s="17"/>
      <c r="J33" s="17">
        <v>73</v>
      </c>
      <c r="K33" s="17">
        <f t="shared" si="16"/>
        <v>0</v>
      </c>
      <c r="L33" s="17"/>
      <c r="M33" s="17"/>
      <c r="N33" s="17"/>
      <c r="O33" s="1">
        <f t="shared" si="4"/>
        <v>14.6</v>
      </c>
      <c r="P33" s="5"/>
      <c r="Q33" s="5">
        <f t="shared" si="17"/>
        <v>0</v>
      </c>
      <c r="R33" s="19"/>
      <c r="S33" s="17"/>
      <c r="T33" s="1">
        <f t="shared" si="18"/>
        <v>20.684931506849317</v>
      </c>
      <c r="U33" s="1">
        <f t="shared" si="19"/>
        <v>20.684931506849317</v>
      </c>
      <c r="V33" s="17">
        <v>0</v>
      </c>
      <c r="W33" s="17">
        <v>0</v>
      </c>
      <c r="X33" s="17">
        <v>0</v>
      </c>
      <c r="Y33" s="17">
        <v>0</v>
      </c>
      <c r="Z33" s="17">
        <v>0</v>
      </c>
      <c r="AA33" s="17">
        <v>0</v>
      </c>
      <c r="AB33" s="26" t="s">
        <v>101</v>
      </c>
      <c r="AC33" s="17">
        <v>0</v>
      </c>
      <c r="AD33" s="18">
        <v>10</v>
      </c>
      <c r="AE33" s="10">
        <f t="shared" si="20"/>
        <v>0</v>
      </c>
      <c r="AF33" s="1">
        <f t="shared" si="21"/>
        <v>0</v>
      </c>
      <c r="AG33" s="17">
        <v>12</v>
      </c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</row>
    <row r="34" spans="1:51" x14ac:dyDescent="0.25">
      <c r="A34" s="21" t="s">
        <v>68</v>
      </c>
      <c r="B34" s="21" t="s">
        <v>35</v>
      </c>
      <c r="C34" s="21">
        <v>1</v>
      </c>
      <c r="D34" s="21">
        <v>2</v>
      </c>
      <c r="E34" s="21"/>
      <c r="F34" s="21">
        <v>3</v>
      </c>
      <c r="G34" s="22">
        <v>0</v>
      </c>
      <c r="H34" s="21">
        <v>180</v>
      </c>
      <c r="I34" s="21"/>
      <c r="J34" s="21">
        <v>14</v>
      </c>
      <c r="K34" s="21">
        <f t="shared" si="16"/>
        <v>-14</v>
      </c>
      <c r="L34" s="21"/>
      <c r="M34" s="21"/>
      <c r="N34" s="21"/>
      <c r="O34" s="21">
        <f t="shared" si="4"/>
        <v>0</v>
      </c>
      <c r="P34" s="23"/>
      <c r="Q34" s="23"/>
      <c r="R34" s="23"/>
      <c r="S34" s="21"/>
      <c r="T34" s="21" t="e">
        <f t="shared" si="18"/>
        <v>#DIV/0!</v>
      </c>
      <c r="U34" s="21" t="e">
        <f t="shared" si="19"/>
        <v>#DIV/0!</v>
      </c>
      <c r="V34" s="21">
        <v>56.4</v>
      </c>
      <c r="W34" s="21">
        <v>39.6</v>
      </c>
      <c r="X34" s="21">
        <v>38.6</v>
      </c>
      <c r="Y34" s="21">
        <v>0</v>
      </c>
      <c r="Z34" s="21">
        <v>31</v>
      </c>
      <c r="AA34" s="21">
        <v>21</v>
      </c>
      <c r="AB34" s="21" t="s">
        <v>61</v>
      </c>
      <c r="AC34" s="21">
        <f>P34*G34</f>
        <v>0</v>
      </c>
      <c r="AD34" s="22">
        <v>0</v>
      </c>
      <c r="AE34" s="24"/>
      <c r="AF34" s="21"/>
      <c r="AG34" s="21"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21" t="s">
        <v>69</v>
      </c>
      <c r="B35" s="21" t="s">
        <v>35</v>
      </c>
      <c r="C35" s="21">
        <v>172</v>
      </c>
      <c r="D35" s="21">
        <v>9</v>
      </c>
      <c r="E35" s="21">
        <v>4</v>
      </c>
      <c r="F35" s="21">
        <v>172</v>
      </c>
      <c r="G35" s="22">
        <v>0</v>
      </c>
      <c r="H35" s="21">
        <v>180</v>
      </c>
      <c r="I35" s="21"/>
      <c r="J35" s="21">
        <v>64</v>
      </c>
      <c r="K35" s="21">
        <f t="shared" si="16"/>
        <v>-60</v>
      </c>
      <c r="L35" s="21"/>
      <c r="M35" s="21"/>
      <c r="N35" s="21"/>
      <c r="O35" s="21">
        <f t="shared" si="4"/>
        <v>0.8</v>
      </c>
      <c r="P35" s="23"/>
      <c r="Q35" s="23"/>
      <c r="R35" s="23"/>
      <c r="S35" s="21"/>
      <c r="T35" s="21">
        <f t="shared" si="18"/>
        <v>215</v>
      </c>
      <c r="U35" s="21">
        <f t="shared" si="19"/>
        <v>215</v>
      </c>
      <c r="V35" s="21">
        <v>36.200000000000003</v>
      </c>
      <c r="W35" s="21">
        <v>41.6</v>
      </c>
      <c r="X35" s="21">
        <v>35</v>
      </c>
      <c r="Y35" s="21">
        <v>46.8</v>
      </c>
      <c r="Z35" s="21">
        <v>63.6</v>
      </c>
      <c r="AA35" s="21">
        <v>23.4</v>
      </c>
      <c r="AB35" s="26" t="s">
        <v>102</v>
      </c>
      <c r="AC35" s="21">
        <f>P35*G35</f>
        <v>0</v>
      </c>
      <c r="AD35" s="22">
        <v>0</v>
      </c>
      <c r="AE35" s="24"/>
      <c r="AF35" s="21"/>
      <c r="AG35" s="21"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s="20" customFormat="1" x14ac:dyDescent="0.25">
      <c r="A36" s="17" t="s">
        <v>70</v>
      </c>
      <c r="B36" s="17" t="s">
        <v>35</v>
      </c>
      <c r="C36" s="17">
        <v>747</v>
      </c>
      <c r="D36" s="17">
        <v>22</v>
      </c>
      <c r="E36" s="17">
        <v>50</v>
      </c>
      <c r="F36" s="17">
        <v>696</v>
      </c>
      <c r="G36" s="18">
        <v>0.4</v>
      </c>
      <c r="H36" s="1">
        <v>180</v>
      </c>
      <c r="I36" s="17"/>
      <c r="J36" s="17">
        <v>22</v>
      </c>
      <c r="K36" s="17">
        <f t="shared" si="16"/>
        <v>28</v>
      </c>
      <c r="L36" s="17"/>
      <c r="M36" s="17"/>
      <c r="N36" s="17"/>
      <c r="O36" s="1">
        <f t="shared" si="4"/>
        <v>10</v>
      </c>
      <c r="P36" s="5"/>
      <c r="Q36" s="5">
        <f t="shared" si="17"/>
        <v>0</v>
      </c>
      <c r="R36" s="19"/>
      <c r="S36" s="17"/>
      <c r="T36" s="1">
        <f t="shared" si="18"/>
        <v>69.599999999999994</v>
      </c>
      <c r="U36" s="1">
        <f t="shared" si="19"/>
        <v>69.599999999999994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26" t="s">
        <v>101</v>
      </c>
      <c r="AC36" s="17">
        <v>0</v>
      </c>
      <c r="AD36" s="18">
        <v>16</v>
      </c>
      <c r="AE36" s="10">
        <f t="shared" si="20"/>
        <v>0</v>
      </c>
      <c r="AF36" s="1">
        <f t="shared" si="21"/>
        <v>0</v>
      </c>
      <c r="AG36" s="17">
        <v>12</v>
      </c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</row>
    <row r="37" spans="1:51" s="20" customFormat="1" x14ac:dyDescent="0.25">
      <c r="A37" s="17" t="s">
        <v>71</v>
      </c>
      <c r="B37" s="17" t="s">
        <v>35</v>
      </c>
      <c r="C37" s="17">
        <v>393</v>
      </c>
      <c r="D37" s="17">
        <v>9</v>
      </c>
      <c r="E37" s="17">
        <v>56</v>
      </c>
      <c r="F37" s="17">
        <v>342</v>
      </c>
      <c r="G37" s="18">
        <v>0.7</v>
      </c>
      <c r="H37" s="1">
        <v>180</v>
      </c>
      <c r="I37" s="17"/>
      <c r="J37" s="17">
        <v>47</v>
      </c>
      <c r="K37" s="17">
        <f t="shared" si="16"/>
        <v>9</v>
      </c>
      <c r="L37" s="17"/>
      <c r="M37" s="17"/>
      <c r="N37" s="17"/>
      <c r="O37" s="1">
        <f t="shared" si="4"/>
        <v>11.2</v>
      </c>
      <c r="P37" s="5"/>
      <c r="Q37" s="5">
        <f t="shared" si="17"/>
        <v>0</v>
      </c>
      <c r="R37" s="19"/>
      <c r="S37" s="17"/>
      <c r="T37" s="1">
        <f t="shared" si="18"/>
        <v>30.535714285714288</v>
      </c>
      <c r="U37" s="1">
        <f t="shared" si="19"/>
        <v>30.535714285714288</v>
      </c>
      <c r="V37" s="17">
        <v>0</v>
      </c>
      <c r="W37" s="17">
        <v>0</v>
      </c>
      <c r="X37" s="17">
        <v>0</v>
      </c>
      <c r="Y37" s="17">
        <v>0</v>
      </c>
      <c r="Z37" s="17">
        <v>0</v>
      </c>
      <c r="AA37" s="17">
        <v>0</v>
      </c>
      <c r="AB37" s="26" t="s">
        <v>101</v>
      </c>
      <c r="AC37" s="17">
        <v>0</v>
      </c>
      <c r="AD37" s="18">
        <v>10</v>
      </c>
      <c r="AE37" s="10">
        <f t="shared" si="20"/>
        <v>0</v>
      </c>
      <c r="AF37" s="1">
        <f t="shared" si="21"/>
        <v>0</v>
      </c>
      <c r="AG37" s="17">
        <v>12</v>
      </c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</row>
    <row r="38" spans="1:51" x14ac:dyDescent="0.25">
      <c r="A38" s="1" t="s">
        <v>73</v>
      </c>
      <c r="B38" s="1" t="s">
        <v>35</v>
      </c>
      <c r="C38" s="1">
        <v>322</v>
      </c>
      <c r="D38" s="1">
        <v>1</v>
      </c>
      <c r="E38" s="1">
        <v>8</v>
      </c>
      <c r="F38" s="1">
        <v>307</v>
      </c>
      <c r="G38" s="6">
        <v>0.4</v>
      </c>
      <c r="H38" s="1">
        <v>180</v>
      </c>
      <c r="I38" s="1"/>
      <c r="J38" s="1">
        <v>8</v>
      </c>
      <c r="K38" s="1">
        <f t="shared" si="16"/>
        <v>0</v>
      </c>
      <c r="L38" s="1"/>
      <c r="M38" s="1"/>
      <c r="N38" s="1"/>
      <c r="O38" s="1">
        <f t="shared" si="4"/>
        <v>1.6</v>
      </c>
      <c r="P38" s="5"/>
      <c r="Q38" s="5">
        <f t="shared" si="17"/>
        <v>0</v>
      </c>
      <c r="R38" s="5"/>
      <c r="S38" s="1"/>
      <c r="T38" s="1">
        <f t="shared" si="18"/>
        <v>191.875</v>
      </c>
      <c r="U38" s="1">
        <f t="shared" si="19"/>
        <v>191.875</v>
      </c>
      <c r="V38" s="1">
        <v>11.2</v>
      </c>
      <c r="W38" s="1">
        <v>9.4</v>
      </c>
      <c r="X38" s="1">
        <v>12.2</v>
      </c>
      <c r="Y38" s="1">
        <v>8.1999999999999993</v>
      </c>
      <c r="Z38" s="1">
        <v>18.8</v>
      </c>
      <c r="AA38" s="1">
        <v>0.8</v>
      </c>
      <c r="AB38" s="28" t="s">
        <v>41</v>
      </c>
      <c r="AC38" s="1">
        <f t="shared" ref="AC38:AC59" si="22">P38*G38</f>
        <v>0</v>
      </c>
      <c r="AD38" s="6">
        <v>16</v>
      </c>
      <c r="AE38" s="10">
        <f t="shared" si="20"/>
        <v>0</v>
      </c>
      <c r="AF38" s="1">
        <f t="shared" si="21"/>
        <v>0</v>
      </c>
      <c r="AG38" s="1">
        <f>VLOOKUP(A38,[1]Sheet!$A:$AH,34,0)</f>
        <v>12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7" t="s">
        <v>74</v>
      </c>
      <c r="B39" s="1" t="s">
        <v>35</v>
      </c>
      <c r="C39" s="1"/>
      <c r="D39" s="1"/>
      <c r="E39" s="1"/>
      <c r="F39" s="1"/>
      <c r="G39" s="6">
        <v>0.7</v>
      </c>
      <c r="H39" s="1">
        <v>180</v>
      </c>
      <c r="I39" s="1"/>
      <c r="J39" s="1">
        <v>4</v>
      </c>
      <c r="K39" s="1">
        <f t="shared" si="16"/>
        <v>-4</v>
      </c>
      <c r="L39" s="1"/>
      <c r="M39" s="1"/>
      <c r="N39" s="1"/>
      <c r="O39" s="1">
        <f t="shared" si="4"/>
        <v>0</v>
      </c>
      <c r="P39" s="5">
        <v>80</v>
      </c>
      <c r="Q39" s="5">
        <f t="shared" si="17"/>
        <v>96</v>
      </c>
      <c r="R39" s="5">
        <v>80</v>
      </c>
      <c r="S39" s="1"/>
      <c r="T39" s="1" t="e">
        <f t="shared" si="18"/>
        <v>#DIV/0!</v>
      </c>
      <c r="U39" s="1" t="e">
        <f t="shared" si="19"/>
        <v>#DIV/0!</v>
      </c>
      <c r="V39" s="1">
        <v>0</v>
      </c>
      <c r="W39" s="1">
        <v>0</v>
      </c>
      <c r="X39" s="1">
        <v>1.2</v>
      </c>
      <c r="Y39" s="1">
        <v>2.6</v>
      </c>
      <c r="Z39" s="1">
        <v>2.6</v>
      </c>
      <c r="AA39" s="1">
        <v>2.2000000000000002</v>
      </c>
      <c r="AB39" s="1"/>
      <c r="AC39" s="1">
        <f t="shared" si="22"/>
        <v>56</v>
      </c>
      <c r="AD39" s="6">
        <v>8</v>
      </c>
      <c r="AE39" s="10">
        <f t="shared" si="20"/>
        <v>12</v>
      </c>
      <c r="AF39" s="1">
        <f t="shared" si="21"/>
        <v>67.199999999999989</v>
      </c>
      <c r="AG39" s="1">
        <f>VLOOKUP(A39,[1]Sheet!$A:$AH,34,0)</f>
        <v>12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21" t="s">
        <v>75</v>
      </c>
      <c r="B40" s="21" t="s">
        <v>35</v>
      </c>
      <c r="C40" s="21">
        <v>10</v>
      </c>
      <c r="D40" s="21">
        <v>1</v>
      </c>
      <c r="E40" s="21">
        <v>12</v>
      </c>
      <c r="F40" s="21">
        <v>-1</v>
      </c>
      <c r="G40" s="22">
        <v>0</v>
      </c>
      <c r="H40" s="21">
        <v>180</v>
      </c>
      <c r="I40" s="21"/>
      <c r="J40" s="21">
        <v>14</v>
      </c>
      <c r="K40" s="21">
        <f t="shared" si="16"/>
        <v>-2</v>
      </c>
      <c r="L40" s="21"/>
      <c r="M40" s="21"/>
      <c r="N40" s="21"/>
      <c r="O40" s="21">
        <f t="shared" si="4"/>
        <v>2.4</v>
      </c>
      <c r="P40" s="23"/>
      <c r="Q40" s="23"/>
      <c r="R40" s="23"/>
      <c r="S40" s="21"/>
      <c r="T40" s="21"/>
      <c r="U40" s="21"/>
      <c r="V40" s="21">
        <v>1.8</v>
      </c>
      <c r="W40" s="21">
        <v>2.4</v>
      </c>
      <c r="X40" s="21">
        <v>1.8</v>
      </c>
      <c r="Y40" s="21">
        <v>3</v>
      </c>
      <c r="Z40" s="21">
        <v>2.8</v>
      </c>
      <c r="AA40" s="21">
        <v>3.2</v>
      </c>
      <c r="AB40" s="21" t="s">
        <v>72</v>
      </c>
      <c r="AC40" s="21">
        <f t="shared" si="22"/>
        <v>0</v>
      </c>
      <c r="AD40" s="22">
        <v>0</v>
      </c>
      <c r="AE40" s="24"/>
      <c r="AF40" s="21"/>
      <c r="AG40" s="21"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76</v>
      </c>
      <c r="B41" s="1" t="s">
        <v>35</v>
      </c>
      <c r="C41" s="1">
        <v>421</v>
      </c>
      <c r="D41" s="1">
        <v>9</v>
      </c>
      <c r="E41" s="1">
        <v>60</v>
      </c>
      <c r="F41" s="1">
        <v>370</v>
      </c>
      <c r="G41" s="6">
        <v>0.7</v>
      </c>
      <c r="H41" s="1">
        <v>180</v>
      </c>
      <c r="I41" s="1"/>
      <c r="J41" s="1">
        <v>60</v>
      </c>
      <c r="K41" s="1">
        <f t="shared" si="16"/>
        <v>0</v>
      </c>
      <c r="L41" s="1"/>
      <c r="M41" s="1"/>
      <c r="N41" s="1"/>
      <c r="O41" s="1">
        <f t="shared" si="4"/>
        <v>12</v>
      </c>
      <c r="P41" s="5"/>
      <c r="Q41" s="5">
        <f t="shared" ref="Q41:Q59" si="23">AD41*AE41</f>
        <v>0</v>
      </c>
      <c r="R41" s="5"/>
      <c r="S41" s="1"/>
      <c r="T41" s="1">
        <f t="shared" ref="T41:T59" si="24">(F41+Q41)/O41</f>
        <v>30.833333333333332</v>
      </c>
      <c r="U41" s="1">
        <f t="shared" ref="U41:U59" si="25">F41/O41</f>
        <v>30.833333333333332</v>
      </c>
      <c r="V41" s="1">
        <v>30.4</v>
      </c>
      <c r="W41" s="1">
        <v>22</v>
      </c>
      <c r="X41" s="1">
        <v>28.2</v>
      </c>
      <c r="Y41" s="1">
        <v>30.6</v>
      </c>
      <c r="Z41" s="1">
        <v>50.2</v>
      </c>
      <c r="AA41" s="1">
        <v>12</v>
      </c>
      <c r="AB41" s="28" t="s">
        <v>41</v>
      </c>
      <c r="AC41" s="1">
        <f t="shared" si="22"/>
        <v>0</v>
      </c>
      <c r="AD41" s="6">
        <v>8</v>
      </c>
      <c r="AE41" s="10">
        <f t="shared" ref="AE41:AE59" si="26">MROUND(P41,AD41*AG41)/AD41</f>
        <v>0</v>
      </c>
      <c r="AF41" s="1">
        <f t="shared" ref="AF41:AF59" si="27">AE41*AD41*G41</f>
        <v>0</v>
      </c>
      <c r="AG41" s="1">
        <f>VLOOKUP(A41,[1]Sheet!$A:$AH,34,0)</f>
        <v>12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77</v>
      </c>
      <c r="B42" s="1" t="s">
        <v>35</v>
      </c>
      <c r="C42" s="1">
        <v>191</v>
      </c>
      <c r="D42" s="1">
        <v>5</v>
      </c>
      <c r="E42" s="1">
        <v>22</v>
      </c>
      <c r="F42" s="1">
        <v>171</v>
      </c>
      <c r="G42" s="6">
        <v>0.9</v>
      </c>
      <c r="H42" s="1">
        <v>180</v>
      </c>
      <c r="I42" s="1"/>
      <c r="J42" s="1">
        <v>26</v>
      </c>
      <c r="K42" s="1">
        <f t="shared" si="16"/>
        <v>-4</v>
      </c>
      <c r="L42" s="1"/>
      <c r="M42" s="1"/>
      <c r="N42" s="1"/>
      <c r="O42" s="1">
        <f t="shared" si="4"/>
        <v>4.4000000000000004</v>
      </c>
      <c r="P42" s="5"/>
      <c r="Q42" s="5">
        <f t="shared" si="23"/>
        <v>0</v>
      </c>
      <c r="R42" s="5"/>
      <c r="S42" s="1"/>
      <c r="T42" s="1">
        <f t="shared" si="24"/>
        <v>38.86363636363636</v>
      </c>
      <c r="U42" s="1">
        <f t="shared" si="25"/>
        <v>38.86363636363636</v>
      </c>
      <c r="V42" s="1">
        <v>2</v>
      </c>
      <c r="W42" s="1">
        <v>5.2</v>
      </c>
      <c r="X42" s="1">
        <v>3.8</v>
      </c>
      <c r="Y42" s="1">
        <v>5.4</v>
      </c>
      <c r="Z42" s="1">
        <v>9.6</v>
      </c>
      <c r="AA42" s="1">
        <v>2.8</v>
      </c>
      <c r="AB42" s="28" t="s">
        <v>41</v>
      </c>
      <c r="AC42" s="1">
        <f t="shared" si="22"/>
        <v>0</v>
      </c>
      <c r="AD42" s="6">
        <v>8</v>
      </c>
      <c r="AE42" s="10">
        <f t="shared" si="26"/>
        <v>0</v>
      </c>
      <c r="AF42" s="1">
        <f t="shared" si="27"/>
        <v>0</v>
      </c>
      <c r="AG42" s="1">
        <f>VLOOKUP(A42,[1]Sheet!$A:$AH,34,0)</f>
        <v>12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78</v>
      </c>
      <c r="B43" s="1" t="s">
        <v>35</v>
      </c>
      <c r="C43" s="1">
        <v>146</v>
      </c>
      <c r="D43" s="1">
        <v>1</v>
      </c>
      <c r="E43" s="1">
        <v>16</v>
      </c>
      <c r="F43" s="1">
        <v>131</v>
      </c>
      <c r="G43" s="6">
        <v>0.43</v>
      </c>
      <c r="H43" s="1">
        <v>180</v>
      </c>
      <c r="I43" s="1"/>
      <c r="J43" s="1">
        <v>16</v>
      </c>
      <c r="K43" s="1">
        <f t="shared" si="16"/>
        <v>0</v>
      </c>
      <c r="L43" s="1"/>
      <c r="M43" s="1"/>
      <c r="N43" s="1"/>
      <c r="O43" s="1">
        <f t="shared" si="4"/>
        <v>3.2</v>
      </c>
      <c r="P43" s="5"/>
      <c r="Q43" s="5">
        <f t="shared" si="23"/>
        <v>0</v>
      </c>
      <c r="R43" s="5"/>
      <c r="S43" s="1"/>
      <c r="T43" s="1">
        <f t="shared" si="24"/>
        <v>40.9375</v>
      </c>
      <c r="U43" s="1">
        <f t="shared" si="25"/>
        <v>40.9375</v>
      </c>
      <c r="V43" s="1">
        <v>2</v>
      </c>
      <c r="W43" s="1">
        <v>2</v>
      </c>
      <c r="X43" s="1">
        <v>3</v>
      </c>
      <c r="Y43" s="1">
        <v>1.4</v>
      </c>
      <c r="Z43" s="1">
        <v>7.4</v>
      </c>
      <c r="AA43" s="1">
        <v>0</v>
      </c>
      <c r="AB43" s="28" t="s">
        <v>41</v>
      </c>
      <c r="AC43" s="1">
        <f t="shared" si="22"/>
        <v>0</v>
      </c>
      <c r="AD43" s="6">
        <v>16</v>
      </c>
      <c r="AE43" s="10">
        <f t="shared" si="26"/>
        <v>0</v>
      </c>
      <c r="AF43" s="1">
        <f t="shared" si="27"/>
        <v>0</v>
      </c>
      <c r="AG43" s="1">
        <f>VLOOKUP(A43,[1]Sheet!$A:$AH,34,0)</f>
        <v>12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7" t="s">
        <v>79</v>
      </c>
      <c r="B44" s="1" t="s">
        <v>35</v>
      </c>
      <c r="C44" s="1"/>
      <c r="D44" s="1"/>
      <c r="E44" s="1"/>
      <c r="F44" s="1"/>
      <c r="G44" s="6">
        <v>0.9</v>
      </c>
      <c r="H44" s="1">
        <v>180</v>
      </c>
      <c r="I44" s="1"/>
      <c r="J44" s="1"/>
      <c r="K44" s="1">
        <f t="shared" si="16"/>
        <v>0</v>
      </c>
      <c r="L44" s="1"/>
      <c r="M44" s="1"/>
      <c r="N44" s="1"/>
      <c r="O44" s="1">
        <f t="shared" si="4"/>
        <v>0</v>
      </c>
      <c r="P44" s="5">
        <v>80</v>
      </c>
      <c r="Q44" s="5">
        <f t="shared" si="23"/>
        <v>96</v>
      </c>
      <c r="R44" s="5">
        <v>80</v>
      </c>
      <c r="S44" s="1"/>
      <c r="T44" s="1" t="e">
        <f t="shared" si="24"/>
        <v>#DIV/0!</v>
      </c>
      <c r="U44" s="1" t="e">
        <f t="shared" si="25"/>
        <v>#DIV/0!</v>
      </c>
      <c r="V44" s="1">
        <v>2.6</v>
      </c>
      <c r="W44" s="1">
        <v>5.2</v>
      </c>
      <c r="X44" s="1">
        <v>6</v>
      </c>
      <c r="Y44" s="1">
        <v>6.8</v>
      </c>
      <c r="Z44" s="1">
        <v>8.1999999999999993</v>
      </c>
      <c r="AA44" s="1">
        <v>3.2</v>
      </c>
      <c r="AB44" s="1"/>
      <c r="AC44" s="1">
        <f t="shared" si="22"/>
        <v>72</v>
      </c>
      <c r="AD44" s="6">
        <v>8</v>
      </c>
      <c r="AE44" s="10">
        <f t="shared" si="26"/>
        <v>12</v>
      </c>
      <c r="AF44" s="1">
        <f t="shared" si="27"/>
        <v>86.4</v>
      </c>
      <c r="AG44" s="1">
        <f>VLOOKUP(A44,[1]Sheet!$A:$AH,34,0)</f>
        <v>12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80</v>
      </c>
      <c r="B45" s="1" t="s">
        <v>35</v>
      </c>
      <c r="C45" s="1">
        <v>139</v>
      </c>
      <c r="D45" s="1">
        <v>3</v>
      </c>
      <c r="E45" s="1">
        <v>21</v>
      </c>
      <c r="F45" s="1">
        <v>118</v>
      </c>
      <c r="G45" s="6">
        <v>0.43</v>
      </c>
      <c r="H45" s="1">
        <v>180</v>
      </c>
      <c r="I45" s="1"/>
      <c r="J45" s="1">
        <v>21</v>
      </c>
      <c r="K45" s="1">
        <f t="shared" si="16"/>
        <v>0</v>
      </c>
      <c r="L45" s="1"/>
      <c r="M45" s="1"/>
      <c r="N45" s="1"/>
      <c r="O45" s="1">
        <f t="shared" si="4"/>
        <v>4.2</v>
      </c>
      <c r="P45" s="5"/>
      <c r="Q45" s="5">
        <f t="shared" si="23"/>
        <v>0</v>
      </c>
      <c r="R45" s="5"/>
      <c r="S45" s="1"/>
      <c r="T45" s="1">
        <f t="shared" si="24"/>
        <v>28.095238095238095</v>
      </c>
      <c r="U45" s="1">
        <f t="shared" si="25"/>
        <v>28.095238095238095</v>
      </c>
      <c r="V45" s="1">
        <v>1.4</v>
      </c>
      <c r="W45" s="1">
        <v>4.5999999999999996</v>
      </c>
      <c r="X45" s="1">
        <v>5.8</v>
      </c>
      <c r="Y45" s="1">
        <v>6.4</v>
      </c>
      <c r="Z45" s="1">
        <v>6.6</v>
      </c>
      <c r="AA45" s="1">
        <v>3</v>
      </c>
      <c r="AB45" s="28" t="s">
        <v>41</v>
      </c>
      <c r="AC45" s="1">
        <f t="shared" si="22"/>
        <v>0</v>
      </c>
      <c r="AD45" s="6">
        <v>16</v>
      </c>
      <c r="AE45" s="10">
        <f t="shared" si="26"/>
        <v>0</v>
      </c>
      <c r="AF45" s="1">
        <f t="shared" si="27"/>
        <v>0</v>
      </c>
      <c r="AG45" s="1">
        <f>VLOOKUP(A45,[1]Sheet!$A:$AH,34,0)</f>
        <v>12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81</v>
      </c>
      <c r="B46" s="1" t="s">
        <v>35</v>
      </c>
      <c r="C46" s="1">
        <v>108</v>
      </c>
      <c r="D46" s="1">
        <v>1</v>
      </c>
      <c r="E46" s="1">
        <v>40</v>
      </c>
      <c r="F46" s="1">
        <v>68</v>
      </c>
      <c r="G46" s="6">
        <v>1</v>
      </c>
      <c r="H46" s="1">
        <v>180</v>
      </c>
      <c r="I46" s="1"/>
      <c r="J46" s="1">
        <v>41</v>
      </c>
      <c r="K46" s="1">
        <f t="shared" si="16"/>
        <v>-1</v>
      </c>
      <c r="L46" s="1"/>
      <c r="M46" s="1"/>
      <c r="N46" s="1"/>
      <c r="O46" s="1">
        <f t="shared" si="4"/>
        <v>8</v>
      </c>
      <c r="P46" s="5">
        <f t="shared" ref="P46:P55" si="28">20*O46-F46</f>
        <v>92</v>
      </c>
      <c r="Q46" s="5">
        <f t="shared" si="23"/>
        <v>120</v>
      </c>
      <c r="R46" s="5">
        <v>92</v>
      </c>
      <c r="S46" s="1"/>
      <c r="T46" s="1">
        <f t="shared" si="24"/>
        <v>23.5</v>
      </c>
      <c r="U46" s="1">
        <f t="shared" si="25"/>
        <v>8.5</v>
      </c>
      <c r="V46" s="1">
        <v>4</v>
      </c>
      <c r="W46" s="1">
        <v>4.8</v>
      </c>
      <c r="X46" s="1">
        <v>3.8</v>
      </c>
      <c r="Y46" s="1">
        <v>6.8</v>
      </c>
      <c r="Z46" s="1">
        <v>7</v>
      </c>
      <c r="AA46" s="1">
        <v>5.2</v>
      </c>
      <c r="AB46" s="1"/>
      <c r="AC46" s="1">
        <f t="shared" si="22"/>
        <v>92</v>
      </c>
      <c r="AD46" s="6">
        <v>5</v>
      </c>
      <c r="AE46" s="10">
        <f t="shared" si="26"/>
        <v>24</v>
      </c>
      <c r="AF46" s="1">
        <f t="shared" si="27"/>
        <v>120</v>
      </c>
      <c r="AG46" s="1">
        <f>VLOOKUP(A46,[1]Sheet!$A:$AH,34,0)</f>
        <v>12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82</v>
      </c>
      <c r="B47" s="1" t="s">
        <v>46</v>
      </c>
      <c r="C47" s="1">
        <v>88.8</v>
      </c>
      <c r="D47" s="1"/>
      <c r="E47" s="1">
        <v>7.4</v>
      </c>
      <c r="F47" s="1">
        <v>81.400000000000006</v>
      </c>
      <c r="G47" s="6">
        <v>1</v>
      </c>
      <c r="H47" s="1">
        <v>180</v>
      </c>
      <c r="I47" s="1"/>
      <c r="J47" s="1">
        <v>7.4</v>
      </c>
      <c r="K47" s="1">
        <f t="shared" si="16"/>
        <v>0</v>
      </c>
      <c r="L47" s="1"/>
      <c r="M47" s="1"/>
      <c r="N47" s="1"/>
      <c r="O47" s="1">
        <f t="shared" si="4"/>
        <v>1.48</v>
      </c>
      <c r="P47" s="5"/>
      <c r="Q47" s="5">
        <f t="shared" si="23"/>
        <v>0</v>
      </c>
      <c r="R47" s="5"/>
      <c r="S47" s="1"/>
      <c r="T47" s="1">
        <f t="shared" si="24"/>
        <v>55.000000000000007</v>
      </c>
      <c r="U47" s="1">
        <f t="shared" si="25"/>
        <v>55.000000000000007</v>
      </c>
      <c r="V47" s="1">
        <v>2.2200000000000002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28" t="s">
        <v>41</v>
      </c>
      <c r="AC47" s="1">
        <f t="shared" si="22"/>
        <v>0</v>
      </c>
      <c r="AD47" s="6">
        <v>3.7</v>
      </c>
      <c r="AE47" s="10">
        <f t="shared" si="26"/>
        <v>0</v>
      </c>
      <c r="AF47" s="1">
        <f t="shared" si="27"/>
        <v>0</v>
      </c>
      <c r="AG47" s="1">
        <f>VLOOKUP(A47,[1]Sheet!$A:$AH,34,0)</f>
        <v>14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83</v>
      </c>
      <c r="B48" s="1" t="s">
        <v>35</v>
      </c>
      <c r="C48" s="1">
        <v>1048</v>
      </c>
      <c r="D48" s="1">
        <v>13</v>
      </c>
      <c r="E48" s="1">
        <v>181</v>
      </c>
      <c r="F48" s="1">
        <v>870</v>
      </c>
      <c r="G48" s="6">
        <v>0.25</v>
      </c>
      <c r="H48" s="1">
        <v>180</v>
      </c>
      <c r="I48" s="1"/>
      <c r="J48" s="1">
        <v>181</v>
      </c>
      <c r="K48" s="1">
        <f t="shared" si="16"/>
        <v>0</v>
      </c>
      <c r="L48" s="1"/>
      <c r="M48" s="1"/>
      <c r="N48" s="1"/>
      <c r="O48" s="1">
        <f t="shared" si="4"/>
        <v>36.200000000000003</v>
      </c>
      <c r="P48" s="5"/>
      <c r="Q48" s="5">
        <f t="shared" si="23"/>
        <v>0</v>
      </c>
      <c r="R48" s="5"/>
      <c r="S48" s="1"/>
      <c r="T48" s="1">
        <f t="shared" si="24"/>
        <v>24.033149171270715</v>
      </c>
      <c r="U48" s="1">
        <f t="shared" si="25"/>
        <v>24.033149171270715</v>
      </c>
      <c r="V48" s="1">
        <v>77.400000000000006</v>
      </c>
      <c r="W48" s="1">
        <v>33.799999999999997</v>
      </c>
      <c r="X48" s="1">
        <v>68.400000000000006</v>
      </c>
      <c r="Y48" s="1">
        <v>72.2</v>
      </c>
      <c r="Z48" s="1">
        <v>95.2</v>
      </c>
      <c r="AA48" s="1">
        <v>33.799999999999997</v>
      </c>
      <c r="AB48" s="28" t="s">
        <v>41</v>
      </c>
      <c r="AC48" s="1">
        <f t="shared" si="22"/>
        <v>0</v>
      </c>
      <c r="AD48" s="6">
        <v>12</v>
      </c>
      <c r="AE48" s="10">
        <f t="shared" si="26"/>
        <v>0</v>
      </c>
      <c r="AF48" s="1">
        <f t="shared" si="27"/>
        <v>0</v>
      </c>
      <c r="AG48" s="1">
        <f>VLOOKUP(A48,[1]Sheet!$A:$AH,34,0)</f>
        <v>14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84</v>
      </c>
      <c r="B49" s="1" t="s">
        <v>35</v>
      </c>
      <c r="C49" s="1">
        <v>497</v>
      </c>
      <c r="D49" s="1">
        <v>11</v>
      </c>
      <c r="E49" s="1">
        <v>94</v>
      </c>
      <c r="F49" s="1">
        <v>407</v>
      </c>
      <c r="G49" s="6">
        <v>0.3</v>
      </c>
      <c r="H49" s="1">
        <v>180</v>
      </c>
      <c r="I49" s="1"/>
      <c r="J49" s="1">
        <v>99</v>
      </c>
      <c r="K49" s="1">
        <f t="shared" si="16"/>
        <v>-5</v>
      </c>
      <c r="L49" s="1"/>
      <c r="M49" s="1"/>
      <c r="N49" s="1"/>
      <c r="O49" s="1">
        <f t="shared" si="4"/>
        <v>18.8</v>
      </c>
      <c r="P49" s="5"/>
      <c r="Q49" s="5">
        <f t="shared" si="23"/>
        <v>0</v>
      </c>
      <c r="R49" s="5"/>
      <c r="S49" s="1"/>
      <c r="T49" s="1">
        <f t="shared" si="24"/>
        <v>21.648936170212764</v>
      </c>
      <c r="U49" s="1">
        <f t="shared" si="25"/>
        <v>21.648936170212764</v>
      </c>
      <c r="V49" s="1">
        <v>35.200000000000003</v>
      </c>
      <c r="W49" s="1">
        <v>34.4</v>
      </c>
      <c r="X49" s="1">
        <v>34</v>
      </c>
      <c r="Y49" s="1">
        <v>37.799999999999997</v>
      </c>
      <c r="Z49" s="1">
        <v>67.8</v>
      </c>
      <c r="AA49" s="1">
        <v>20</v>
      </c>
      <c r="AB49" s="28" t="s">
        <v>41</v>
      </c>
      <c r="AC49" s="1">
        <f t="shared" si="22"/>
        <v>0</v>
      </c>
      <c r="AD49" s="6">
        <v>12</v>
      </c>
      <c r="AE49" s="10">
        <f t="shared" si="26"/>
        <v>0</v>
      </c>
      <c r="AF49" s="1">
        <f t="shared" si="27"/>
        <v>0</v>
      </c>
      <c r="AG49" s="1">
        <f>VLOOKUP(A49,[1]Sheet!$A:$AH,34,0)</f>
        <v>14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85</v>
      </c>
      <c r="B50" s="1" t="s">
        <v>46</v>
      </c>
      <c r="C50" s="1">
        <v>126</v>
      </c>
      <c r="D50" s="1"/>
      <c r="E50" s="1">
        <v>11.5</v>
      </c>
      <c r="F50" s="1">
        <v>114.5</v>
      </c>
      <c r="G50" s="6">
        <v>1</v>
      </c>
      <c r="H50" s="1">
        <v>180</v>
      </c>
      <c r="I50" s="1"/>
      <c r="J50" s="1">
        <v>11.5</v>
      </c>
      <c r="K50" s="1">
        <f t="shared" si="16"/>
        <v>0</v>
      </c>
      <c r="L50" s="1"/>
      <c r="M50" s="1"/>
      <c r="N50" s="1"/>
      <c r="O50" s="1">
        <f t="shared" si="4"/>
        <v>2.2999999999999998</v>
      </c>
      <c r="P50" s="5"/>
      <c r="Q50" s="5">
        <f t="shared" si="23"/>
        <v>0</v>
      </c>
      <c r="R50" s="5"/>
      <c r="S50" s="1"/>
      <c r="T50" s="1">
        <f t="shared" si="24"/>
        <v>49.782608695652179</v>
      </c>
      <c r="U50" s="1">
        <f t="shared" si="25"/>
        <v>49.782608695652179</v>
      </c>
      <c r="V50" s="1">
        <v>1.08</v>
      </c>
      <c r="W50" s="1">
        <v>2.88</v>
      </c>
      <c r="X50" s="1">
        <v>4.68</v>
      </c>
      <c r="Y50" s="1">
        <v>4.32</v>
      </c>
      <c r="Z50" s="1">
        <v>4.32</v>
      </c>
      <c r="AA50" s="1">
        <v>4.32</v>
      </c>
      <c r="AB50" s="28" t="s">
        <v>41</v>
      </c>
      <c r="AC50" s="1">
        <f t="shared" si="22"/>
        <v>0</v>
      </c>
      <c r="AD50" s="6">
        <v>1.8</v>
      </c>
      <c r="AE50" s="10">
        <f t="shared" si="26"/>
        <v>0</v>
      </c>
      <c r="AF50" s="1">
        <f t="shared" si="27"/>
        <v>0</v>
      </c>
      <c r="AG50" s="1">
        <f>VLOOKUP(A50,[1]Sheet!$A:$AH,34,0)</f>
        <v>18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86</v>
      </c>
      <c r="B51" s="1" t="s">
        <v>35</v>
      </c>
      <c r="C51" s="1">
        <v>390</v>
      </c>
      <c r="D51" s="1">
        <v>4</v>
      </c>
      <c r="E51" s="1">
        <v>68</v>
      </c>
      <c r="F51" s="1">
        <v>323</v>
      </c>
      <c r="G51" s="6">
        <v>0.3</v>
      </c>
      <c r="H51" s="1">
        <v>180</v>
      </c>
      <c r="I51" s="1"/>
      <c r="J51" s="1">
        <v>70</v>
      </c>
      <c r="K51" s="1">
        <f t="shared" si="16"/>
        <v>-2</v>
      </c>
      <c r="L51" s="1"/>
      <c r="M51" s="1"/>
      <c r="N51" s="1"/>
      <c r="O51" s="1">
        <f t="shared" si="4"/>
        <v>13.6</v>
      </c>
      <c r="P51" s="5"/>
      <c r="Q51" s="5">
        <f t="shared" si="23"/>
        <v>0</v>
      </c>
      <c r="R51" s="5"/>
      <c r="S51" s="1"/>
      <c r="T51" s="1">
        <f t="shared" si="24"/>
        <v>23.75</v>
      </c>
      <c r="U51" s="1">
        <f t="shared" si="25"/>
        <v>23.75</v>
      </c>
      <c r="V51" s="1">
        <v>20.2</v>
      </c>
      <c r="W51" s="1">
        <v>10.199999999999999</v>
      </c>
      <c r="X51" s="1">
        <v>36.799999999999997</v>
      </c>
      <c r="Y51" s="1">
        <v>20.2</v>
      </c>
      <c r="Z51" s="1">
        <v>20.399999999999999</v>
      </c>
      <c r="AA51" s="1">
        <v>18.399999999999999</v>
      </c>
      <c r="AB51" s="28" t="s">
        <v>41</v>
      </c>
      <c r="AC51" s="1">
        <f t="shared" si="22"/>
        <v>0</v>
      </c>
      <c r="AD51" s="6">
        <v>12</v>
      </c>
      <c r="AE51" s="10">
        <f t="shared" si="26"/>
        <v>0</v>
      </c>
      <c r="AF51" s="1">
        <f t="shared" si="27"/>
        <v>0</v>
      </c>
      <c r="AG51" s="1">
        <f>VLOOKUP(A51,[1]Sheet!$A:$AH,34,0)</f>
        <v>14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87</v>
      </c>
      <c r="B52" s="1" t="s">
        <v>35</v>
      </c>
      <c r="C52" s="1">
        <v>236</v>
      </c>
      <c r="D52" s="1">
        <v>4</v>
      </c>
      <c r="E52" s="1">
        <v>9</v>
      </c>
      <c r="F52" s="1">
        <v>231</v>
      </c>
      <c r="G52" s="6">
        <v>0.2</v>
      </c>
      <c r="H52" s="1">
        <v>365</v>
      </c>
      <c r="I52" s="1"/>
      <c r="J52" s="1">
        <v>9</v>
      </c>
      <c r="K52" s="1">
        <f t="shared" si="16"/>
        <v>0</v>
      </c>
      <c r="L52" s="1"/>
      <c r="M52" s="1"/>
      <c r="N52" s="1"/>
      <c r="O52" s="1">
        <f t="shared" si="4"/>
        <v>1.8</v>
      </c>
      <c r="P52" s="5"/>
      <c r="Q52" s="5">
        <f t="shared" si="23"/>
        <v>0</v>
      </c>
      <c r="R52" s="5"/>
      <c r="S52" s="1"/>
      <c r="T52" s="1">
        <f t="shared" si="24"/>
        <v>128.33333333333334</v>
      </c>
      <c r="U52" s="1">
        <f t="shared" si="25"/>
        <v>128.33333333333334</v>
      </c>
      <c r="V52" s="1">
        <v>11.6</v>
      </c>
      <c r="W52" s="1">
        <v>5</v>
      </c>
      <c r="X52" s="1">
        <v>4.8</v>
      </c>
      <c r="Y52" s="1">
        <v>9.4</v>
      </c>
      <c r="Z52" s="1">
        <v>14</v>
      </c>
      <c r="AA52" s="1">
        <v>6.4</v>
      </c>
      <c r="AB52" s="28" t="s">
        <v>41</v>
      </c>
      <c r="AC52" s="1">
        <f t="shared" si="22"/>
        <v>0</v>
      </c>
      <c r="AD52" s="6">
        <v>6</v>
      </c>
      <c r="AE52" s="10">
        <f t="shared" si="26"/>
        <v>0</v>
      </c>
      <c r="AF52" s="1">
        <f t="shared" si="27"/>
        <v>0</v>
      </c>
      <c r="AG52" s="1">
        <f>VLOOKUP(A52,[1]Sheet!$A:$AH,34,0)</f>
        <v>10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88</v>
      </c>
      <c r="B53" s="1" t="s">
        <v>35</v>
      </c>
      <c r="C53" s="1">
        <v>145</v>
      </c>
      <c r="D53" s="1"/>
      <c r="E53" s="1">
        <v>3</v>
      </c>
      <c r="F53" s="1">
        <v>142</v>
      </c>
      <c r="G53" s="6">
        <v>0.2</v>
      </c>
      <c r="H53" s="1">
        <v>365</v>
      </c>
      <c r="I53" s="1"/>
      <c r="J53" s="1">
        <v>3</v>
      </c>
      <c r="K53" s="1">
        <f t="shared" si="16"/>
        <v>0</v>
      </c>
      <c r="L53" s="1"/>
      <c r="M53" s="1"/>
      <c r="N53" s="1"/>
      <c r="O53" s="1">
        <f t="shared" si="4"/>
        <v>0.6</v>
      </c>
      <c r="P53" s="5"/>
      <c r="Q53" s="5">
        <f t="shared" si="23"/>
        <v>0</v>
      </c>
      <c r="R53" s="5"/>
      <c r="S53" s="1"/>
      <c r="T53" s="1">
        <f t="shared" si="24"/>
        <v>236.66666666666669</v>
      </c>
      <c r="U53" s="1">
        <f t="shared" si="25"/>
        <v>236.66666666666669</v>
      </c>
      <c r="V53" s="1">
        <v>11</v>
      </c>
      <c r="W53" s="1">
        <v>8</v>
      </c>
      <c r="X53" s="1">
        <v>6</v>
      </c>
      <c r="Y53" s="1">
        <v>0</v>
      </c>
      <c r="Z53" s="1">
        <v>6</v>
      </c>
      <c r="AA53" s="1">
        <v>6.8</v>
      </c>
      <c r="AB53" s="28" t="s">
        <v>41</v>
      </c>
      <c r="AC53" s="1">
        <f t="shared" si="22"/>
        <v>0</v>
      </c>
      <c r="AD53" s="6">
        <v>6</v>
      </c>
      <c r="AE53" s="10">
        <f t="shared" si="26"/>
        <v>0</v>
      </c>
      <c r="AF53" s="1">
        <f t="shared" si="27"/>
        <v>0</v>
      </c>
      <c r="AG53" s="1">
        <f>VLOOKUP(A53,[1]Sheet!$A:$AH,34,0)</f>
        <v>10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89</v>
      </c>
      <c r="B54" s="1" t="s">
        <v>35</v>
      </c>
      <c r="C54" s="1">
        <v>1563</v>
      </c>
      <c r="D54" s="1">
        <v>3</v>
      </c>
      <c r="E54" s="1">
        <v>1337</v>
      </c>
      <c r="F54" s="1">
        <v>228</v>
      </c>
      <c r="G54" s="6">
        <v>0.3</v>
      </c>
      <c r="H54" s="1">
        <v>180</v>
      </c>
      <c r="I54" s="1"/>
      <c r="J54" s="1">
        <v>1337</v>
      </c>
      <c r="K54" s="1">
        <f t="shared" ref="K54:K59" si="29">E54-J54</f>
        <v>0</v>
      </c>
      <c r="L54" s="1"/>
      <c r="M54" s="1"/>
      <c r="N54" s="1"/>
      <c r="O54" s="1">
        <f t="shared" si="4"/>
        <v>267.39999999999998</v>
      </c>
      <c r="P54" s="5">
        <f t="shared" si="28"/>
        <v>5120</v>
      </c>
      <c r="Q54" s="5">
        <f t="shared" si="23"/>
        <v>5096</v>
      </c>
      <c r="R54" s="5">
        <v>5120</v>
      </c>
      <c r="S54" s="1"/>
      <c r="T54" s="1">
        <f t="shared" si="24"/>
        <v>19.910246821241586</v>
      </c>
      <c r="U54" s="1">
        <f t="shared" si="25"/>
        <v>0.85265519820493652</v>
      </c>
      <c r="V54" s="1">
        <v>158.6</v>
      </c>
      <c r="W54" s="1">
        <v>255</v>
      </c>
      <c r="X54" s="1">
        <v>91.2</v>
      </c>
      <c r="Y54" s="1">
        <v>171.4</v>
      </c>
      <c r="Z54" s="1">
        <v>174.4</v>
      </c>
      <c r="AA54" s="1">
        <v>1</v>
      </c>
      <c r="AB54" s="1"/>
      <c r="AC54" s="1">
        <f t="shared" si="22"/>
        <v>1536</v>
      </c>
      <c r="AD54" s="6">
        <v>14</v>
      </c>
      <c r="AE54" s="10">
        <f t="shared" si="26"/>
        <v>364</v>
      </c>
      <c r="AF54" s="1">
        <f t="shared" si="27"/>
        <v>1528.8</v>
      </c>
      <c r="AG54" s="1">
        <f>VLOOKUP(A54,[1]Sheet!$A:$AH,34,0)</f>
        <v>14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90</v>
      </c>
      <c r="B55" s="1" t="s">
        <v>35</v>
      </c>
      <c r="C55" s="1">
        <v>1376</v>
      </c>
      <c r="D55" s="1">
        <v>9</v>
      </c>
      <c r="E55" s="1">
        <v>339</v>
      </c>
      <c r="F55" s="1">
        <v>1036</v>
      </c>
      <c r="G55" s="6">
        <v>0.25</v>
      </c>
      <c r="H55" s="1">
        <v>180</v>
      </c>
      <c r="I55" s="1"/>
      <c r="J55" s="1">
        <v>339</v>
      </c>
      <c r="K55" s="1">
        <f t="shared" si="29"/>
        <v>0</v>
      </c>
      <c r="L55" s="1"/>
      <c r="M55" s="1"/>
      <c r="N55" s="1"/>
      <c r="O55" s="1">
        <f t="shared" si="4"/>
        <v>67.8</v>
      </c>
      <c r="P55" s="5">
        <f t="shared" si="28"/>
        <v>320</v>
      </c>
      <c r="Q55" s="5">
        <f t="shared" si="23"/>
        <v>336</v>
      </c>
      <c r="R55" s="5">
        <v>320</v>
      </c>
      <c r="S55" s="1"/>
      <c r="T55" s="1">
        <f t="shared" si="24"/>
        <v>20.235988200589972</v>
      </c>
      <c r="U55" s="1">
        <f t="shared" si="25"/>
        <v>15.280235988200591</v>
      </c>
      <c r="V55" s="1">
        <v>104</v>
      </c>
      <c r="W55" s="1">
        <v>70.599999999999994</v>
      </c>
      <c r="X55" s="1">
        <v>93.6</v>
      </c>
      <c r="Y55" s="1">
        <v>84.6</v>
      </c>
      <c r="Z55" s="1">
        <v>124.2</v>
      </c>
      <c r="AA55" s="1">
        <v>77.2</v>
      </c>
      <c r="AB55" s="1"/>
      <c r="AC55" s="1">
        <f t="shared" si="22"/>
        <v>80</v>
      </c>
      <c r="AD55" s="6">
        <v>12</v>
      </c>
      <c r="AE55" s="10">
        <f t="shared" si="26"/>
        <v>28</v>
      </c>
      <c r="AF55" s="1">
        <f t="shared" si="27"/>
        <v>84</v>
      </c>
      <c r="AG55" s="1">
        <f>VLOOKUP(A55,[1]Sheet!$A:$AH,34,0)</f>
        <v>14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91</v>
      </c>
      <c r="B56" s="1" t="s">
        <v>35</v>
      </c>
      <c r="C56" s="1">
        <v>1228</v>
      </c>
      <c r="D56" s="1">
        <v>12</v>
      </c>
      <c r="E56" s="1">
        <v>218</v>
      </c>
      <c r="F56" s="1">
        <v>1005</v>
      </c>
      <c r="G56" s="6">
        <v>0.25</v>
      </c>
      <c r="H56" s="1">
        <v>180</v>
      </c>
      <c r="I56" s="1"/>
      <c r="J56" s="1">
        <v>220</v>
      </c>
      <c r="K56" s="1">
        <f t="shared" si="29"/>
        <v>-2</v>
      </c>
      <c r="L56" s="1"/>
      <c r="M56" s="1"/>
      <c r="N56" s="1"/>
      <c r="O56" s="1">
        <f t="shared" si="4"/>
        <v>43.6</v>
      </c>
      <c r="P56" s="5"/>
      <c r="Q56" s="5">
        <f t="shared" si="23"/>
        <v>0</v>
      </c>
      <c r="R56" s="5"/>
      <c r="S56" s="1"/>
      <c r="T56" s="1">
        <f t="shared" si="24"/>
        <v>23.050458715596328</v>
      </c>
      <c r="U56" s="1">
        <f t="shared" si="25"/>
        <v>23.050458715596328</v>
      </c>
      <c r="V56" s="1">
        <v>91.6</v>
      </c>
      <c r="W56" s="1">
        <v>62.6</v>
      </c>
      <c r="X56" s="1">
        <v>86.8</v>
      </c>
      <c r="Y56" s="1">
        <v>72.8</v>
      </c>
      <c r="Z56" s="1">
        <v>111</v>
      </c>
      <c r="AA56" s="1">
        <v>30</v>
      </c>
      <c r="AB56" s="28" t="s">
        <v>41</v>
      </c>
      <c r="AC56" s="1">
        <f t="shared" si="22"/>
        <v>0</v>
      </c>
      <c r="AD56" s="6">
        <v>12</v>
      </c>
      <c r="AE56" s="10">
        <f t="shared" si="26"/>
        <v>0</v>
      </c>
      <c r="AF56" s="1">
        <f t="shared" si="27"/>
        <v>0</v>
      </c>
      <c r="AG56" s="1">
        <f>VLOOKUP(A56,[1]Sheet!$A:$AH,34,0)</f>
        <v>14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92</v>
      </c>
      <c r="B57" s="1" t="s">
        <v>46</v>
      </c>
      <c r="C57" s="1">
        <v>94.5</v>
      </c>
      <c r="D57" s="1">
        <v>2.7</v>
      </c>
      <c r="E57" s="1">
        <v>21.6</v>
      </c>
      <c r="F57" s="1">
        <v>72.900000000000006</v>
      </c>
      <c r="G57" s="6">
        <v>1</v>
      </c>
      <c r="H57" s="1">
        <v>180</v>
      </c>
      <c r="I57" s="1"/>
      <c r="J57" s="1">
        <v>24.3</v>
      </c>
      <c r="K57" s="1">
        <f t="shared" si="29"/>
        <v>-2.6999999999999993</v>
      </c>
      <c r="L57" s="1"/>
      <c r="M57" s="1"/>
      <c r="N57" s="1"/>
      <c r="O57" s="1">
        <f t="shared" si="4"/>
        <v>4.32</v>
      </c>
      <c r="P57" s="5">
        <f>25*O57-F57</f>
        <v>35.099999999999994</v>
      </c>
      <c r="Q57" s="5">
        <f t="shared" si="23"/>
        <v>37.800000000000004</v>
      </c>
      <c r="R57" s="5">
        <v>38</v>
      </c>
      <c r="S57" s="1"/>
      <c r="T57" s="1">
        <f t="shared" si="24"/>
        <v>25.625000000000004</v>
      </c>
      <c r="U57" s="1">
        <f t="shared" si="25"/>
        <v>16.875</v>
      </c>
      <c r="V57" s="1">
        <v>2.16</v>
      </c>
      <c r="W57" s="1">
        <v>9.4599999999999991</v>
      </c>
      <c r="X57" s="1">
        <v>10.8</v>
      </c>
      <c r="Y57" s="1">
        <v>9.92</v>
      </c>
      <c r="Z57" s="1">
        <v>11.88</v>
      </c>
      <c r="AA57" s="1">
        <v>5.94</v>
      </c>
      <c r="AB57" s="1"/>
      <c r="AC57" s="1">
        <f t="shared" si="22"/>
        <v>35.099999999999994</v>
      </c>
      <c r="AD57" s="6">
        <v>2.7</v>
      </c>
      <c r="AE57" s="10">
        <f t="shared" si="26"/>
        <v>14</v>
      </c>
      <c r="AF57" s="1">
        <f t="shared" si="27"/>
        <v>37.800000000000004</v>
      </c>
      <c r="AG57" s="1">
        <f>VLOOKUP(A57,[1]Sheet!$A:$AH,34,0)</f>
        <v>14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93</v>
      </c>
      <c r="B58" s="1" t="s">
        <v>46</v>
      </c>
      <c r="C58" s="1">
        <v>167.3</v>
      </c>
      <c r="D58" s="1">
        <v>5</v>
      </c>
      <c r="E58" s="1">
        <v>10</v>
      </c>
      <c r="F58" s="1">
        <v>162.30000000000001</v>
      </c>
      <c r="G58" s="6">
        <v>1</v>
      </c>
      <c r="H58" s="1">
        <v>180</v>
      </c>
      <c r="I58" s="1"/>
      <c r="J58" s="1">
        <v>10</v>
      </c>
      <c r="K58" s="1">
        <f t="shared" si="29"/>
        <v>0</v>
      </c>
      <c r="L58" s="1"/>
      <c r="M58" s="1"/>
      <c r="N58" s="1"/>
      <c r="O58" s="1">
        <f t="shared" si="4"/>
        <v>2</v>
      </c>
      <c r="P58" s="5"/>
      <c r="Q58" s="5">
        <f t="shared" si="23"/>
        <v>0</v>
      </c>
      <c r="R58" s="5"/>
      <c r="S58" s="1"/>
      <c r="T58" s="1">
        <f t="shared" si="24"/>
        <v>81.150000000000006</v>
      </c>
      <c r="U58" s="1">
        <f t="shared" si="25"/>
        <v>81.150000000000006</v>
      </c>
      <c r="V58" s="1">
        <v>1</v>
      </c>
      <c r="W58" s="1">
        <v>1</v>
      </c>
      <c r="X58" s="1">
        <v>1</v>
      </c>
      <c r="Y58" s="1">
        <v>2.62</v>
      </c>
      <c r="Z58" s="1">
        <v>8.6999999999999993</v>
      </c>
      <c r="AA58" s="1">
        <v>4</v>
      </c>
      <c r="AB58" s="28" t="s">
        <v>41</v>
      </c>
      <c r="AC58" s="1">
        <f t="shared" si="22"/>
        <v>0</v>
      </c>
      <c r="AD58" s="6">
        <v>5</v>
      </c>
      <c r="AE58" s="10">
        <f t="shared" si="26"/>
        <v>0</v>
      </c>
      <c r="AF58" s="1">
        <f t="shared" si="27"/>
        <v>0</v>
      </c>
      <c r="AG58" s="1">
        <f>VLOOKUP(A58,[1]Sheet!$A:$AH,34,0)</f>
        <v>12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94</v>
      </c>
      <c r="B59" s="1" t="s">
        <v>35</v>
      </c>
      <c r="C59" s="1">
        <v>584</v>
      </c>
      <c r="D59" s="1">
        <v>3</v>
      </c>
      <c r="E59" s="1">
        <v>22</v>
      </c>
      <c r="F59" s="1">
        <v>565</v>
      </c>
      <c r="G59" s="6">
        <v>0.14000000000000001</v>
      </c>
      <c r="H59" s="1">
        <v>180</v>
      </c>
      <c r="I59" s="1"/>
      <c r="J59" s="1">
        <v>22</v>
      </c>
      <c r="K59" s="1">
        <f t="shared" si="29"/>
        <v>0</v>
      </c>
      <c r="L59" s="1"/>
      <c r="M59" s="1"/>
      <c r="N59" s="1"/>
      <c r="O59" s="1">
        <f t="shared" si="4"/>
        <v>4.4000000000000004</v>
      </c>
      <c r="P59" s="5"/>
      <c r="Q59" s="5">
        <f t="shared" si="23"/>
        <v>0</v>
      </c>
      <c r="R59" s="5"/>
      <c r="S59" s="1"/>
      <c r="T59" s="1">
        <f t="shared" si="24"/>
        <v>128.40909090909091</v>
      </c>
      <c r="U59" s="1">
        <f t="shared" si="25"/>
        <v>128.40909090909091</v>
      </c>
      <c r="V59" s="1">
        <v>39.6</v>
      </c>
      <c r="W59" s="1">
        <v>28</v>
      </c>
      <c r="X59" s="1">
        <v>84.4</v>
      </c>
      <c r="Y59" s="1">
        <v>48.4</v>
      </c>
      <c r="Z59" s="1">
        <v>50.4</v>
      </c>
      <c r="AA59" s="1">
        <v>0</v>
      </c>
      <c r="AB59" s="28" t="s">
        <v>41</v>
      </c>
      <c r="AC59" s="1">
        <f t="shared" si="22"/>
        <v>0</v>
      </c>
      <c r="AD59" s="6">
        <v>22</v>
      </c>
      <c r="AE59" s="10">
        <f t="shared" si="26"/>
        <v>0</v>
      </c>
      <c r="AF59" s="1">
        <f t="shared" si="27"/>
        <v>0</v>
      </c>
      <c r="AG59" s="1">
        <f>VLOOKUP(A59,[1]Sheet!$A:$AH,34,0)</f>
        <v>12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7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6"/>
      <c r="AE60" s="10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6"/>
      <c r="AE61" s="10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6"/>
      <c r="AE62" s="10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6"/>
      <c r="AE63" s="10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6"/>
      <c r="AE64" s="10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6"/>
      <c r="AE65" s="10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6"/>
      <c r="AE66" s="10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6"/>
      <c r="AE67" s="10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6"/>
      <c r="AE68" s="10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6"/>
      <c r="AE69" s="10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6"/>
      <c r="AE70" s="10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6"/>
      <c r="AE71" s="10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6"/>
      <c r="AE72" s="10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6"/>
      <c r="AE73" s="10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6"/>
      <c r="AE74" s="10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6"/>
      <c r="AE75" s="10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6"/>
      <c r="AE76" s="10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6"/>
      <c r="AE77" s="10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6"/>
      <c r="AE78" s="10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6"/>
      <c r="AE79" s="10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6"/>
      <c r="AE80" s="10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6"/>
      <c r="AE81" s="10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6"/>
      <c r="AE82" s="10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6"/>
      <c r="AE83" s="10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6"/>
      <c r="AE84" s="10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6"/>
      <c r="AE85" s="10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6"/>
      <c r="AE86" s="10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6"/>
      <c r="AE87" s="10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6"/>
      <c r="AE88" s="10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6"/>
      <c r="AE89" s="10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6"/>
      <c r="AE90" s="10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6"/>
      <c r="AE91" s="10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6"/>
      <c r="AE92" s="10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6"/>
      <c r="AE93" s="10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6"/>
      <c r="AE94" s="10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6"/>
      <c r="AE95" s="10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6"/>
      <c r="AE96" s="10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6"/>
      <c r="AE97" s="10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6"/>
      <c r="AE98" s="10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6"/>
      <c r="AE99" s="10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6"/>
      <c r="AE100" s="10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6"/>
      <c r="AE101" s="10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6"/>
      <c r="AE102" s="10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6"/>
      <c r="AE103" s="10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6"/>
      <c r="AE104" s="10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6"/>
      <c r="AE105" s="10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6"/>
      <c r="AE106" s="10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6"/>
      <c r="AE107" s="10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6"/>
      <c r="AE108" s="10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6"/>
      <c r="AE109" s="10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6"/>
      <c r="AE110" s="10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6"/>
      <c r="AE111" s="10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6"/>
      <c r="AE112" s="10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6"/>
      <c r="AE113" s="10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6"/>
      <c r="AE114" s="10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6"/>
      <c r="AE115" s="10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6"/>
      <c r="AE116" s="10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6"/>
      <c r="AE117" s="10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6"/>
      <c r="AE118" s="10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6"/>
      <c r="AE119" s="10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6"/>
      <c r="AE120" s="10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6"/>
      <c r="AE121" s="10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6"/>
      <c r="AE122" s="10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6"/>
      <c r="AE123" s="10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6"/>
      <c r="AE124" s="10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6"/>
      <c r="AE125" s="10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6"/>
      <c r="AE126" s="10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6"/>
      <c r="AE127" s="10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6"/>
      <c r="AE128" s="10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6"/>
      <c r="AE129" s="10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6"/>
      <c r="AE130" s="10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6"/>
      <c r="AE131" s="10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6"/>
      <c r="AE132" s="10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6"/>
      <c r="AE133" s="10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6"/>
      <c r="AE134" s="10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6"/>
      <c r="AE135" s="10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6"/>
      <c r="AE136" s="10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6"/>
      <c r="AE137" s="10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6"/>
      <c r="AE138" s="10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6"/>
      <c r="AE139" s="10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6"/>
      <c r="AE140" s="10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6"/>
      <c r="AE141" s="10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6"/>
      <c r="AE142" s="10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6"/>
      <c r="AE143" s="10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6"/>
      <c r="AE144" s="10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6"/>
      <c r="AE145" s="10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6"/>
      <c r="AE146" s="10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6"/>
      <c r="AE147" s="10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6"/>
      <c r="AE148" s="10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6"/>
      <c r="AE149" s="10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6"/>
      <c r="AE150" s="10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6"/>
      <c r="AE151" s="10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6"/>
      <c r="AE152" s="10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6"/>
      <c r="AE153" s="10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6"/>
      <c r="AE154" s="10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6"/>
      <c r="AE155" s="10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6"/>
      <c r="AE156" s="10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6"/>
      <c r="AE157" s="10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6"/>
      <c r="AE158" s="10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6"/>
      <c r="AE159" s="10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6"/>
      <c r="AE160" s="10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6"/>
      <c r="AE161" s="10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6"/>
      <c r="AE162" s="10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6"/>
      <c r="AE163" s="10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6"/>
      <c r="AE164" s="10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6"/>
      <c r="AE165" s="10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6"/>
      <c r="AE166" s="10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6"/>
      <c r="AE167" s="10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6"/>
      <c r="AE168" s="10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6"/>
      <c r="AE169" s="10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6"/>
      <c r="AE170" s="10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6"/>
      <c r="AE171" s="10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6"/>
      <c r="AE172" s="10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6"/>
      <c r="AE173" s="10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6"/>
      <c r="AE174" s="10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6"/>
      <c r="AE175" s="10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6"/>
      <c r="AE176" s="10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6"/>
      <c r="AE177" s="10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6"/>
      <c r="AE178" s="10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6"/>
      <c r="AE179" s="10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6"/>
      <c r="AE180" s="10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6"/>
      <c r="AE181" s="10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6"/>
      <c r="AE182" s="10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6"/>
      <c r="AE183" s="10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6"/>
      <c r="AE184" s="10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6"/>
      <c r="AE185" s="10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6"/>
      <c r="AE186" s="10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6"/>
      <c r="AE187" s="10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6"/>
      <c r="AE188" s="10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6"/>
      <c r="AE189" s="10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6"/>
      <c r="AE190" s="10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6"/>
      <c r="AE191" s="10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6"/>
      <c r="AE192" s="10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6"/>
      <c r="AE193" s="10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6"/>
      <c r="AE194" s="10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6"/>
      <c r="AE195" s="10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6"/>
      <c r="AE196" s="10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6"/>
      <c r="AE197" s="10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6"/>
      <c r="AE198" s="10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6"/>
      <c r="AE199" s="10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6"/>
      <c r="AE200" s="10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6"/>
      <c r="AE201" s="10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6"/>
      <c r="AE202" s="10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6"/>
      <c r="AE203" s="10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6"/>
      <c r="AE204" s="10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6"/>
      <c r="AE205" s="10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6"/>
      <c r="AE206" s="10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6"/>
      <c r="AE207" s="10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6"/>
      <c r="AE208" s="10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6"/>
      <c r="AE209" s="10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6"/>
      <c r="AE210" s="10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6"/>
      <c r="AE211" s="10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6"/>
      <c r="AE212" s="10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6"/>
      <c r="AE213" s="10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6"/>
      <c r="AE214" s="10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6"/>
      <c r="AE215" s="10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6"/>
      <c r="AE216" s="10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6"/>
      <c r="AE217" s="10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6"/>
      <c r="AE218" s="10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6"/>
      <c r="AE219" s="10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6"/>
      <c r="AE220" s="10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6"/>
      <c r="AE221" s="10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6"/>
      <c r="AE222" s="10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6"/>
      <c r="AE223" s="10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6"/>
      <c r="AE224" s="10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6"/>
      <c r="AE225" s="10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6"/>
      <c r="AE226" s="10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6"/>
      <c r="AE227" s="10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6"/>
      <c r="AE228" s="10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6"/>
      <c r="AE229" s="10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6"/>
      <c r="AE230" s="10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6"/>
      <c r="AE231" s="10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6"/>
      <c r="AE232" s="10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6"/>
      <c r="AE233" s="10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6"/>
      <c r="AE234" s="10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6"/>
      <c r="AE235" s="10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6"/>
      <c r="AE236" s="10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6"/>
      <c r="AE237" s="10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6"/>
      <c r="AE238" s="10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6"/>
      <c r="AE239" s="10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6"/>
      <c r="AE240" s="10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6"/>
      <c r="AE241" s="10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6"/>
      <c r="AE242" s="10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6"/>
      <c r="AE243" s="10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6"/>
      <c r="AE244" s="10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6"/>
      <c r="AE245" s="10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6"/>
      <c r="AE246" s="10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6"/>
      <c r="AE247" s="10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6"/>
      <c r="AE248" s="10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6"/>
      <c r="AE249" s="10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6"/>
      <c r="AE250" s="10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6"/>
      <c r="AE251" s="10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6"/>
      <c r="AE252" s="10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6"/>
      <c r="AE253" s="10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6"/>
      <c r="AE254" s="10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6"/>
      <c r="AE255" s="10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6"/>
      <c r="AE256" s="10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6"/>
      <c r="AE257" s="10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6"/>
      <c r="AE258" s="10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6"/>
      <c r="AE259" s="10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6"/>
      <c r="AE260" s="10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6"/>
      <c r="AE261" s="10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6"/>
      <c r="AE262" s="10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6"/>
      <c r="AE263" s="10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6"/>
      <c r="AE264" s="10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6"/>
      <c r="AE265" s="10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6"/>
      <c r="AE266" s="10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6"/>
      <c r="AE267" s="10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6"/>
      <c r="AE268" s="10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6"/>
      <c r="AE269" s="10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6"/>
      <c r="AE270" s="10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6"/>
      <c r="AE271" s="10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6"/>
      <c r="AE272" s="10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6"/>
      <c r="AE273" s="10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6"/>
      <c r="AE274" s="10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6"/>
      <c r="AE275" s="10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6"/>
      <c r="AE276" s="10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6"/>
      <c r="AE277" s="10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6"/>
      <c r="AE278" s="10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6"/>
      <c r="AE279" s="10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6"/>
      <c r="AE280" s="10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6"/>
      <c r="AE281" s="10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6"/>
      <c r="AE282" s="10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6"/>
      <c r="AE283" s="10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6"/>
      <c r="AE284" s="10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6"/>
      <c r="AE285" s="10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6"/>
      <c r="AE286" s="10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6"/>
      <c r="AE287" s="10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6"/>
      <c r="AE288" s="10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6"/>
      <c r="AE289" s="10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6"/>
      <c r="AE290" s="10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6"/>
      <c r="AE291" s="10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6"/>
      <c r="AE292" s="10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6"/>
      <c r="AE293" s="10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6"/>
      <c r="AE294" s="10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6"/>
      <c r="AE295" s="10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6"/>
      <c r="AE296" s="10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6"/>
      <c r="AE297" s="10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6"/>
      <c r="AE298" s="10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6"/>
      <c r="AE299" s="10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6"/>
      <c r="AE300" s="10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6"/>
      <c r="AE301" s="10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6"/>
      <c r="AE302" s="10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6"/>
      <c r="AE303" s="10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6"/>
      <c r="AE304" s="10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6"/>
      <c r="AE305" s="10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6"/>
      <c r="AE306" s="10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6"/>
      <c r="AE307" s="10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6"/>
      <c r="AE308" s="10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6"/>
      <c r="AE309" s="10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6"/>
      <c r="AE310" s="10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6"/>
      <c r="AE311" s="10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6"/>
      <c r="AE312" s="10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6"/>
      <c r="AE313" s="10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6"/>
      <c r="AE314" s="10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6"/>
      <c r="AE315" s="10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6"/>
      <c r="AE316" s="10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6"/>
      <c r="AE317" s="10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6"/>
      <c r="AE318" s="10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6"/>
      <c r="AE319" s="10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6"/>
      <c r="AE320" s="10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6"/>
      <c r="AE321" s="10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6"/>
      <c r="AE322" s="10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6"/>
      <c r="AE323" s="10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6"/>
      <c r="AE324" s="10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6"/>
      <c r="AE325" s="10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6"/>
      <c r="AE326" s="10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6"/>
      <c r="AE327" s="10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6"/>
      <c r="AE328" s="10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6"/>
      <c r="AE329" s="10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6"/>
      <c r="AE330" s="10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6"/>
      <c r="AE331" s="10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6"/>
      <c r="AE332" s="10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6"/>
      <c r="AE333" s="10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6"/>
      <c r="AE334" s="10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6"/>
      <c r="AE335" s="10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6"/>
      <c r="AE336" s="10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6"/>
      <c r="AE337" s="10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6"/>
      <c r="AE338" s="10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6"/>
      <c r="AE339" s="10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6"/>
      <c r="AE340" s="10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6"/>
      <c r="AE341" s="10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6"/>
      <c r="AE342" s="10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6"/>
      <c r="AE343" s="10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6"/>
      <c r="AE344" s="10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6"/>
      <c r="AE345" s="10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6"/>
      <c r="AE346" s="10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6"/>
      <c r="AE347" s="10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6"/>
      <c r="AE348" s="10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6"/>
      <c r="AE349" s="10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6"/>
      <c r="AE350" s="10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6"/>
      <c r="AE351" s="10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6"/>
      <c r="AE352" s="10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6"/>
      <c r="AE353" s="10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6"/>
      <c r="AE354" s="10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6"/>
      <c r="AE355" s="10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6"/>
      <c r="AE356" s="10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6"/>
      <c r="AE357" s="10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6"/>
      <c r="AE358" s="10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6"/>
      <c r="AE359" s="10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6"/>
      <c r="AE360" s="10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6"/>
      <c r="AE361" s="10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6"/>
      <c r="AE362" s="10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6"/>
      <c r="AE363" s="10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6"/>
      <c r="AE364" s="10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6"/>
      <c r="AE365" s="10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6"/>
      <c r="AE366" s="10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6"/>
      <c r="AE367" s="10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6"/>
      <c r="AE368" s="10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6"/>
      <c r="AE369" s="10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6"/>
      <c r="AE370" s="10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6"/>
      <c r="AE371" s="10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6"/>
      <c r="AE372" s="10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6"/>
      <c r="AE373" s="10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6"/>
      <c r="AE374" s="10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6"/>
      <c r="AE375" s="10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6"/>
      <c r="AE376" s="10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6"/>
      <c r="AE377" s="10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6"/>
      <c r="AE378" s="10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6"/>
      <c r="AE379" s="10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6"/>
      <c r="AE380" s="10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6"/>
      <c r="AE381" s="10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6"/>
      <c r="AE382" s="10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6"/>
      <c r="AE383" s="10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6"/>
      <c r="AE384" s="10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6"/>
      <c r="AE385" s="10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6"/>
      <c r="AE386" s="10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6"/>
      <c r="AE387" s="10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6"/>
      <c r="AE388" s="10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6"/>
      <c r="AE389" s="10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6"/>
      <c r="AE390" s="10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6"/>
      <c r="AE391" s="10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6"/>
      <c r="AE392" s="10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6"/>
      <c r="AE393" s="10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6"/>
      <c r="AE394" s="10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6"/>
      <c r="AE395" s="10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6"/>
      <c r="AE396" s="10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6"/>
      <c r="AE397" s="10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6"/>
      <c r="AE398" s="10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6"/>
      <c r="AE399" s="10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6"/>
      <c r="AE400" s="10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6"/>
      <c r="AE401" s="10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6"/>
      <c r="AE402" s="10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6"/>
      <c r="AE403" s="10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6"/>
      <c r="AE404" s="10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6"/>
      <c r="AE405" s="10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6"/>
      <c r="AE406" s="10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6"/>
      <c r="AE407" s="10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6"/>
      <c r="AE408" s="10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6"/>
      <c r="AE409" s="10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6"/>
      <c r="AE410" s="10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6"/>
      <c r="AE411" s="10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6"/>
      <c r="AE412" s="10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6"/>
      <c r="AE413" s="10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6"/>
      <c r="AE414" s="10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6"/>
      <c r="AE415" s="10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6"/>
      <c r="AE416" s="10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6"/>
      <c r="AE417" s="10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6"/>
      <c r="AE418" s="10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6"/>
      <c r="AE419" s="10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6"/>
      <c r="AE420" s="10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6"/>
      <c r="AE421" s="10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6"/>
      <c r="AE422" s="10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6"/>
      <c r="AE423" s="10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6"/>
      <c r="AE424" s="10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6"/>
      <c r="AE425" s="10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6"/>
      <c r="AE426" s="10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6"/>
      <c r="AE427" s="10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6"/>
      <c r="AE428" s="10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6"/>
      <c r="AE429" s="10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6"/>
      <c r="AE430" s="10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6"/>
      <c r="AE431" s="10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6"/>
      <c r="AE432" s="10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6"/>
      <c r="AE433" s="10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6"/>
      <c r="AE434" s="10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6"/>
      <c r="AE435" s="10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6"/>
      <c r="AE436" s="10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6"/>
      <c r="AE437" s="10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6"/>
      <c r="AE438" s="10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6"/>
      <c r="AE439" s="10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6"/>
      <c r="AE440" s="10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6"/>
      <c r="AE441" s="10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6"/>
      <c r="AE442" s="10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6"/>
      <c r="AE443" s="10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6"/>
      <c r="AE444" s="10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6"/>
      <c r="AE445" s="10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6"/>
      <c r="AE446" s="10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6"/>
      <c r="AE447" s="10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6"/>
      <c r="AE448" s="10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6"/>
      <c r="AE449" s="10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6"/>
      <c r="AE450" s="10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6"/>
      <c r="AE451" s="10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6"/>
      <c r="AE452" s="10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6"/>
      <c r="AE453" s="10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6"/>
      <c r="AE454" s="10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6"/>
      <c r="AE455" s="10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6"/>
      <c r="AE456" s="10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6"/>
      <c r="AE457" s="10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6"/>
      <c r="AE458" s="10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6"/>
      <c r="AE459" s="10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6"/>
      <c r="AE460" s="10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6"/>
      <c r="AE461" s="10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6"/>
      <c r="AE462" s="10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6"/>
      <c r="AE463" s="10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6"/>
      <c r="AE464" s="10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6"/>
      <c r="AE465" s="10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6"/>
      <c r="AE466" s="10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6"/>
      <c r="AE467" s="10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6"/>
      <c r="AE468" s="10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6"/>
      <c r="AE469" s="10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6"/>
      <c r="AE470" s="10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6"/>
      <c r="AE471" s="10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6"/>
      <c r="AE472" s="10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6"/>
      <c r="AE473" s="10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6"/>
      <c r="AE474" s="10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6"/>
      <c r="AE475" s="10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6"/>
      <c r="AE476" s="10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6"/>
      <c r="AE477" s="10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6"/>
      <c r="AE478" s="10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6"/>
      <c r="AE479" s="10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6"/>
      <c r="AE480" s="10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6"/>
      <c r="AE481" s="10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</sheetData>
  <autoFilter ref="A3:AG59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maxcomnet2</cp:lastModifiedBy>
  <dcterms:created xsi:type="dcterms:W3CDTF">2024-10-07T14:07:25Z</dcterms:created>
  <dcterms:modified xsi:type="dcterms:W3CDTF">2024-10-08T07:24:21Z</dcterms:modified>
</cp:coreProperties>
</file>