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0030023-2D68-4C2D-A99E-0A1AEB4902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0" i="1" l="1"/>
  <c r="X599" i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AE610" i="1" s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Y532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Y533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Y420" i="1" s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Y388" i="1" s="1"/>
  <c r="P378" i="1"/>
  <c r="BP377" i="1"/>
  <c r="BO377" i="1"/>
  <c r="BN377" i="1"/>
  <c r="BM377" i="1"/>
  <c r="Z377" i="1"/>
  <c r="Y377" i="1"/>
  <c r="P377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Y373" i="1" s="1"/>
  <c r="P369" i="1"/>
  <c r="X367" i="1"/>
  <c r="Y366" i="1"/>
  <c r="X366" i="1"/>
  <c r="BP365" i="1"/>
  <c r="BO365" i="1"/>
  <c r="BN365" i="1"/>
  <c r="BM365" i="1"/>
  <c r="Z365" i="1"/>
  <c r="Z366" i="1" s="1"/>
  <c r="Y365" i="1"/>
  <c r="V610" i="1" s="1"/>
  <c r="P365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Y356" i="1" s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Y349" i="1" s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BP318" i="1" s="1"/>
  <c r="P318" i="1"/>
  <c r="X315" i="1"/>
  <c r="X314" i="1"/>
  <c r="BO313" i="1"/>
  <c r="BM313" i="1"/>
  <c r="Y313" i="1"/>
  <c r="Y315" i="1" s="1"/>
  <c r="P313" i="1"/>
  <c r="BP312" i="1"/>
  <c r="BO312" i="1"/>
  <c r="BN312" i="1"/>
  <c r="BM312" i="1"/>
  <c r="Z312" i="1"/>
  <c r="Y312" i="1"/>
  <c r="Y314" i="1" s="1"/>
  <c r="P312" i="1"/>
  <c r="X310" i="1"/>
  <c r="Y309" i="1"/>
  <c r="X309" i="1"/>
  <c r="BP308" i="1"/>
  <c r="BO308" i="1"/>
  <c r="BN308" i="1"/>
  <c r="BM308" i="1"/>
  <c r="Z308" i="1"/>
  <c r="Z309" i="1" s="1"/>
  <c r="Y308" i="1"/>
  <c r="P308" i="1"/>
  <c r="X305" i="1"/>
  <c r="Y304" i="1"/>
  <c r="X304" i="1"/>
  <c r="BP303" i="1"/>
  <c r="BO303" i="1"/>
  <c r="BN303" i="1"/>
  <c r="BM303" i="1"/>
  <c r="Z303" i="1"/>
  <c r="Z304" i="1" s="1"/>
  <c r="Y303" i="1"/>
  <c r="S610" i="1" s="1"/>
  <c r="P303" i="1"/>
  <c r="X300" i="1"/>
  <c r="X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R610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Y290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P610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Y245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Y236" i="1" s="1"/>
  <c r="P226" i="1"/>
  <c r="BP225" i="1"/>
  <c r="BO225" i="1"/>
  <c r="BN225" i="1"/>
  <c r="BM225" i="1"/>
  <c r="Z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Y206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10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Y142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Y131" i="1" s="1"/>
  <c r="P128" i="1"/>
  <c r="BP127" i="1"/>
  <c r="BO127" i="1"/>
  <c r="BN127" i="1"/>
  <c r="BM127" i="1"/>
  <c r="Z127" i="1"/>
  <c r="Y127" i="1"/>
  <c r="BP126" i="1"/>
  <c r="BO126" i="1"/>
  <c r="BN126" i="1"/>
  <c r="BM126" i="1"/>
  <c r="Z126" i="1"/>
  <c r="Y126" i="1"/>
  <c r="Y132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Y94" i="1" s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BP79" i="1"/>
  <c r="BO79" i="1"/>
  <c r="BN79" i="1"/>
  <c r="BM79" i="1"/>
  <c r="Z79" i="1"/>
  <c r="Y79" i="1"/>
  <c r="Y85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Y76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04" i="1" s="1"/>
  <c r="BO22" i="1"/>
  <c r="X602" i="1" s="1"/>
  <c r="BM22" i="1"/>
  <c r="X601" i="1" s="1"/>
  <c r="X603" i="1" s="1"/>
  <c r="Y22" i="1"/>
  <c r="B61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0" i="1"/>
  <c r="Z27" i="1"/>
  <c r="Z35" i="1" s="1"/>
  <c r="BN27" i="1"/>
  <c r="BP27" i="1"/>
  <c r="Z29" i="1"/>
  <c r="BN29" i="1"/>
  <c r="Z33" i="1"/>
  <c r="BN33" i="1"/>
  <c r="C610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0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Z76" i="1" s="1"/>
  <c r="BN73" i="1"/>
  <c r="BP73" i="1"/>
  <c r="Z74" i="1"/>
  <c r="BN74" i="1"/>
  <c r="Y77" i="1"/>
  <c r="Z80" i="1"/>
  <c r="Z85" i="1" s="1"/>
  <c r="BN80" i="1"/>
  <c r="BP80" i="1"/>
  <c r="Z82" i="1"/>
  <c r="BN82" i="1"/>
  <c r="Z84" i="1"/>
  <c r="BN84" i="1"/>
  <c r="Z91" i="1"/>
  <c r="Z93" i="1" s="1"/>
  <c r="BN91" i="1"/>
  <c r="BP91" i="1"/>
  <c r="Z97" i="1"/>
  <c r="Z99" i="1" s="1"/>
  <c r="BN97" i="1"/>
  <c r="BP97" i="1"/>
  <c r="E610" i="1"/>
  <c r="Z104" i="1"/>
  <c r="Z106" i="1" s="1"/>
  <c r="BN104" i="1"/>
  <c r="BP104" i="1"/>
  <c r="Y107" i="1"/>
  <c r="Z110" i="1"/>
  <c r="Z114" i="1" s="1"/>
  <c r="BN110" i="1"/>
  <c r="BP110" i="1"/>
  <c r="Z112" i="1"/>
  <c r="BN112" i="1"/>
  <c r="F610" i="1"/>
  <c r="Z119" i="1"/>
  <c r="Z123" i="1" s="1"/>
  <c r="BN119" i="1"/>
  <c r="BP119" i="1"/>
  <c r="Z121" i="1"/>
  <c r="BN121" i="1"/>
  <c r="Y124" i="1"/>
  <c r="Z128" i="1"/>
  <c r="Z131" i="1" s="1"/>
  <c r="BN128" i="1"/>
  <c r="BP128" i="1"/>
  <c r="Z129" i="1"/>
  <c r="BN129" i="1"/>
  <c r="Z135" i="1"/>
  <c r="Z141" i="1" s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0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Z183" i="1" s="1"/>
  <c r="BN180" i="1"/>
  <c r="BP180" i="1"/>
  <c r="Z182" i="1"/>
  <c r="BN182" i="1"/>
  <c r="Y183" i="1"/>
  <c r="I610" i="1"/>
  <c r="Y190" i="1"/>
  <c r="Y200" i="1"/>
  <c r="Z193" i="1"/>
  <c r="Z200" i="1" s="1"/>
  <c r="BN193" i="1"/>
  <c r="BP195" i="1"/>
  <c r="BN195" i="1"/>
  <c r="Z195" i="1"/>
  <c r="BP199" i="1"/>
  <c r="BN199" i="1"/>
  <c r="Z199" i="1"/>
  <c r="Y201" i="1"/>
  <c r="J610" i="1"/>
  <c r="Y207" i="1"/>
  <c r="BP204" i="1"/>
  <c r="BN204" i="1"/>
  <c r="Z204" i="1"/>
  <c r="Z206" i="1" s="1"/>
  <c r="Y211" i="1"/>
  <c r="BP216" i="1"/>
  <c r="BN216" i="1"/>
  <c r="Z216" i="1"/>
  <c r="BP220" i="1"/>
  <c r="BN220" i="1"/>
  <c r="Z220" i="1"/>
  <c r="Y237" i="1"/>
  <c r="BP228" i="1"/>
  <c r="BN228" i="1"/>
  <c r="Z228" i="1"/>
  <c r="BP232" i="1"/>
  <c r="BN232" i="1"/>
  <c r="Z232" i="1"/>
  <c r="BP240" i="1"/>
  <c r="BN240" i="1"/>
  <c r="Z240" i="1"/>
  <c r="Z244" i="1" s="1"/>
  <c r="Y244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6" i="1"/>
  <c r="BN276" i="1"/>
  <c r="Z276" i="1"/>
  <c r="Y299" i="1"/>
  <c r="BP295" i="1"/>
  <c r="BN295" i="1"/>
  <c r="Z295" i="1"/>
  <c r="Z299" i="1" s="1"/>
  <c r="H9" i="1"/>
  <c r="Y24" i="1"/>
  <c r="Y170" i="1"/>
  <c r="BP197" i="1"/>
  <c r="BN197" i="1"/>
  <c r="Z197" i="1"/>
  <c r="BP210" i="1"/>
  <c r="BN210" i="1"/>
  <c r="Z210" i="1"/>
  <c r="Z211" i="1" s="1"/>
  <c r="Y212" i="1"/>
  <c r="Y223" i="1"/>
  <c r="BP214" i="1"/>
  <c r="BN214" i="1"/>
  <c r="Z214" i="1"/>
  <c r="Z222" i="1" s="1"/>
  <c r="BP218" i="1"/>
  <c r="BN218" i="1"/>
  <c r="Z218" i="1"/>
  <c r="Y222" i="1"/>
  <c r="BP226" i="1"/>
  <c r="BN226" i="1"/>
  <c r="Z226" i="1"/>
  <c r="Z236" i="1" s="1"/>
  <c r="BP230" i="1"/>
  <c r="BN230" i="1"/>
  <c r="Z230" i="1"/>
  <c r="BP234" i="1"/>
  <c r="BN234" i="1"/>
  <c r="Z234" i="1"/>
  <c r="BP242" i="1"/>
  <c r="BN242" i="1"/>
  <c r="Z242" i="1"/>
  <c r="BP251" i="1"/>
  <c r="BN251" i="1"/>
  <c r="Z251" i="1"/>
  <c r="BP255" i="1"/>
  <c r="BN255" i="1"/>
  <c r="Z255" i="1"/>
  <c r="Y257" i="1"/>
  <c r="M610" i="1"/>
  <c r="Y269" i="1"/>
  <c r="BP260" i="1"/>
  <c r="BN260" i="1"/>
  <c r="Z260" i="1"/>
  <c r="BP264" i="1"/>
  <c r="BN264" i="1"/>
  <c r="Z264" i="1"/>
  <c r="Y268" i="1"/>
  <c r="Z278" i="1"/>
  <c r="BP274" i="1"/>
  <c r="BN274" i="1"/>
  <c r="Z274" i="1"/>
  <c r="Y278" i="1"/>
  <c r="BP288" i="1"/>
  <c r="BN288" i="1"/>
  <c r="Z288" i="1"/>
  <c r="Z290" i="1" s="1"/>
  <c r="K610" i="1"/>
  <c r="Y256" i="1"/>
  <c r="O610" i="1"/>
  <c r="Y279" i="1"/>
  <c r="Y284" i="1"/>
  <c r="Q610" i="1"/>
  <c r="Y291" i="1"/>
  <c r="Z297" i="1"/>
  <c r="BN297" i="1"/>
  <c r="Y300" i="1"/>
  <c r="Y305" i="1"/>
  <c r="T610" i="1"/>
  <c r="Y310" i="1"/>
  <c r="Z313" i="1"/>
  <c r="Z314" i="1" s="1"/>
  <c r="BN313" i="1"/>
  <c r="BP313" i="1"/>
  <c r="Z318" i="1"/>
  <c r="BN318" i="1"/>
  <c r="Z321" i="1"/>
  <c r="BN321" i="1"/>
  <c r="Z323" i="1"/>
  <c r="BN323" i="1"/>
  <c r="BP331" i="1"/>
  <c r="BN331" i="1"/>
  <c r="Z331" i="1"/>
  <c r="Y342" i="1"/>
  <c r="BP339" i="1"/>
  <c r="BN339" i="1"/>
  <c r="Z339" i="1"/>
  <c r="BP347" i="1"/>
  <c r="BN347" i="1"/>
  <c r="Z347" i="1"/>
  <c r="BP353" i="1"/>
  <c r="BN353" i="1"/>
  <c r="Z353" i="1"/>
  <c r="Z355" i="1" s="1"/>
  <c r="Y362" i="1"/>
  <c r="Z372" i="1"/>
  <c r="BP370" i="1"/>
  <c r="BN370" i="1"/>
  <c r="Z370" i="1"/>
  <c r="BP380" i="1"/>
  <c r="BN380" i="1"/>
  <c r="Z380" i="1"/>
  <c r="BP384" i="1"/>
  <c r="BN384" i="1"/>
  <c r="Z384" i="1"/>
  <c r="BP392" i="1"/>
  <c r="BN392" i="1"/>
  <c r="Z392" i="1"/>
  <c r="Z393" i="1" s="1"/>
  <c r="Y394" i="1"/>
  <c r="Y399" i="1"/>
  <c r="BP396" i="1"/>
  <c r="BN396" i="1"/>
  <c r="Z396" i="1"/>
  <c r="X610" i="1"/>
  <c r="Y415" i="1"/>
  <c r="BP408" i="1"/>
  <c r="BN408" i="1"/>
  <c r="Z408" i="1"/>
  <c r="BP412" i="1"/>
  <c r="BN412" i="1"/>
  <c r="Z412" i="1"/>
  <c r="BP424" i="1"/>
  <c r="BN424" i="1"/>
  <c r="Z424" i="1"/>
  <c r="Y428" i="1"/>
  <c r="BP442" i="1"/>
  <c r="BN442" i="1"/>
  <c r="Z442" i="1"/>
  <c r="Z461" i="1" s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Y484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U610" i="1"/>
  <c r="Y326" i="1"/>
  <c r="BP325" i="1"/>
  <c r="BN325" i="1"/>
  <c r="Z325" i="1"/>
  <c r="Y327" i="1"/>
  <c r="Y334" i="1"/>
  <c r="BP329" i="1"/>
  <c r="BN329" i="1"/>
  <c r="Z329" i="1"/>
  <c r="Z333" i="1" s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Z348" i="1" s="1"/>
  <c r="Z361" i="1"/>
  <c r="BP359" i="1"/>
  <c r="BN359" i="1"/>
  <c r="Z359" i="1"/>
  <c r="BP378" i="1"/>
  <c r="BN378" i="1"/>
  <c r="Z378" i="1"/>
  <c r="BP382" i="1"/>
  <c r="BN382" i="1"/>
  <c r="Z382" i="1"/>
  <c r="Z388" i="1" s="1"/>
  <c r="BP386" i="1"/>
  <c r="BN386" i="1"/>
  <c r="Z386" i="1"/>
  <c r="BP398" i="1"/>
  <c r="BN398" i="1"/>
  <c r="Z398" i="1"/>
  <c r="Y400" i="1"/>
  <c r="Y405" i="1"/>
  <c r="BP402" i="1"/>
  <c r="BN402" i="1"/>
  <c r="Z402" i="1"/>
  <c r="Z404" i="1" s="1"/>
  <c r="BP410" i="1"/>
  <c r="BN410" i="1"/>
  <c r="Z410" i="1"/>
  <c r="BP414" i="1"/>
  <c r="BN414" i="1"/>
  <c r="Z414" i="1"/>
  <c r="Y416" i="1"/>
  <c r="Y421" i="1"/>
  <c r="BP418" i="1"/>
  <c r="BN418" i="1"/>
  <c r="Z418" i="1"/>
  <c r="Z420" i="1" s="1"/>
  <c r="BP426" i="1"/>
  <c r="BN426" i="1"/>
  <c r="Z426" i="1"/>
  <c r="Z428" i="1" s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Y549" i="1"/>
  <c r="BP542" i="1"/>
  <c r="BN542" i="1"/>
  <c r="Z542" i="1"/>
  <c r="AD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Y367" i="1"/>
  <c r="W610" i="1"/>
  <c r="Y389" i="1"/>
  <c r="Y610" i="1"/>
  <c r="Y439" i="1"/>
  <c r="Y483" i="1"/>
  <c r="BP482" i="1"/>
  <c r="BN482" i="1"/>
  <c r="Z482" i="1"/>
  <c r="Z483" i="1" s="1"/>
  <c r="Y487" i="1"/>
  <c r="BP486" i="1"/>
  <c r="BN486" i="1"/>
  <c r="Z486" i="1"/>
  <c r="Z487" i="1" s="1"/>
  <c r="Y488" i="1"/>
  <c r="AA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BP530" i="1"/>
  <c r="BN530" i="1"/>
  <c r="Z530" i="1"/>
  <c r="Z532" i="1" s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580" i="1" l="1"/>
  <c r="Z566" i="1"/>
  <c r="Z526" i="1"/>
  <c r="Z512" i="1"/>
  <c r="Z399" i="1"/>
  <c r="Z326" i="1"/>
  <c r="Z268" i="1"/>
  <c r="Y604" i="1"/>
  <c r="Y601" i="1"/>
  <c r="Z549" i="1"/>
  <c r="Z415" i="1"/>
  <c r="Y600" i="1"/>
  <c r="Z256" i="1"/>
  <c r="Y602" i="1"/>
  <c r="Z605" i="1"/>
  <c r="Y603" i="1" l="1"/>
</calcChain>
</file>

<file path=xl/sharedStrings.xml><?xml version="1.0" encoding="utf-8"?>
<sst xmlns="http://schemas.openxmlformats.org/spreadsheetml/2006/main" count="2792" uniqueCount="984">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</sst>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91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 t="s">
        <v>19</v>
      </c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20</v>
      </c>
      <c r="Q8" s="864">
        <v>0.41666666666666669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21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6"/>
      <c r="R10" s="917"/>
      <c r="U10" s="24" t="s">
        <v>23</v>
      </c>
      <c r="V10" s="756" t="s">
        <v>24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54"/>
      <c r="R11" s="855"/>
      <c r="U11" s="24" t="s">
        <v>27</v>
      </c>
      <c r="V11" s="1015" t="s">
        <v>28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35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36</v>
      </c>
      <c r="B17" s="751" t="s">
        <v>37</v>
      </c>
      <c r="C17" s="875" t="s">
        <v>38</v>
      </c>
      <c r="D17" s="751" t="s">
        <v>39</v>
      </c>
      <c r="E17" s="823"/>
      <c r="F17" s="751" t="s">
        <v>40</v>
      </c>
      <c r="G17" s="751" t="s">
        <v>41</v>
      </c>
      <c r="H17" s="751" t="s">
        <v>42</v>
      </c>
      <c r="I17" s="751" t="s">
        <v>43</v>
      </c>
      <c r="J17" s="751" t="s">
        <v>44</v>
      </c>
      <c r="K17" s="751" t="s">
        <v>45</v>
      </c>
      <c r="L17" s="751" t="s">
        <v>46</v>
      </c>
      <c r="M17" s="751" t="s">
        <v>47</v>
      </c>
      <c r="N17" s="751" t="s">
        <v>48</v>
      </c>
      <c r="O17" s="751" t="s">
        <v>49</v>
      </c>
      <c r="P17" s="751" t="s">
        <v>50</v>
      </c>
      <c r="Q17" s="822"/>
      <c r="R17" s="822"/>
      <c r="S17" s="822"/>
      <c r="T17" s="823"/>
      <c r="U17" s="1095" t="s">
        <v>51</v>
      </c>
      <c r="V17" s="792"/>
      <c r="W17" s="751" t="s">
        <v>52</v>
      </c>
      <c r="X17" s="751" t="s">
        <v>53</v>
      </c>
      <c r="Y17" s="1093" t="s">
        <v>54</v>
      </c>
      <c r="Z17" s="986" t="s">
        <v>55</v>
      </c>
      <c r="AA17" s="964" t="s">
        <v>56</v>
      </c>
      <c r="AB17" s="964" t="s">
        <v>57</v>
      </c>
      <c r="AC17" s="964" t="s">
        <v>58</v>
      </c>
      <c r="AD17" s="964" t="s">
        <v>59</v>
      </c>
      <c r="AE17" s="1047"/>
      <c r="AF17" s="1048"/>
      <c r="AG17" s="66"/>
      <c r="BD17" s="65" t="s">
        <v>60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63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31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2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11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112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5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6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9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7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2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400</v>
      </c>
      <c r="Y103" s="702">
        <f>IFERROR(IF(X103="",0,CEILING((X103/$H103),1)*$H103),"")</f>
        <v>410.40000000000003</v>
      </c>
      <c r="Z103" s="36">
        <f>IFERROR(IF(Y103=0,"",ROUNDUP(Y103/H103,0)*0.02175),"")</f>
        <v>0.8264999999999999</v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417.77777777777777</v>
      </c>
      <c r="BN103" s="64">
        <f>IFERROR(Y103*I103/H103,"0")</f>
        <v>428.64</v>
      </c>
      <c r="BO103" s="64">
        <f>IFERROR(1/J103*(X103/H103),"0")</f>
        <v>0.66137566137566139</v>
      </c>
      <c r="BP103" s="64">
        <f>IFERROR(1/J103*(Y103/H103),"0")</f>
        <v>0.67857142857142849</v>
      </c>
    </row>
    <row r="104" spans="1:68" ht="27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37.037037037037038</v>
      </c>
      <c r="Y106" s="703">
        <f>IFERROR(Y103/H103,"0")+IFERROR(Y104/H104,"0")+IFERROR(Y105/H105,"0")</f>
        <v>38</v>
      </c>
      <c r="Z106" s="703">
        <f>IFERROR(IF(Z103="",0,Z103),"0")+IFERROR(IF(Z104="",0,Z104),"0")+IFERROR(IF(Z105="",0,Z105),"0")</f>
        <v>0.8264999999999999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400</v>
      </c>
      <c r="Y107" s="703">
        <f>IFERROR(SUM(Y103:Y105),"0")</f>
        <v>410.40000000000003</v>
      </c>
      <c r="Z107" s="37"/>
      <c r="AA107" s="704"/>
      <c r="AB107" s="704"/>
      <c r="AC107" s="704"/>
    </row>
    <row r="108" spans="1:68" ht="14.25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9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600</v>
      </c>
      <c r="Y109" s="702">
        <f>IFERROR(IF(X109="",0,CEILING((X109/$H109),1)*$H109),"")</f>
        <v>604.80000000000007</v>
      </c>
      <c r="Z109" s="36">
        <f>IFERROR(IF(Y109=0,"",ROUNDUP(Y109/H109,0)*0.02175),"")</f>
        <v>1.5659999999999998</v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640.28571428571433</v>
      </c>
      <c r="BN109" s="64">
        <f>IFERROR(Y109*I109/H109,"0")</f>
        <v>645.40800000000013</v>
      </c>
      <c r="BO109" s="64">
        <f>IFERROR(1/J109*(X109/H109),"0")</f>
        <v>1.2755102040816326</v>
      </c>
      <c r="BP109" s="64">
        <f>IFERROR(1/J109*(Y109/H109),"0")</f>
        <v>1.2857142857142856</v>
      </c>
    </row>
    <row r="110" spans="1:68" ht="27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360</v>
      </c>
      <c r="Y111" s="702">
        <f>IFERROR(IF(X111="",0,CEILING((X111/$H111),1)*$H111),"")</f>
        <v>361.8</v>
      </c>
      <c r="Z111" s="36">
        <f>IFERROR(IF(Y111=0,"",ROUNDUP(Y111/H111,0)*0.00753),"")</f>
        <v>1.00902</v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396.26666666666665</v>
      </c>
      <c r="BN111" s="64">
        <f>IFERROR(Y111*I111/H111,"0")</f>
        <v>398.24799999999999</v>
      </c>
      <c r="BO111" s="64">
        <f>IFERROR(1/J111*(X111/H111),"0")</f>
        <v>0.85470085470085455</v>
      </c>
      <c r="BP111" s="64">
        <f>IFERROR(1/J111*(Y111/H111),"0")</f>
        <v>0.85897435897435892</v>
      </c>
    </row>
    <row r="112" spans="1:68" ht="27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204.76190476190476</v>
      </c>
      <c r="Y114" s="703">
        <f>IFERROR(Y109/H109,"0")+IFERROR(Y110/H110,"0")+IFERROR(Y111/H111,"0")+IFERROR(Y112/H112,"0")+IFERROR(Y113/H113,"0")</f>
        <v>206</v>
      </c>
      <c r="Z114" s="703">
        <f>IFERROR(IF(Z109="",0,Z109),"0")+IFERROR(IF(Z110="",0,Z110),"0")+IFERROR(IF(Z111="",0,Z111),"0")+IFERROR(IF(Z112="",0,Z112),"0")+IFERROR(IF(Z113="",0,Z113),"0")</f>
        <v>2.5750199999999999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960</v>
      </c>
      <c r="Y115" s="703">
        <f>IFERROR(SUM(Y109:Y113),"0")</f>
        <v>966.60000000000014</v>
      </c>
      <c r="Z115" s="37"/>
      <c r="AA115" s="704"/>
      <c r="AB115" s="704"/>
      <c r="AC115" s="704"/>
    </row>
    <row r="116" spans="1:68" ht="16.5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3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28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77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6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5" t="s">
        <v>320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2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400</v>
      </c>
      <c r="Y228" s="702">
        <f t="shared" si="36"/>
        <v>400.2</v>
      </c>
      <c r="Z228" s="36">
        <f>IFERROR(IF(Y228=0,"",ROUNDUP(Y228/H228,0)*0.02175),"")</f>
        <v>1.0004999999999999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425.93103448275866</v>
      </c>
      <c r="BN228" s="64">
        <f t="shared" si="38"/>
        <v>426.14400000000001</v>
      </c>
      <c r="BO228" s="64">
        <f t="shared" si="39"/>
        <v>0.82101806239737274</v>
      </c>
      <c r="BP228" s="64">
        <f t="shared" si="40"/>
        <v>0.8214285714285714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280</v>
      </c>
      <c r="Y232" s="702">
        <f t="shared" si="36"/>
        <v>280.8</v>
      </c>
      <c r="Z232" s="36">
        <f t="shared" si="41"/>
        <v>0.88101000000000007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311.73333333333341</v>
      </c>
      <c r="BN232" s="64">
        <f t="shared" si="38"/>
        <v>312.62400000000008</v>
      </c>
      <c r="BO232" s="64">
        <f t="shared" si="39"/>
        <v>0.74786324786324787</v>
      </c>
      <c r="BP232" s="64">
        <f t="shared" si="40"/>
        <v>0.75000000000000011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162.64367816091954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163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1.88151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680</v>
      </c>
      <c r="Y237" s="703">
        <f>IFERROR(SUM(Y225:Y235),"0")</f>
        <v>681</v>
      </c>
      <c r="Z237" s="37"/>
      <c r="AA237" s="704"/>
      <c r="AB237" s="704"/>
      <c r="AC237" s="704"/>
    </row>
    <row r="238" spans="1:68" ht="14.25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04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3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200</v>
      </c>
      <c r="Y336" s="702">
        <f t="shared" ref="Y336:Y341" si="62">IFERROR(IF(X336="",0,CEILING((X336/$H336),1)*$H336),"")</f>
        <v>202.79999999999998</v>
      </c>
      <c r="Z336" s="36">
        <f>IFERROR(IF(Y336=0,"",ROUNDUP(Y336/H336,0)*0.02175),"")</f>
        <v>0.5655</v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214.30769230769232</v>
      </c>
      <c r="BN336" s="64">
        <f t="shared" ref="BN336:BN341" si="64">IFERROR(Y336*I336/H336,"0")</f>
        <v>217.30800000000002</v>
      </c>
      <c r="BO336" s="64">
        <f t="shared" ref="BO336:BO341" si="65">IFERROR(1/J336*(X336/H336),"0")</f>
        <v>0.45787545787545786</v>
      </c>
      <c r="BP336" s="64">
        <f t="shared" ref="BP336:BP341" si="66">IFERROR(1/J336*(Y336/H336),"0")</f>
        <v>0.46428571428571425</v>
      </c>
    </row>
    <row r="337" spans="1:68" ht="27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25.641025641025642</v>
      </c>
      <c r="Y342" s="703">
        <f>IFERROR(Y336/H336,"0")+IFERROR(Y337/H337,"0")+IFERROR(Y338/H338,"0")+IFERROR(Y339/H339,"0")+IFERROR(Y340/H340,"0")+IFERROR(Y341/H341,"0")</f>
        <v>26</v>
      </c>
      <c r="Z342" s="703">
        <f>IFERROR(IF(Z336="",0,Z336),"0")+IFERROR(IF(Z337="",0,Z337),"0")+IFERROR(IF(Z338="",0,Z338),"0")+IFERROR(IF(Z339="",0,Z339),"0")+IFERROR(IF(Z340="",0,Z340),"0")+IFERROR(IF(Z341="",0,Z341),"0")</f>
        <v>0.5655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200</v>
      </c>
      <c r="Y343" s="703">
        <f>IFERROR(SUM(Y336:Y341),"0")</f>
        <v>202.79999999999998</v>
      </c>
      <c r="Z343" s="37"/>
      <c r="AA343" s="704"/>
      <c r="AB343" s="704"/>
      <c r="AC343" s="704"/>
    </row>
    <row r="344" spans="1:68" ht="14.25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100</v>
      </c>
      <c r="Y345" s="702">
        <f>IFERROR(IF(X345="",0,CEILING((X345/$H345),1)*$H345),"")</f>
        <v>100.80000000000001</v>
      </c>
      <c r="Z345" s="36">
        <f>IFERROR(IF(Y345=0,"",ROUNDUP(Y345/H345,0)*0.02175),"")</f>
        <v>0.26100000000000001</v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106.71428571428572</v>
      </c>
      <c r="BN345" s="64">
        <f>IFERROR(Y345*I345/H345,"0")</f>
        <v>107.56800000000001</v>
      </c>
      <c r="BO345" s="64">
        <f>IFERROR(1/J345*(X345/H345),"0")</f>
        <v>0.21258503401360543</v>
      </c>
      <c r="BP345" s="64">
        <f>IFERROR(1/J345*(Y345/H345),"0")</f>
        <v>0.21428571428571427</v>
      </c>
    </row>
    <row r="346" spans="1:68" ht="27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1000</v>
      </c>
      <c r="Y346" s="702">
        <f>IFERROR(IF(X346="",0,CEILING((X346/$H346),1)*$H346),"")</f>
        <v>1006.1999999999999</v>
      </c>
      <c r="Z346" s="36">
        <f>IFERROR(IF(Y346=0,"",ROUNDUP(Y346/H346,0)*0.02175),"")</f>
        <v>2.8057499999999997</v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1072.3076923076924</v>
      </c>
      <c r="BN346" s="64">
        <f>IFERROR(Y346*I346/H346,"0")</f>
        <v>1078.9559999999999</v>
      </c>
      <c r="BO346" s="64">
        <f>IFERROR(1/J346*(X346/H346),"0")</f>
        <v>2.2893772893772892</v>
      </c>
      <c r="BP346" s="64">
        <f>IFERROR(1/J346*(Y346/H346),"0")</f>
        <v>2.3035714285714284</v>
      </c>
    </row>
    <row r="347" spans="1:68" ht="16.5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140.1098901098901</v>
      </c>
      <c r="Y348" s="703">
        <f>IFERROR(Y345/H345,"0")+IFERROR(Y346/H346,"0")+IFERROR(Y347/H347,"0")</f>
        <v>141</v>
      </c>
      <c r="Z348" s="703">
        <f>IFERROR(IF(Z345="",0,Z345),"0")+IFERROR(IF(Z346="",0,Z346),"0")+IFERROR(IF(Z347="",0,Z347),"0")</f>
        <v>3.0667499999999999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1100</v>
      </c>
      <c r="Y349" s="703">
        <f>IFERROR(SUM(Y345:Y347),"0")</f>
        <v>1107</v>
      </c>
      <c r="Z349" s="37"/>
      <c r="AA349" s="704"/>
      <c r="AB349" s="704"/>
      <c r="AC349" s="704"/>
    </row>
    <row r="350" spans="1:68" ht="14.25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3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48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51.000000000000007</v>
      </c>
      <c r="Y354" s="702">
        <f>IFERROR(IF(X354="",0,CEILING((X354/$H354),1)*$H354),"")</f>
        <v>51</v>
      </c>
      <c r="Z354" s="36">
        <f>IFERROR(IF(Y354=0,"",ROUNDUP(Y354/H354,0)*0.00753),"")</f>
        <v>0.15060000000000001</v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58.000000000000007</v>
      </c>
      <c r="BN354" s="64">
        <f>IFERROR(Y354*I354/H354,"0")</f>
        <v>58.000000000000007</v>
      </c>
      <c r="BO354" s="64">
        <f>IFERROR(1/J354*(X354/H354),"0")</f>
        <v>0.12820512820512822</v>
      </c>
      <c r="BP354" s="64">
        <f>IFERROR(1/J354*(Y354/H354),"0")</f>
        <v>0.12820512820512819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20.000000000000004</v>
      </c>
      <c r="Y355" s="703">
        <f>IFERROR(Y351/H351,"0")+IFERROR(Y352/H352,"0")+IFERROR(Y353/H353,"0")+IFERROR(Y354/H354,"0")</f>
        <v>20</v>
      </c>
      <c r="Z355" s="703">
        <f>IFERROR(IF(Z351="",0,Z351),"0")+IFERROR(IF(Z352="",0,Z352),"0")+IFERROR(IF(Z353="",0,Z353),"0")+IFERROR(IF(Z354="",0,Z354),"0")</f>
        <v>0.15060000000000001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51.000000000000007</v>
      </c>
      <c r="Y356" s="703">
        <f>IFERROR(SUM(Y351:Y354),"0")</f>
        <v>51</v>
      </c>
      <c r="Z356" s="37"/>
      <c r="AA356" s="704"/>
      <c r="AB356" s="704"/>
      <c r="AC356" s="704"/>
    </row>
    <row r="357" spans="1:68" ht="14.25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504</v>
      </c>
      <c r="Y370" s="702">
        <f>IFERROR(IF(X370="",0,CEILING((X370/$H370),1)*$H370),"")</f>
        <v>504</v>
      </c>
      <c r="Z370" s="36">
        <f>IFERROR(IF(Y370=0,"",ROUNDUP(Y370/H370,0)*0.00753),"")</f>
        <v>1.8072000000000001</v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569.27999999999986</v>
      </c>
      <c r="BN370" s="64">
        <f>IFERROR(Y370*I370/H370,"0")</f>
        <v>569.27999999999986</v>
      </c>
      <c r="BO370" s="64">
        <f>IFERROR(1/J370*(X370/H370),"0")</f>
        <v>1.5384615384615383</v>
      </c>
      <c r="BP370" s="64">
        <f>IFERROR(1/J370*(Y370/H370),"0")</f>
        <v>1.5384615384615383</v>
      </c>
    </row>
    <row r="371" spans="1:68" ht="27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210</v>
      </c>
      <c r="Y371" s="702">
        <f>IFERROR(IF(X371="",0,CEILING((X371/$H371),1)*$H371),"")</f>
        <v>210</v>
      </c>
      <c r="Z371" s="36">
        <f>IFERROR(IF(Y371=0,"",ROUNDUP(Y371/H371,0)*0.00753),"")</f>
        <v>0.753</v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235.99999999999997</v>
      </c>
      <c r="BN371" s="64">
        <f>IFERROR(Y371*I371/H371,"0")</f>
        <v>235.99999999999997</v>
      </c>
      <c r="BO371" s="64">
        <f>IFERROR(1/J371*(X371/H371),"0")</f>
        <v>0.64102564102564097</v>
      </c>
      <c r="BP371" s="64">
        <f>IFERROR(1/J371*(Y371/H371),"0")</f>
        <v>0.64102564102564097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340</v>
      </c>
      <c r="Y372" s="703">
        <f>IFERROR(Y369/H369,"0")+IFERROR(Y370/H370,"0")+IFERROR(Y371/H371,"0")</f>
        <v>340</v>
      </c>
      <c r="Z372" s="703">
        <f>IFERROR(IF(Z369="",0,Z369),"0")+IFERROR(IF(Z370="",0,Z370),"0")+IFERROR(IF(Z371="",0,Z371),"0")</f>
        <v>2.5602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714</v>
      </c>
      <c r="Y373" s="703">
        <f>IFERROR(SUM(Y369:Y371),"0")</f>
        <v>714</v>
      </c>
      <c r="Z373" s="37"/>
      <c r="AA373" s="704"/>
      <c r="AB373" s="704"/>
      <c r="AC373" s="704"/>
    </row>
    <row r="374" spans="1:68" ht="27.75" customHeight="1" x14ac:dyDescent="0.2">
      <c r="A374" s="765" t="s">
        <v>611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4000</v>
      </c>
      <c r="Y377" s="702">
        <f t="shared" ref="Y377:Y387" si="67">IFERROR(IF(X377="",0,CEILING((X377/$H377),1)*$H377),"")</f>
        <v>4005</v>
      </c>
      <c r="Z377" s="36">
        <f>IFERROR(IF(Y377=0,"",ROUNDUP(Y377/H377,0)*0.02175),"")</f>
        <v>5.8072499999999998</v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4128</v>
      </c>
      <c r="BN377" s="64">
        <f t="shared" ref="BN377:BN387" si="69">IFERROR(Y377*I377/H377,"0")</f>
        <v>4133.16</v>
      </c>
      <c r="BO377" s="64">
        <f t="shared" ref="BO377:BO387" si="70">IFERROR(1/J377*(X377/H377),"0")</f>
        <v>5.5555555555555554</v>
      </c>
      <c r="BP377" s="64">
        <f t="shared" ref="BP377:BP387" si="71">IFERROR(1/J377*(Y377/H377),"0")</f>
        <v>5.5625</v>
      </c>
    </row>
    <row r="378" spans="1:68" ht="27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IFERROR(IF(Y379=0,"",ROUNDUP(Y379/H379,0)*0.02175),"")</f>
        <v/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5000</v>
      </c>
      <c r="Y382" s="702">
        <f t="shared" si="67"/>
        <v>5010</v>
      </c>
      <c r="Z382" s="36">
        <f>IFERROR(IF(Y382=0,"",ROUNDUP(Y382/H382,0)*0.02175),"")</f>
        <v>7.2644999999999991</v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5160</v>
      </c>
      <c r="BN382" s="64">
        <f t="shared" si="69"/>
        <v>5170.3200000000006</v>
      </c>
      <c r="BO382" s="64">
        <f t="shared" si="70"/>
        <v>6.9444444444444438</v>
      </c>
      <c r="BP382" s="64">
        <f t="shared" si="71"/>
        <v>6.958333333333333</v>
      </c>
    </row>
    <row r="383" spans="1:68" ht="27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600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601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13.071749999999998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9000</v>
      </c>
      <c r="Y389" s="703">
        <f>IFERROR(SUM(Y377:Y387),"0")</f>
        <v>9015</v>
      </c>
      <c r="Z389" s="37"/>
      <c r="AA389" s="704"/>
      <c r="AB389" s="704"/>
      <c r="AC389" s="704"/>
    </row>
    <row r="390" spans="1:68" ht="14.25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0</v>
      </c>
      <c r="Y391" s="70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0</v>
      </c>
      <c r="Y393" s="703">
        <f>IFERROR(Y391/H391,"0")+IFERROR(Y392/H392,"0")</f>
        <v>0</v>
      </c>
      <c r="Z393" s="703">
        <f>IFERROR(IF(Z391="",0,Z391),"0")+IFERROR(IF(Z392="",0,Z392),"0")</f>
        <v>0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0</v>
      </c>
      <c r="Y394" s="703">
        <f>IFERROR(SUM(Y391:Y392),"0")</f>
        <v>0</v>
      </c>
      <c r="Z394" s="37"/>
      <c r="AA394" s="704"/>
      <c r="AB394" s="704"/>
      <c r="AC394" s="704"/>
    </row>
    <row r="395" spans="1:68" ht="14.25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68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696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99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41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788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300</v>
      </c>
      <c r="Y505" s="702">
        <f t="shared" si="84"/>
        <v>300.96000000000004</v>
      </c>
      <c r="Z505" s="36">
        <f t="shared" si="85"/>
        <v>0.68171999999999999</v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320.45454545454544</v>
      </c>
      <c r="BN505" s="64">
        <f t="shared" si="87"/>
        <v>321.48</v>
      </c>
      <c r="BO505" s="64">
        <f t="shared" si="88"/>
        <v>0.54632867132867136</v>
      </c>
      <c r="BP505" s="64">
        <f t="shared" si="89"/>
        <v>0.54807692307692313</v>
      </c>
    </row>
    <row r="506" spans="1:68" ht="16.5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3000</v>
      </c>
      <c r="Y509" s="702">
        <f t="shared" si="84"/>
        <v>3004.32</v>
      </c>
      <c r="Z509" s="36">
        <f t="shared" si="85"/>
        <v>6.8052400000000004</v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3204.5454545454545</v>
      </c>
      <c r="BN509" s="64">
        <f t="shared" si="87"/>
        <v>3209.16</v>
      </c>
      <c r="BO509" s="64">
        <f t="shared" si="88"/>
        <v>5.4632867132867133</v>
      </c>
      <c r="BP509" s="64">
        <f t="shared" si="89"/>
        <v>5.4711538461538467</v>
      </c>
    </row>
    <row r="510" spans="1:68" ht="27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625</v>
      </c>
      <c r="Y512" s="703">
        <f>IFERROR(Y504/H504,"0")+IFERROR(Y505/H505,"0")+IFERROR(Y506/H506,"0")+IFERROR(Y507/H507,"0")+IFERROR(Y508/H508,"0")+IFERROR(Y509/H509,"0")+IFERROR(Y510/H510,"0")+IFERROR(Y511/H511,"0")</f>
        <v>626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7.4869600000000007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3300</v>
      </c>
      <c r="Y513" s="703">
        <f>IFERROR(SUM(Y504:Y511),"0")</f>
        <v>3305.28</v>
      </c>
      <c r="Z513" s="37"/>
      <c r="AA513" s="704"/>
      <c r="AB513" s="704"/>
      <c r="AC513" s="704"/>
    </row>
    <row r="514" spans="1:68" ht="14.25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6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846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3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3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900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500</v>
      </c>
      <c r="Y544" s="702">
        <f t="shared" si="95"/>
        <v>504</v>
      </c>
      <c r="Z544" s="36">
        <f>IFERROR(IF(Y544=0,"",ROUNDUP(Y544/H544,0)*0.02175),"")</f>
        <v>0.91349999999999998</v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520</v>
      </c>
      <c r="BN544" s="64">
        <f t="shared" si="97"/>
        <v>524.16</v>
      </c>
      <c r="BO544" s="64">
        <f t="shared" si="98"/>
        <v>0.74404761904761896</v>
      </c>
      <c r="BP544" s="64">
        <f t="shared" si="99"/>
        <v>0.75</v>
      </c>
    </row>
    <row r="545" spans="1:68" ht="27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8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40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3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45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41.666666666666664</v>
      </c>
      <c r="Y549" s="703">
        <f>IFERROR(Y542/H542,"0")+IFERROR(Y543/H543,"0")+IFERROR(Y544/H544,"0")+IFERROR(Y545/H545,"0")+IFERROR(Y546/H546,"0")+IFERROR(Y547/H547,"0")+IFERROR(Y548/H548,"0")</f>
        <v>42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0.91349999999999998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500</v>
      </c>
      <c r="Y550" s="703">
        <f>IFERROR(SUM(Y542:Y548),"0")</f>
        <v>504</v>
      </c>
      <c r="Z550" s="37"/>
      <c r="AA550" s="704"/>
      <c r="AB550" s="704"/>
      <c r="AC550" s="704"/>
    </row>
    <row r="551" spans="1:68" ht="14.25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0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7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977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7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4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7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60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28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78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7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5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996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500</v>
      </c>
      <c r="Y569" s="702">
        <f>IFERROR(IF(X569="",0,CEILING((X569/$H569),1)*$H569),"")</f>
        <v>507</v>
      </c>
      <c r="Z569" s="36">
        <f>IFERROR(IF(Y569=0,"",ROUNDUP(Y569/H569,0)*0.02175),"")</f>
        <v>1.4137499999999998</v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536.15384615384619</v>
      </c>
      <c r="BN569" s="64">
        <f>IFERROR(Y569*I569/H569,"0")</f>
        <v>543.66000000000008</v>
      </c>
      <c r="BO569" s="64">
        <f>IFERROR(1/J569*(X569/H569),"0")</f>
        <v>1.1446886446886446</v>
      </c>
      <c r="BP569" s="64">
        <f>IFERROR(1/J569*(Y569/H569),"0")</f>
        <v>1.1607142857142856</v>
      </c>
    </row>
    <row r="570" spans="1:68" ht="27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2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05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14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64.102564102564102</v>
      </c>
      <c r="Y573" s="703">
        <f>IFERROR(Y569/H569,"0")+IFERROR(Y570/H570,"0")+IFERROR(Y571/H571,"0")+IFERROR(Y572/H572,"0")</f>
        <v>65</v>
      </c>
      <c r="Z573" s="703">
        <f>IFERROR(IF(Z569="",0,Z569),"0")+IFERROR(IF(Z570="",0,Z570),"0")+IFERROR(IF(Z571="",0,Z571),"0")+IFERROR(IF(Z572="",0,Z572),"0")</f>
        <v>1.4137499999999998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500</v>
      </c>
      <c r="Y574" s="703">
        <f>IFERROR(SUM(Y569:Y572),"0")</f>
        <v>507</v>
      </c>
      <c r="Z574" s="37"/>
      <c r="AA574" s="704"/>
      <c r="AB574" s="704"/>
      <c r="AC574" s="704"/>
    </row>
    <row r="575" spans="1:68" ht="14.25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30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27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0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67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35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44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74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4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0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958</v>
      </c>
      <c r="Q600" s="791"/>
      <c r="R600" s="791"/>
      <c r="S600" s="791"/>
      <c r="T600" s="791"/>
      <c r="U600" s="791"/>
      <c r="V600" s="792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17405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17464.079999999998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959</v>
      </c>
      <c r="Q601" s="791"/>
      <c r="R601" s="791"/>
      <c r="S601" s="791"/>
      <c r="T601" s="791"/>
      <c r="U601" s="791"/>
      <c r="V601" s="792"/>
      <c r="W601" s="37" t="s">
        <v>69</v>
      </c>
      <c r="X601" s="703">
        <f>IFERROR(SUM(BM22:BM597),"0")</f>
        <v>18317.758043029768</v>
      </c>
      <c r="Y601" s="703">
        <f>IFERROR(SUM(BN22:BN597),"0")</f>
        <v>18380.115999999998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960</v>
      </c>
      <c r="Q602" s="791"/>
      <c r="R602" s="791"/>
      <c r="S602" s="791"/>
      <c r="T602" s="791"/>
      <c r="U602" s="791"/>
      <c r="V602" s="792"/>
      <c r="W602" s="37" t="s">
        <v>961</v>
      </c>
      <c r="X602" s="38">
        <f>ROUNDUP(SUM(BO22:BO597),0)</f>
        <v>31</v>
      </c>
      <c r="Y602" s="38">
        <f>ROUNDUP(SUM(BP22:BP597),0)</f>
        <v>31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962</v>
      </c>
      <c r="Q603" s="791"/>
      <c r="R603" s="791"/>
      <c r="S603" s="791"/>
      <c r="T603" s="791"/>
      <c r="U603" s="791"/>
      <c r="V603" s="792"/>
      <c r="W603" s="37" t="s">
        <v>69</v>
      </c>
      <c r="X603" s="703">
        <f>GrossWeightTotal+PalletQtyTotal*25</f>
        <v>19092.758043029768</v>
      </c>
      <c r="Y603" s="703">
        <f>GrossWeightTotalR+PalletQtyTotalR*25</f>
        <v>19155.115999999998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963</v>
      </c>
      <c r="Q604" s="791"/>
      <c r="R604" s="791"/>
      <c r="S604" s="791"/>
      <c r="T604" s="791"/>
      <c r="U604" s="791"/>
      <c r="V604" s="792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2260.9627664800073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2268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964</v>
      </c>
      <c r="Q605" s="791"/>
      <c r="R605" s="791"/>
      <c r="S605" s="791"/>
      <c r="T605" s="791"/>
      <c r="U605" s="791"/>
      <c r="V605" s="792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34.512039999999999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8"/>
      <c r="E607" s="868"/>
      <c r="F607" s="868"/>
      <c r="G607" s="868"/>
      <c r="H607" s="735"/>
      <c r="I607" s="717" t="s">
        <v>320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611</v>
      </c>
      <c r="X607" s="735"/>
      <c r="Y607" s="717" t="s">
        <v>696</v>
      </c>
      <c r="Z607" s="868"/>
      <c r="AA607" s="868"/>
      <c r="AB607" s="735"/>
      <c r="AC607" s="698" t="s">
        <v>788</v>
      </c>
      <c r="AD607" s="717" t="s">
        <v>846</v>
      </c>
      <c r="AE607" s="735"/>
      <c r="AF607" s="699"/>
    </row>
    <row r="608" spans="1:68" ht="14.25" customHeight="1" thickTop="1" x14ac:dyDescent="0.2">
      <c r="A608" s="1064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1377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681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1360.8</v>
      </c>
      <c r="V610" s="46">
        <f>IFERROR(Y365*1,"0")+IFERROR(Y369*1,"0")+IFERROR(Y370*1,"0")+IFERROR(Y371*1,"0")</f>
        <v>714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9015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3305.28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1011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2024-10-11T10:37:43Z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