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790315A-7D65-437B-9F52-57FEC7BDB1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N547" i="1"/>
  <c r="BM547" i="1"/>
  <c r="Z547" i="1"/>
  <c r="Y547" i="1"/>
  <c r="BP547" i="1" s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3" i="1"/>
  <c r="Y502" i="1"/>
  <c r="X502" i="1"/>
  <c r="BP501" i="1"/>
  <c r="BO501" i="1"/>
  <c r="BN501" i="1"/>
  <c r="BM501" i="1"/>
  <c r="Z501" i="1"/>
  <c r="Z502" i="1" s="1"/>
  <c r="Y501" i="1"/>
  <c r="Y503" i="1" s="1"/>
  <c r="P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W613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8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6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Y294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J613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N85" i="1"/>
  <c r="BM85" i="1"/>
  <c r="Z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X60" i="1"/>
  <c r="Y59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3" i="1" s="1"/>
  <c r="Y23" i="1"/>
  <c r="X23" i="1"/>
  <c r="X607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C613" i="1"/>
  <c r="Y54" i="1"/>
  <c r="Y607" i="1" s="1"/>
  <c r="BP64" i="1"/>
  <c r="BN64" i="1"/>
  <c r="Z64" i="1"/>
  <c r="Z70" i="1" s="1"/>
  <c r="BP67" i="1"/>
  <c r="BN67" i="1"/>
  <c r="Z67" i="1"/>
  <c r="BP76" i="1"/>
  <c r="BN76" i="1"/>
  <c r="Z76" i="1"/>
  <c r="Y78" i="1"/>
  <c r="Y86" i="1"/>
  <c r="Y87" i="1"/>
  <c r="BP80" i="1"/>
  <c r="BN80" i="1"/>
  <c r="Z80" i="1"/>
  <c r="BP84" i="1"/>
  <c r="BN84" i="1"/>
  <c r="Z84" i="1"/>
  <c r="H9" i="1"/>
  <c r="B613" i="1"/>
  <c r="X604" i="1"/>
  <c r="X605" i="1"/>
  <c r="Y24" i="1"/>
  <c r="Z26" i="1"/>
  <c r="BN26" i="1"/>
  <c r="Y604" i="1" s="1"/>
  <c r="BP26" i="1"/>
  <c r="Y605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BP53" i="1"/>
  <c r="BN53" i="1"/>
  <c r="Z53" i="1"/>
  <c r="Y55" i="1"/>
  <c r="Y60" i="1"/>
  <c r="BP57" i="1"/>
  <c r="BN57" i="1"/>
  <c r="Z57" i="1"/>
  <c r="Z59" i="1" s="1"/>
  <c r="BP66" i="1"/>
  <c r="BN66" i="1"/>
  <c r="Z66" i="1"/>
  <c r="BP69" i="1"/>
  <c r="BN69" i="1"/>
  <c r="Z69" i="1"/>
  <c r="Y71" i="1"/>
  <c r="Y77" i="1"/>
  <c r="BP73" i="1"/>
  <c r="BN73" i="1"/>
  <c r="Z73" i="1"/>
  <c r="Z77" i="1" s="1"/>
  <c r="BP82" i="1"/>
  <c r="BN82" i="1"/>
  <c r="Z82" i="1"/>
  <c r="D613" i="1"/>
  <c r="Y70" i="1"/>
  <c r="Z94" i="1"/>
  <c r="BP92" i="1"/>
  <c r="BN92" i="1"/>
  <c r="Z92" i="1"/>
  <c r="Y101" i="1"/>
  <c r="BP105" i="1"/>
  <c r="BN105" i="1"/>
  <c r="Z105" i="1"/>
  <c r="Z107" i="1" s="1"/>
  <c r="Y116" i="1"/>
  <c r="BP113" i="1"/>
  <c r="BN113" i="1"/>
  <c r="Z113" i="1"/>
  <c r="Y125" i="1"/>
  <c r="BP122" i="1"/>
  <c r="BN122" i="1"/>
  <c r="Z122" i="1"/>
  <c r="Y131" i="1"/>
  <c r="BP137" i="1"/>
  <c r="BN137" i="1"/>
  <c r="Z137" i="1"/>
  <c r="BP145" i="1"/>
  <c r="BN145" i="1"/>
  <c r="Z145" i="1"/>
  <c r="Z146" i="1" s="1"/>
  <c r="Y147" i="1"/>
  <c r="G613" i="1"/>
  <c r="Y153" i="1"/>
  <c r="BP150" i="1"/>
  <c r="BN150" i="1"/>
  <c r="Z150" i="1"/>
  <c r="Z152" i="1" s="1"/>
  <c r="Y157" i="1"/>
  <c r="BP167" i="1"/>
  <c r="BN167" i="1"/>
  <c r="Z167" i="1"/>
  <c r="Z169" i="1" s="1"/>
  <c r="Y178" i="1"/>
  <c r="BP175" i="1"/>
  <c r="BN175" i="1"/>
  <c r="Z175" i="1"/>
  <c r="Y184" i="1"/>
  <c r="I613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78" i="1"/>
  <c r="BN278" i="1"/>
  <c r="Z278" i="1"/>
  <c r="BP292" i="1"/>
  <c r="BN292" i="1"/>
  <c r="Z292" i="1"/>
  <c r="BP98" i="1"/>
  <c r="BN98" i="1"/>
  <c r="Z98" i="1"/>
  <c r="Z100" i="1" s="1"/>
  <c r="BP111" i="1"/>
  <c r="BN111" i="1"/>
  <c r="Z111" i="1"/>
  <c r="Z115" i="1" s="1"/>
  <c r="Y115" i="1"/>
  <c r="Z124" i="1"/>
  <c r="BP120" i="1"/>
  <c r="BN120" i="1"/>
  <c r="Z120" i="1"/>
  <c r="Y124" i="1"/>
  <c r="BP130" i="1"/>
  <c r="BN130" i="1"/>
  <c r="Z130" i="1"/>
  <c r="Z131" i="1" s="1"/>
  <c r="Y132" i="1"/>
  <c r="Y142" i="1"/>
  <c r="BP134" i="1"/>
  <c r="BN134" i="1"/>
  <c r="Z134" i="1"/>
  <c r="Z141" i="1" s="1"/>
  <c r="BP139" i="1"/>
  <c r="BN139" i="1"/>
  <c r="Z139" i="1"/>
  <c r="BP156" i="1"/>
  <c r="BN156" i="1"/>
  <c r="Z156" i="1"/>
  <c r="Z157" i="1" s="1"/>
  <c r="Y158" i="1"/>
  <c r="Y163" i="1"/>
  <c r="BP160" i="1"/>
  <c r="BN160" i="1"/>
  <c r="Z160" i="1"/>
  <c r="Z162" i="1" s="1"/>
  <c r="Z177" i="1"/>
  <c r="BP173" i="1"/>
  <c r="BN173" i="1"/>
  <c r="Z173" i="1"/>
  <c r="Y177" i="1"/>
  <c r="BP181" i="1"/>
  <c r="BN181" i="1"/>
  <c r="Z181" i="1"/>
  <c r="Z183" i="1" s="1"/>
  <c r="BP194" i="1"/>
  <c r="BN194" i="1"/>
  <c r="Z194" i="1"/>
  <c r="BP198" i="1"/>
  <c r="BN198" i="1"/>
  <c r="Z198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6" i="1"/>
  <c r="BN276" i="1"/>
  <c r="Z276" i="1"/>
  <c r="BP280" i="1"/>
  <c r="BN280" i="1"/>
  <c r="Z280" i="1"/>
  <c r="Y282" i="1"/>
  <c r="Y286" i="1"/>
  <c r="BP285" i="1"/>
  <c r="BN285" i="1"/>
  <c r="Z285" i="1"/>
  <c r="Z286" i="1" s="1"/>
  <c r="P613" i="1"/>
  <c r="Y287" i="1"/>
  <c r="Q613" i="1"/>
  <c r="Y293" i="1"/>
  <c r="BP290" i="1"/>
  <c r="BN290" i="1"/>
  <c r="Z290" i="1"/>
  <c r="Z293" i="1" s="1"/>
  <c r="Y303" i="1"/>
  <c r="Y308" i="1"/>
  <c r="Y313" i="1"/>
  <c r="Y317" i="1"/>
  <c r="Y329" i="1"/>
  <c r="Y337" i="1"/>
  <c r="Y345" i="1"/>
  <c r="Y351" i="1"/>
  <c r="Y359" i="1"/>
  <c r="Y365" i="1"/>
  <c r="Y370" i="1"/>
  <c r="Y376" i="1"/>
  <c r="Y392" i="1"/>
  <c r="Y397" i="1"/>
  <c r="Y402" i="1"/>
  <c r="BP399" i="1"/>
  <c r="BN399" i="1"/>
  <c r="Z399" i="1"/>
  <c r="Y418" i="1"/>
  <c r="BP411" i="1"/>
  <c r="BN411" i="1"/>
  <c r="Z411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BP508" i="1"/>
  <c r="BN508" i="1"/>
  <c r="Z508" i="1"/>
  <c r="Z515" i="1" s="1"/>
  <c r="BP512" i="1"/>
  <c r="BN512" i="1"/>
  <c r="Z512" i="1"/>
  <c r="BP524" i="1"/>
  <c r="BN524" i="1"/>
  <c r="Z524" i="1"/>
  <c r="Z529" i="1" s="1"/>
  <c r="BP528" i="1"/>
  <c r="BN528" i="1"/>
  <c r="Z528" i="1"/>
  <c r="Y530" i="1"/>
  <c r="Y535" i="1"/>
  <c r="BP532" i="1"/>
  <c r="BN532" i="1"/>
  <c r="Z532" i="1"/>
  <c r="BP539" i="1"/>
  <c r="BN539" i="1"/>
  <c r="Z539" i="1"/>
  <c r="Y541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613" i="1"/>
  <c r="X613" i="1"/>
  <c r="E613" i="1"/>
  <c r="Y108" i="1"/>
  <c r="H613" i="1"/>
  <c r="Y170" i="1"/>
  <c r="Y206" i="1"/>
  <c r="K613" i="1"/>
  <c r="Y255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Z323" i="1"/>
  <c r="Z329" i="1" s="1"/>
  <c r="BN323" i="1"/>
  <c r="Z325" i="1"/>
  <c r="BN325" i="1"/>
  <c r="Z327" i="1"/>
  <c r="BN327" i="1"/>
  <c r="Y330" i="1"/>
  <c r="Z333" i="1"/>
  <c r="Z336" i="1" s="1"/>
  <c r="BN333" i="1"/>
  <c r="Z335" i="1"/>
  <c r="BN335" i="1"/>
  <c r="Z339" i="1"/>
  <c r="BN339" i="1"/>
  <c r="BP339" i="1"/>
  <c r="Z341" i="1"/>
  <c r="BN341" i="1"/>
  <c r="Z343" i="1"/>
  <c r="BN343" i="1"/>
  <c r="Z349" i="1"/>
  <c r="Z351" i="1" s="1"/>
  <c r="BN349" i="1"/>
  <c r="Z354" i="1"/>
  <c r="Z358" i="1" s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Z375" i="1" s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Z464" i="1" s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Y486" i="1"/>
  <c r="Z497" i="1"/>
  <c r="BP495" i="1"/>
  <c r="BN495" i="1"/>
  <c r="Z495" i="1"/>
  <c r="BP510" i="1"/>
  <c r="BN510" i="1"/>
  <c r="Z510" i="1"/>
  <c r="BP514" i="1"/>
  <c r="BN514" i="1"/>
  <c r="Z514" i="1"/>
  <c r="Y516" i="1"/>
  <c r="Y521" i="1"/>
  <c r="BP518" i="1"/>
  <c r="BN518" i="1"/>
  <c r="Z518" i="1"/>
  <c r="Z520" i="1" s="1"/>
  <c r="Y529" i="1"/>
  <c r="BP526" i="1"/>
  <c r="BN526" i="1"/>
  <c r="Z526" i="1"/>
  <c r="BP534" i="1"/>
  <c r="BN534" i="1"/>
  <c r="Z534" i="1"/>
  <c r="Y536" i="1"/>
  <c r="Y540" i="1"/>
  <c r="BP538" i="1"/>
  <c r="BN538" i="1"/>
  <c r="Z538" i="1"/>
  <c r="Z540" i="1" s="1"/>
  <c r="Y613" i="1"/>
  <c r="Y442" i="1"/>
  <c r="AA613" i="1"/>
  <c r="Y498" i="1"/>
  <c r="AC613" i="1"/>
  <c r="Y515" i="1"/>
  <c r="Y552" i="1"/>
  <c r="BP549" i="1"/>
  <c r="BN549" i="1"/>
  <c r="Z549" i="1"/>
  <c r="Z552" i="1" s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Z583" i="1" s="1"/>
  <c r="BP581" i="1"/>
  <c r="BN581" i="1"/>
  <c r="Z581" i="1"/>
  <c r="AE613" i="1"/>
  <c r="AD613" i="1"/>
  <c r="Y590" i="1"/>
  <c r="Y606" i="1" l="1"/>
  <c r="Z569" i="1"/>
  <c r="Z391" i="1"/>
  <c r="Z364" i="1"/>
  <c r="Z345" i="1"/>
  <c r="Z535" i="1"/>
  <c r="Z486" i="1"/>
  <c r="Z418" i="1"/>
  <c r="Z402" i="1"/>
  <c r="Z200" i="1"/>
  <c r="Z54" i="1"/>
  <c r="Y603" i="1"/>
  <c r="X606" i="1"/>
  <c r="Z86" i="1"/>
  <c r="Z281" i="1"/>
  <c r="Z267" i="1"/>
  <c r="Z236" i="1"/>
  <c r="Z35" i="1"/>
  <c r="Z608" i="1" s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<sst xmlns="http://schemas.openxmlformats.org/spreadsheetml/2006/main" count="2818" uniqueCount="1004">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</sst>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2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30</v>
      </c>
      <c r="Y180" s="702">
        <f>IFERROR(IF(X180="",0,CEILING((X180/$H180),1)*$H180),"")</f>
        <v>33.6</v>
      </c>
      <c r="Z180" s="36">
        <f>IFERROR(IF(Y180=0,"",ROUNDUP(Y180/H180,0)*0.02175),"")</f>
        <v>8.6999999999999994E-2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32.014285714285712</v>
      </c>
      <c r="BN180" s="64">
        <f>IFERROR(Y180*I180/H180,"0")</f>
        <v>35.856000000000002</v>
      </c>
      <c r="BO180" s="64">
        <f>IFERROR(1/J180*(X180/H180),"0")</f>
        <v>6.377551020408162E-2</v>
      </c>
      <c r="BP180" s="64">
        <f>IFERROR(1/J180*(Y180/H180),"0")</f>
        <v>7.1428571428571425E-2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3.5714285714285712</v>
      </c>
      <c r="Y183" s="703">
        <f>IFERROR(Y180/H180,"0")+IFERROR(Y181/H181,"0")+IFERROR(Y182/H182,"0")</f>
        <v>4</v>
      </c>
      <c r="Z183" s="703">
        <f>IFERROR(IF(Z180="",0,Z180),"0")+IFERROR(IF(Z181="",0,Z181),"0")+IFERROR(IF(Z182="",0,Z182),"0")</f>
        <v>8.6999999999999994E-2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30</v>
      </c>
      <c r="Y184" s="703">
        <f>IFERROR(SUM(Y180:Y182),"0")</f>
        <v>33.6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40</v>
      </c>
      <c r="Y194" s="702">
        <f t="shared" si="26"/>
        <v>42</v>
      </c>
      <c r="Z194" s="36">
        <f>IFERROR(IF(Y194=0,"",ROUNDUP(Y194/H194,0)*0.00753),"")</f>
        <v>7.5300000000000006E-2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41.904761904761905</v>
      </c>
      <c r="BN194" s="64">
        <f t="shared" si="28"/>
        <v>44</v>
      </c>
      <c r="BO194" s="64">
        <f t="shared" si="29"/>
        <v>6.1050061050061048E-2</v>
      </c>
      <c r="BP194" s="64">
        <f t="shared" si="30"/>
        <v>6.4102564102564097E-2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16.8</v>
      </c>
      <c r="Y197" s="702">
        <f t="shared" si="26"/>
        <v>16.8</v>
      </c>
      <c r="Z197" s="36">
        <f>IFERROR(IF(Y197=0,"",ROUNDUP(Y197/H197,0)*0.00502),"")</f>
        <v>4.0160000000000001E-2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17.600000000000001</v>
      </c>
      <c r="BN197" s="64">
        <f t="shared" si="28"/>
        <v>17.600000000000001</v>
      </c>
      <c r="BO197" s="64">
        <f t="shared" si="29"/>
        <v>3.4188034188034191E-2</v>
      </c>
      <c r="BP197" s="64">
        <f t="shared" si="30"/>
        <v>3.4188034188034191E-2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22.285714285714285</v>
      </c>
      <c r="Y200" s="703">
        <f>IFERROR(Y192/H192,"0")+IFERROR(Y193/H193,"0")+IFERROR(Y194/H194,"0")+IFERROR(Y195/H195,"0")+IFERROR(Y196/H196,"0")+IFERROR(Y197/H197,"0")+IFERROR(Y198/H198,"0")+IFERROR(Y199/H199,"0")</f>
        <v>23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0.15311000000000002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76.8</v>
      </c>
      <c r="Y201" s="703">
        <f>IFERROR(SUM(Y192:Y199),"0")</f>
        <v>79.8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300</v>
      </c>
      <c r="Y214" s="702">
        <f t="shared" ref="Y214:Y221" si="31">IFERROR(IF(X214="",0,CEILING((X214/$H214),1)*$H214),"")</f>
        <v>302.40000000000003</v>
      </c>
      <c r="Z214" s="36">
        <f>IFERROR(IF(Y214=0,"",ROUNDUP(Y214/H214,0)*0.00902),"")</f>
        <v>0.50512000000000001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311.66666666666663</v>
      </c>
      <c r="BN214" s="64">
        <f t="shared" ref="BN214:BN221" si="33">IFERROR(Y214*I214/H214,"0")</f>
        <v>314.16000000000003</v>
      </c>
      <c r="BO214" s="64">
        <f t="shared" ref="BO214:BO221" si="34">IFERROR(1/J214*(X214/H214),"0")</f>
        <v>0.42087542087542085</v>
      </c>
      <c r="BP214" s="64">
        <f t="shared" ref="BP214:BP221" si="35">IFERROR(1/J214*(Y214/H214),"0")</f>
        <v>0.42424242424242425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220</v>
      </c>
      <c r="Y215" s="702">
        <f t="shared" si="31"/>
        <v>221.4</v>
      </c>
      <c r="Z215" s="36">
        <f>IFERROR(IF(Y215=0,"",ROUNDUP(Y215/H215,0)*0.00902),"")</f>
        <v>0.36982000000000004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228.55555555555554</v>
      </c>
      <c r="BN215" s="64">
        <f t="shared" si="33"/>
        <v>230.01</v>
      </c>
      <c r="BO215" s="64">
        <f t="shared" si="34"/>
        <v>0.30864197530864196</v>
      </c>
      <c r="BP215" s="64">
        <f t="shared" si="35"/>
        <v>0.31060606060606061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100</v>
      </c>
      <c r="Y216" s="702">
        <f t="shared" si="3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0.14029180695847362</v>
      </c>
      <c r="BP216" s="64">
        <f t="shared" si="35"/>
        <v>0.14393939393939395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80</v>
      </c>
      <c r="Y217" s="702">
        <f t="shared" si="31"/>
        <v>81</v>
      </c>
      <c r="Z217" s="36">
        <f>IFERROR(IF(Y217=0,"",ROUNDUP(Y217/H217,0)*0.00902),"")</f>
        <v>0.1353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83.111111111111114</v>
      </c>
      <c r="BN217" s="64">
        <f t="shared" si="33"/>
        <v>84.15</v>
      </c>
      <c r="BO217" s="64">
        <f t="shared" si="34"/>
        <v>0.11223344556677889</v>
      </c>
      <c r="BP217" s="64">
        <f t="shared" si="35"/>
        <v>0.11363636363636363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129.62962962962962</v>
      </c>
      <c r="Y222" s="703">
        <f>IFERROR(Y214/H214,"0")+IFERROR(Y215/H215,"0")+IFERROR(Y216/H216,"0")+IFERROR(Y217/H217,"0")+IFERROR(Y218/H218,"0")+IFERROR(Y219/H219,"0")+IFERROR(Y220/H220,"0")+IFERROR(Y221/H221,"0")</f>
        <v>131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1.1816200000000001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700</v>
      </c>
      <c r="Y223" s="703">
        <f>IFERROR(SUM(Y214:Y221),"0")</f>
        <v>707.40000000000009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120</v>
      </c>
      <c r="Y225" s="702">
        <f t="shared" ref="Y225:Y235" si="36">IFERROR(IF(X225="",0,CEILING((X225/$H225),1)*$H225),"")</f>
        <v>121.5</v>
      </c>
      <c r="Z225" s="36">
        <f>IFERROR(IF(Y225=0,"",ROUNDUP(Y225/H225,0)*0.02175),"")</f>
        <v>0.32624999999999998</v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128.35555555555558</v>
      </c>
      <c r="BN225" s="64">
        <f t="shared" ref="BN225:BN235" si="38">IFERROR(Y225*I225/H225,"0")</f>
        <v>129.96</v>
      </c>
      <c r="BO225" s="64">
        <f t="shared" ref="BO225:BO235" si="39">IFERROR(1/J225*(X225/H225),"0")</f>
        <v>0.26455026455026454</v>
      </c>
      <c r="BP225" s="64">
        <f t="shared" ref="BP225:BP235" si="40">IFERROR(1/J225*(Y225/H225),"0")</f>
        <v>0.26785714285714285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100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107.23076923076924</v>
      </c>
      <c r="BN226" s="64">
        <f t="shared" si="38"/>
        <v>108.732</v>
      </c>
      <c r="BO226" s="64">
        <f t="shared" si="39"/>
        <v>0.22893772893772893</v>
      </c>
      <c r="BP226" s="64">
        <f t="shared" si="40"/>
        <v>0.23214285714285712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30</v>
      </c>
      <c r="Y228" s="702">
        <f t="shared" si="36"/>
        <v>34.799999999999997</v>
      </c>
      <c r="Z228" s="36">
        <f>IFERROR(IF(Y228=0,"",ROUNDUP(Y228/H228,0)*0.02175),"")</f>
        <v>8.6999999999999994E-2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31.944827586206895</v>
      </c>
      <c r="BN228" s="64">
        <f t="shared" si="38"/>
        <v>37.055999999999997</v>
      </c>
      <c r="BO228" s="64">
        <f t="shared" si="39"/>
        <v>6.1576354679802957E-2</v>
      </c>
      <c r="BP228" s="64">
        <f t="shared" si="40"/>
        <v>7.1428571428571425E-2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189</v>
      </c>
      <c r="Y231" s="702">
        <f t="shared" si="36"/>
        <v>189.6</v>
      </c>
      <c r="Z231" s="36">
        <f t="shared" si="41"/>
        <v>0.59487000000000001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210.42000000000002</v>
      </c>
      <c r="BN231" s="64">
        <f t="shared" si="38"/>
        <v>211.08799999999999</v>
      </c>
      <c r="BO231" s="64">
        <f t="shared" si="39"/>
        <v>0.50480769230769229</v>
      </c>
      <c r="BP231" s="64">
        <f t="shared" si="40"/>
        <v>0.50641025641025639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240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240</v>
      </c>
      <c r="Y234" s="702">
        <f t="shared" si="36"/>
        <v>240</v>
      </c>
      <c r="Z234" s="36">
        <f t="shared" si="41"/>
        <v>0.753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267.20000000000005</v>
      </c>
      <c r="BN234" s="64">
        <f t="shared" si="38"/>
        <v>267.20000000000005</v>
      </c>
      <c r="BO234" s="64">
        <f t="shared" si="39"/>
        <v>0.64102564102564097</v>
      </c>
      <c r="BP234" s="64">
        <f t="shared" si="40"/>
        <v>0.64102564102564097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192</v>
      </c>
      <c r="Y235" s="702">
        <f t="shared" si="36"/>
        <v>192</v>
      </c>
      <c r="Z235" s="36">
        <f t="shared" si="41"/>
        <v>0.60240000000000005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214.23999999999998</v>
      </c>
      <c r="BN235" s="64">
        <f t="shared" si="38"/>
        <v>214.23999999999998</v>
      </c>
      <c r="BO235" s="64">
        <f t="shared" si="39"/>
        <v>0.51282051282051277</v>
      </c>
      <c r="BP235" s="64">
        <f t="shared" si="40"/>
        <v>0.51282051282051277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389.83360349739661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391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3.3992700000000005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1111</v>
      </c>
      <c r="Y237" s="703">
        <f>IFERROR(SUM(Y225:Y235),"0")</f>
        <v>1119.3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14.4</v>
      </c>
      <c r="Y241" s="702">
        <f>IFERROR(IF(X241="",0,CEILING((X241/$H241),1)*$H241),"")</f>
        <v>14.399999999999999</v>
      </c>
      <c r="Z241" s="36">
        <f>IFERROR(IF(Y241=0,"",ROUNDUP(Y241/H241,0)*0.00753),"")</f>
        <v>4.5179999999999998E-2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16.032000000000004</v>
      </c>
      <c r="BN241" s="64">
        <f>IFERROR(Y241*I241/H241,"0")</f>
        <v>16.032</v>
      </c>
      <c r="BO241" s="64">
        <f>IFERROR(1/J241*(X241/H241),"0")</f>
        <v>3.8461538461538464E-2</v>
      </c>
      <c r="BP241" s="64">
        <f>IFERROR(1/J241*(Y241/H241),"0")</f>
        <v>3.8461538461538464E-2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6</v>
      </c>
      <c r="Y243" s="703">
        <f>IFERROR(Y239/H239,"0")+IFERROR(Y240/H240,"0")+IFERROR(Y241/H241,"0")+IFERROR(Y242/H242,"0")</f>
        <v>6</v>
      </c>
      <c r="Z243" s="703">
        <f>IFERROR(IF(Z239="",0,Z239),"0")+IFERROR(IF(Z240="",0,Z240),"0")+IFERROR(IF(Z241="",0,Z241),"0")+IFERROR(IF(Z242="",0,Z242),"0")</f>
        <v>4.5179999999999998E-2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14.4</v>
      </c>
      <c r="Y244" s="703">
        <f>IFERROR(SUM(Y239:Y242),"0")</f>
        <v>14.399999999999999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70</v>
      </c>
      <c r="Y332" s="702">
        <f>IFERROR(IF(X332="",0,CEILING((X332/$H332),1)*$H332),"")</f>
        <v>71.400000000000006</v>
      </c>
      <c r="Z332" s="36">
        <f>IFERROR(IF(Y332=0,"",ROUNDUP(Y332/H332,0)*0.00753),"")</f>
        <v>0.12801000000000001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74.333333333333329</v>
      </c>
      <c r="BN332" s="64">
        <f>IFERROR(Y332*I332/H332,"0")</f>
        <v>75.820000000000007</v>
      </c>
      <c r="BO332" s="64">
        <f>IFERROR(1/J332*(X332/H332),"0")</f>
        <v>0.10683760683760682</v>
      </c>
      <c r="BP332" s="64">
        <f>IFERROR(1/J332*(Y332/H332),"0")</f>
        <v>0.10897435897435898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20</v>
      </c>
      <c r="Y333" s="702">
        <f>IFERROR(IF(X333="",0,CEILING((X333/$H333),1)*$H333),"")</f>
        <v>21</v>
      </c>
      <c r="Z333" s="36">
        <f>IFERROR(IF(Y333=0,"",ROUNDUP(Y333/H333,0)*0.00753),"")</f>
        <v>3.7650000000000003E-2</v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21.238095238095237</v>
      </c>
      <c r="BN333" s="64">
        <f>IFERROR(Y333*I333/H333,"0")</f>
        <v>22.299999999999997</v>
      </c>
      <c r="BO333" s="64">
        <f>IFERROR(1/J333*(X333/H333),"0")</f>
        <v>3.0525030525030524E-2</v>
      </c>
      <c r="BP333" s="64">
        <f>IFERROR(1/J333*(Y333/H333),"0")</f>
        <v>3.2051282051282048E-2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21.428571428571427</v>
      </c>
      <c r="Y336" s="703">
        <f>IFERROR(Y332/H332,"0")+IFERROR(Y333/H333,"0")+IFERROR(Y334/H334,"0")+IFERROR(Y335/H335,"0")</f>
        <v>22</v>
      </c>
      <c r="Z336" s="703">
        <f>IFERROR(IF(Z332="",0,Z332),"0")+IFERROR(IF(Z333="",0,Z333),"0")+IFERROR(IF(Z334="",0,Z334),"0")+IFERROR(IF(Z335="",0,Z335),"0")</f>
        <v>0.16566000000000003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90</v>
      </c>
      <c r="Y337" s="703">
        <f>IFERROR(SUM(Y332:Y335),"0")</f>
        <v>92.4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140</v>
      </c>
      <c r="Y348" s="702">
        <f>IFERROR(IF(X348="",0,CEILING((X348/$H348),1)*$H348),"")</f>
        <v>142.80000000000001</v>
      </c>
      <c r="Z348" s="36">
        <f>IFERROR(IF(Y348=0,"",ROUNDUP(Y348/H348,0)*0.02175),"")</f>
        <v>0.36974999999999997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149.4</v>
      </c>
      <c r="BN348" s="64">
        <f>IFERROR(Y348*I348/H348,"0")</f>
        <v>152.38800000000001</v>
      </c>
      <c r="BO348" s="64">
        <f>IFERROR(1/J348*(X348/H348),"0")</f>
        <v>0.29761904761904756</v>
      </c>
      <c r="BP348" s="64">
        <f>IFERROR(1/J348*(Y348/H348),"0")</f>
        <v>0.30357142857142855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16.666666666666664</v>
      </c>
      <c r="Y351" s="703">
        <f>IFERROR(Y348/H348,"0")+IFERROR(Y349/H349,"0")+IFERROR(Y350/H350,"0")</f>
        <v>17</v>
      </c>
      <c r="Z351" s="703">
        <f>IFERROR(IF(Z348="",0,Z348),"0")+IFERROR(IF(Z349="",0,Z349),"0")+IFERROR(IF(Z350="",0,Z350),"0")</f>
        <v>0.36974999999999997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140</v>
      </c>
      <c r="Y352" s="703">
        <f>IFERROR(SUM(Y348:Y350),"0")</f>
        <v>142.80000000000001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3500</v>
      </c>
      <c r="Y380" s="702">
        <f t="shared" ref="Y380:Y390" si="67">IFERROR(IF(X380="",0,CEILING((X380/$H380),1)*$H380),"")</f>
        <v>3510</v>
      </c>
      <c r="Z380" s="36">
        <f>IFERROR(IF(Y380=0,"",ROUNDUP(Y380/H380,0)*0.02175),"")</f>
        <v>5.0894999999999992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3612</v>
      </c>
      <c r="BN380" s="64">
        <f t="shared" ref="BN380:BN390" si="69">IFERROR(Y380*I380/H380,"0")</f>
        <v>3622.32</v>
      </c>
      <c r="BO380" s="64">
        <f t="shared" ref="BO380:BO390" si="70">IFERROR(1/J380*(X380/H380),"0")</f>
        <v>4.8611111111111107</v>
      </c>
      <c r="BP380" s="64">
        <f t="shared" ref="BP380:BP390" si="71">IFERROR(1/J380*(Y380/H380),"0")</f>
        <v>4.875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3500</v>
      </c>
      <c r="Y382" s="702">
        <f t="shared" si="67"/>
        <v>3510</v>
      </c>
      <c r="Z382" s="36">
        <f>IFERROR(IF(Y382=0,"",ROUNDUP(Y382/H382,0)*0.02175),"")</f>
        <v>5.0894999999999992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3612</v>
      </c>
      <c r="BN382" s="64">
        <f t="shared" si="69"/>
        <v>3622.32</v>
      </c>
      <c r="BO382" s="64">
        <f t="shared" si="70"/>
        <v>4.8611111111111107</v>
      </c>
      <c r="BP382" s="64">
        <f t="shared" si="71"/>
        <v>4.875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3000</v>
      </c>
      <c r="Y386" s="702">
        <f t="shared" si="67"/>
        <v>3000</v>
      </c>
      <c r="Z386" s="36">
        <f>IFERROR(IF(Y386=0,"",ROUNDUP(Y386/H386,0)*0.02175),"")</f>
        <v>4.3499999999999996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3096</v>
      </c>
      <c r="BN386" s="64">
        <f t="shared" si="69"/>
        <v>3096</v>
      </c>
      <c r="BO386" s="64">
        <f t="shared" si="70"/>
        <v>4.1666666666666661</v>
      </c>
      <c r="BP386" s="64">
        <f t="shared" si="71"/>
        <v>4.1666666666666661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666.66666666666674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14.528999999999998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10000</v>
      </c>
      <c r="Y392" s="703">
        <f>IFERROR(SUM(Y380:Y390),"0")</f>
        <v>10020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1500</v>
      </c>
      <c r="Y394" s="702">
        <f>IFERROR(IF(X394="",0,CEILING((X394/$H394),1)*$H394),"")</f>
        <v>1500</v>
      </c>
      <c r="Z394" s="36">
        <f>IFERROR(IF(Y394=0,"",ROUNDUP(Y394/H394,0)*0.02175),"")</f>
        <v>2.1749999999999998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1548</v>
      </c>
      <c r="BN394" s="64">
        <f>IFERROR(Y394*I394/H394,"0")</f>
        <v>1548</v>
      </c>
      <c r="BO394" s="64">
        <f>IFERROR(1/J394*(X394/H394),"0")</f>
        <v>2.083333333333333</v>
      </c>
      <c r="BP394" s="64">
        <f>IFERROR(1/J394*(Y394/H394),"0")</f>
        <v>2.083333333333333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100</v>
      </c>
      <c r="Y396" s="703">
        <f>IFERROR(Y394/H394,"0")+IFERROR(Y395/H395,"0")</f>
        <v>100</v>
      </c>
      <c r="Z396" s="703">
        <f>IFERROR(IF(Z394="",0,Z394),"0")+IFERROR(IF(Z395="",0,Z395),"0")</f>
        <v>2.1749999999999998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1500</v>
      </c>
      <c r="Y397" s="703">
        <f>IFERROR(SUM(Y394:Y395),"0")</f>
        <v>1500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30</v>
      </c>
      <c r="Y401" s="702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3.8461538461538463</v>
      </c>
      <c r="Y402" s="703">
        <f>IFERROR(Y399/H399,"0")+IFERROR(Y400/H400,"0")+IFERROR(Y401/H401,"0")</f>
        <v>4</v>
      </c>
      <c r="Z402" s="703">
        <f>IFERROR(IF(Z399="",0,Z399),"0")+IFERROR(IF(Z400="",0,Z400),"0")+IFERROR(IF(Z401="",0,Z401),"0")</f>
        <v>8.6999999999999994E-2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30</v>
      </c>
      <c r="Y403" s="703">
        <f>IFERROR(SUM(Y399:Y401),"0")</f>
        <v>31.2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500</v>
      </c>
      <c r="Y405" s="702">
        <f>IFERROR(IF(X405="",0,CEILING((X405/$H405),1)*$H405),"")</f>
        <v>507</v>
      </c>
      <c r="Z405" s="36">
        <f>IFERROR(IF(Y405=0,"",ROUNDUP(Y405/H405,0)*0.02175),"")</f>
        <v>1.4137499999999998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536.15384615384619</v>
      </c>
      <c r="BN405" s="64">
        <f>IFERROR(Y405*I405/H405,"0")</f>
        <v>543.66000000000008</v>
      </c>
      <c r="BO405" s="64">
        <f>IFERROR(1/J405*(X405/H405),"0")</f>
        <v>1.1446886446886446</v>
      </c>
      <c r="BP405" s="64">
        <f>IFERROR(1/J405*(Y405/H405),"0")</f>
        <v>1.1607142857142856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64.102564102564102</v>
      </c>
      <c r="Y407" s="703">
        <f>IFERROR(Y405/H405,"0")+IFERROR(Y406/H406,"0")</f>
        <v>65</v>
      </c>
      <c r="Z407" s="703">
        <f>IFERROR(IF(Z405="",0,Z405),"0")+IFERROR(IF(Z406="",0,Z406),"0")</f>
        <v>1.4137499999999998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500</v>
      </c>
      <c r="Y408" s="703">
        <f>IFERROR(SUM(Y405:Y406),"0")</f>
        <v>507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100</v>
      </c>
      <c r="Y426" s="702">
        <f>IFERROR(IF(X426="",0,CEILING((X426/$H426),1)*$H426),"")</f>
        <v>101.39999999999999</v>
      </c>
      <c r="Z426" s="36">
        <f>IFERROR(IF(Y426=0,"",ROUNDUP(Y426/H426,0)*0.02175),"")</f>
        <v>0.28275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107.23076923076924</v>
      </c>
      <c r="BN426" s="64">
        <f>IFERROR(Y426*I426/H426,"0")</f>
        <v>108.732</v>
      </c>
      <c r="BO426" s="64">
        <f>IFERROR(1/J426*(X426/H426),"0")</f>
        <v>0.22893772893772893</v>
      </c>
      <c r="BP426" s="64">
        <f>IFERROR(1/J426*(Y426/H426),"0")</f>
        <v>0.23214285714285712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12.820512820512821</v>
      </c>
      <c r="Y431" s="703">
        <f>IFERROR(Y426/H426,"0")+IFERROR(Y427/H427,"0")+IFERROR(Y428/H428,"0")+IFERROR(Y429/H429,"0")+IFERROR(Y430/H430,"0")</f>
        <v>13</v>
      </c>
      <c r="Z431" s="703">
        <f>IFERROR(IF(Z426="",0,Z426),"0")+IFERROR(IF(Z427="",0,Z427),"0")+IFERROR(IF(Z428="",0,Z428),"0")+IFERROR(IF(Z429="",0,Z429),"0")+IFERROR(IF(Z430="",0,Z430),"0")</f>
        <v>0.28275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100</v>
      </c>
      <c r="Y432" s="703">
        <f>IFERROR(SUM(Y426:Y430),"0")</f>
        <v>101.39999999999999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12.6</v>
      </c>
      <c r="Y459" s="702">
        <f t="shared" si="78"/>
        <v>12.600000000000001</v>
      </c>
      <c r="Z459" s="36">
        <f t="shared" si="83"/>
        <v>3.0120000000000001E-2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13.379999999999999</v>
      </c>
      <c r="BN459" s="64">
        <f t="shared" si="80"/>
        <v>13.38</v>
      </c>
      <c r="BO459" s="64">
        <f t="shared" si="81"/>
        <v>2.5641025641025644E-2</v>
      </c>
      <c r="BP459" s="64">
        <f t="shared" si="82"/>
        <v>2.5641025641025644E-2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21</v>
      </c>
      <c r="Y460" s="702">
        <f t="shared" si="78"/>
        <v>21</v>
      </c>
      <c r="Z460" s="36">
        <f t="shared" si="83"/>
        <v>5.0200000000000002E-2</v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22.299999999999997</v>
      </c>
      <c r="BN460" s="64">
        <f t="shared" si="80"/>
        <v>22.299999999999997</v>
      </c>
      <c r="BO460" s="64">
        <f t="shared" si="81"/>
        <v>4.2735042735042736E-2</v>
      </c>
      <c r="BP460" s="64">
        <f t="shared" si="82"/>
        <v>4.2735042735042736E-2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8.0320000000000003E-2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33.6</v>
      </c>
      <c r="Y465" s="703">
        <f>IFERROR(SUM(Y444:Y463),"0")</f>
        <v>33.6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8.3999999999999986</v>
      </c>
      <c r="Y482" s="702">
        <f>IFERROR(IF(X482="",0,CEILING((X482/$H482),1)*$H482),"")</f>
        <v>8.4</v>
      </c>
      <c r="Z482" s="36">
        <f>IFERROR(IF(Y482=0,"",ROUNDUP(Y482/H482,0)*0.00502),"")</f>
        <v>2.0080000000000001E-2</v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8.9199999999999982</v>
      </c>
      <c r="BN482" s="64">
        <f>IFERROR(Y482*I482/H482,"0")</f>
        <v>8.92</v>
      </c>
      <c r="BO482" s="64">
        <f>IFERROR(1/J482*(X482/H482),"0")</f>
        <v>1.7094017094017092E-2</v>
      </c>
      <c r="BP482" s="64">
        <f>IFERROR(1/J482*(Y482/H482),"0")</f>
        <v>1.7094017094017096E-2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3.9999999999999991</v>
      </c>
      <c r="Y486" s="703">
        <f>IFERROR(Y481/H481,"0")+IFERROR(Y482/H482,"0")+IFERROR(Y483/H483,"0")+IFERROR(Y484/H484,"0")+IFERROR(Y485/H485,"0")</f>
        <v>4</v>
      </c>
      <c r="Z486" s="703">
        <f>IFERROR(IF(Z481="",0,Z481),"0")+IFERROR(IF(Z482="",0,Z482),"0")+IFERROR(IF(Z483="",0,Z483),"0")+IFERROR(IF(Z484="",0,Z484),"0")+IFERROR(IF(Z485="",0,Z485),"0")</f>
        <v>2.0080000000000001E-2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8.3999999999999986</v>
      </c>
      <c r="Y487" s="703">
        <f>IFERROR(SUM(Y481:Y485),"0")</f>
        <v>8.4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40</v>
      </c>
      <c r="Y508" s="702">
        <f t="shared" si="84"/>
        <v>42.24</v>
      </c>
      <c r="Z508" s="36">
        <f t="shared" si="85"/>
        <v>9.5680000000000001E-2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42.727272727272727</v>
      </c>
      <c r="BN508" s="64">
        <f t="shared" si="87"/>
        <v>45.12</v>
      </c>
      <c r="BO508" s="64">
        <f t="shared" si="88"/>
        <v>7.2843822843822847E-2</v>
      </c>
      <c r="BP508" s="64">
        <f t="shared" si="89"/>
        <v>7.6923076923076927E-2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50</v>
      </c>
      <c r="Y510" s="702">
        <f t="shared" si="84"/>
        <v>52.800000000000004</v>
      </c>
      <c r="Z510" s="36">
        <f t="shared" si="85"/>
        <v>0.1196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53.409090909090907</v>
      </c>
      <c r="BN510" s="64">
        <f t="shared" si="87"/>
        <v>56.400000000000006</v>
      </c>
      <c r="BO510" s="64">
        <f t="shared" si="88"/>
        <v>9.1054778554778545E-2</v>
      </c>
      <c r="BP510" s="64">
        <f t="shared" si="89"/>
        <v>9.6153846153846159E-2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17.045454545454543</v>
      </c>
      <c r="Y515" s="703">
        <f>IFERROR(Y507/H507,"0")+IFERROR(Y508/H508,"0")+IFERROR(Y509/H509,"0")+IFERROR(Y510/H510,"0")+IFERROR(Y511/H511,"0")+IFERROR(Y512/H512,"0")+IFERROR(Y513/H513,"0")+IFERROR(Y514/H514,"0")</f>
        <v>18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0.21528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90</v>
      </c>
      <c r="Y516" s="703">
        <f>IFERROR(SUM(Y507:Y514),"0")</f>
        <v>95.04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30</v>
      </c>
      <c r="Y524" s="702">
        <f t="shared" si="90"/>
        <v>31.68</v>
      </c>
      <c r="Z524" s="36">
        <f>IFERROR(IF(Y524=0,"",ROUNDUP(Y524/H524,0)*0.01196),"")</f>
        <v>7.1760000000000004E-2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32.04545454545454</v>
      </c>
      <c r="BN524" s="64">
        <f t="shared" si="92"/>
        <v>33.839999999999996</v>
      </c>
      <c r="BO524" s="64">
        <f t="shared" si="93"/>
        <v>5.4632867132867136E-2</v>
      </c>
      <c r="BP524" s="64">
        <f t="shared" si="94"/>
        <v>5.7692307692307696E-2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5.6818181818181817</v>
      </c>
      <c r="Y529" s="703">
        <f>IFERROR(Y523/H523,"0")+IFERROR(Y524/H524,"0")+IFERROR(Y525/H525,"0")+IFERROR(Y526/H526,"0")+IFERROR(Y527/H527,"0")+IFERROR(Y528/H528,"0")</f>
        <v>6</v>
      </c>
      <c r="Z529" s="703">
        <f>IFERROR(IF(Z523="",0,Z523),"0")+IFERROR(IF(Z524="",0,Z524),"0")+IFERROR(IF(Z525="",0,Z525),"0")+IFERROR(IF(Z526="",0,Z526),"0")+IFERROR(IF(Z527="",0,Z527),"0")+IFERROR(IF(Z528="",0,Z528),"0")</f>
        <v>7.1760000000000004E-2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30</v>
      </c>
      <c r="Y530" s="703">
        <f>IFERROR(SUM(Y523:Y528),"0")</f>
        <v>31.68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120</v>
      </c>
      <c r="Y563" s="702">
        <f t="shared" si="100"/>
        <v>121.80000000000001</v>
      </c>
      <c r="Z563" s="36">
        <f>IFERROR(IF(Y563=0,"",ROUNDUP(Y563/H563,0)*0.00753),"")</f>
        <v>0.21837000000000001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127.42857142857143</v>
      </c>
      <c r="BN563" s="64">
        <f t="shared" si="102"/>
        <v>129.34</v>
      </c>
      <c r="BO563" s="64">
        <f t="shared" si="103"/>
        <v>0.18315018315018314</v>
      </c>
      <c r="BP563" s="64">
        <f t="shared" si="104"/>
        <v>0.1858974358974359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28.571428571428569</v>
      </c>
      <c r="Y569" s="703">
        <f>IFERROR(Y562/H562,"0")+IFERROR(Y563/H563,"0")+IFERROR(Y564/H564,"0")+IFERROR(Y565/H565,"0")+IFERROR(Y566/H566,"0")+IFERROR(Y567/H567,"0")+IFERROR(Y568/H568,"0")</f>
        <v>29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0.21837000000000001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120</v>
      </c>
      <c r="Y570" s="703">
        <f>IFERROR(SUM(Y562:Y568),"0")</f>
        <v>121.80000000000001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200</v>
      </c>
      <c r="Y572" s="702">
        <f>IFERROR(IF(X572="",0,CEILING((X572/$H572),1)*$H572),"")</f>
        <v>202.79999999999998</v>
      </c>
      <c r="Z572" s="36">
        <f>IFERROR(IF(Y572=0,"",ROUNDUP(Y572/H572,0)*0.02175),"")</f>
        <v>0.5655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214.46153846153848</v>
      </c>
      <c r="BN572" s="64">
        <f>IFERROR(Y572*I572/H572,"0")</f>
        <v>217.464</v>
      </c>
      <c r="BO572" s="64">
        <f>IFERROR(1/J572*(X572/H572),"0")</f>
        <v>0.45787545787545786</v>
      </c>
      <c r="BP572" s="64">
        <f>IFERROR(1/J572*(Y572/H572),"0")</f>
        <v>0.46428571428571425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25.641025641025642</v>
      </c>
      <c r="Y576" s="703">
        <f>IFERROR(Y572/H572,"0")+IFERROR(Y573/H573,"0")+IFERROR(Y574/H574,"0")+IFERROR(Y575/H575,"0")</f>
        <v>26</v>
      </c>
      <c r="Z576" s="703">
        <f>IFERROR(IF(Z572="",0,Z572),"0")+IFERROR(IF(Z573="",0,Z573),"0")+IFERROR(IF(Z574="",0,Z574),"0")+IFERROR(IF(Z575="",0,Z575),"0")</f>
        <v>0.5655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200</v>
      </c>
      <c r="Y577" s="703">
        <f>IFERROR(SUM(Y572:Y575),"0")</f>
        <v>202.79999999999998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14774.2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14842.62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15385.799720249095</v>
      </c>
      <c r="Y604" s="703">
        <f>IFERROR(SUM(BN22:BN600),"0")</f>
        <v>15457.933999999999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23</v>
      </c>
      <c r="Y605" s="38">
        <f>ROUNDUP(SUM(BP22:BP600),0)</f>
        <v>23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15960.799720249095</v>
      </c>
      <c r="Y606" s="703">
        <f>GrossWeightTotalR+PalletQtyTotalR*25</f>
        <v>16032.933999999999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1533.791238455032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1543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25.060400000000001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33.6</v>
      </c>
      <c r="I613" s="46">
        <f>IFERROR(Y188*1,"0")+IFERROR(Y192*1,"0")+IFERROR(Y193*1,"0")+IFERROR(Y194*1,"0")+IFERROR(Y195*1,"0")+IFERROR(Y196*1,"0")+IFERROR(Y197*1,"0")+IFERROR(Y198*1,"0")+IFERROR(Y199*1,"0")</f>
        <v>79.8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1841.1000000000001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235.20000000000002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12058.2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101.39999999999999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33.6</v>
      </c>
      <c r="Z613" s="46">
        <f>IFERROR(Y477*1,"0")+IFERROR(Y481*1,"0")+IFERROR(Y482*1,"0")+IFERROR(Y483*1,"0")+IFERROR(Y484*1,"0")+IFERROR(Y485*1,"0")+IFERROR(Y489*1,"0")</f>
        <v>8.4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126.72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324.60000000000002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