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75757E3-D55E-42CE-8B5D-484A0C77DE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Y535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Z307" i="1" s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BO276" i="1"/>
  <c r="BM276" i="1"/>
  <c r="Y276" i="1"/>
  <c r="BP276" i="1" s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Z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Y206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12" i="1" l="1"/>
  <c r="BP311" i="1"/>
  <c r="BN311" i="1"/>
  <c r="Z311" i="1"/>
  <c r="Z312" i="1" s="1"/>
  <c r="BP315" i="1"/>
  <c r="BN315" i="1"/>
  <c r="Z315" i="1"/>
  <c r="BP339" i="1"/>
  <c r="BN339" i="1"/>
  <c r="Z339" i="1"/>
  <c r="Y369" i="1"/>
  <c r="BP368" i="1"/>
  <c r="BN368" i="1"/>
  <c r="Z368" i="1"/>
  <c r="Z369" i="1" s="1"/>
  <c r="BP372" i="1"/>
  <c r="BN372" i="1"/>
  <c r="Z372" i="1"/>
  <c r="BP411" i="1"/>
  <c r="BN411" i="1"/>
  <c r="Z411" i="1"/>
  <c r="BP428" i="1"/>
  <c r="BN428" i="1"/>
  <c r="Z428" i="1"/>
  <c r="BP463" i="1"/>
  <c r="BN463" i="1"/>
  <c r="Z463" i="1"/>
  <c r="BP524" i="1"/>
  <c r="BN524" i="1"/>
  <c r="Z524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30" i="1"/>
  <c r="BN30" i="1"/>
  <c r="Z31" i="1"/>
  <c r="BN31" i="1"/>
  <c r="Z32" i="1"/>
  <c r="BN32" i="1"/>
  <c r="Z52" i="1"/>
  <c r="BN52" i="1"/>
  <c r="Z83" i="1"/>
  <c r="BN83" i="1"/>
  <c r="Z98" i="1"/>
  <c r="BN98" i="1"/>
  <c r="Z120" i="1"/>
  <c r="BN120" i="1"/>
  <c r="Z145" i="1"/>
  <c r="BN145" i="1"/>
  <c r="Z173" i="1"/>
  <c r="BN173" i="1"/>
  <c r="Z196" i="1"/>
  <c r="BN196" i="1"/>
  <c r="Z225" i="1"/>
  <c r="BN225" i="1"/>
  <c r="Z233" i="1"/>
  <c r="BN233" i="1"/>
  <c r="Z248" i="1"/>
  <c r="BN248" i="1"/>
  <c r="Z259" i="1"/>
  <c r="BN259" i="1"/>
  <c r="Z280" i="1"/>
  <c r="BN280" i="1"/>
  <c r="Z299" i="1"/>
  <c r="BN299" i="1"/>
  <c r="S613" i="1"/>
  <c r="Y307" i="1"/>
  <c r="BP325" i="1"/>
  <c r="BN325" i="1"/>
  <c r="Z325" i="1"/>
  <c r="BP357" i="1"/>
  <c r="BN357" i="1"/>
  <c r="Z357" i="1"/>
  <c r="BP390" i="1"/>
  <c r="BN390" i="1"/>
  <c r="Z390" i="1"/>
  <c r="BP412" i="1"/>
  <c r="BN412" i="1"/>
  <c r="Z412" i="1"/>
  <c r="BP448" i="1"/>
  <c r="BN448" i="1"/>
  <c r="Z448" i="1"/>
  <c r="BP510" i="1"/>
  <c r="BN510" i="1"/>
  <c r="Z510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Z386" i="1"/>
  <c r="BN386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Z281" i="1" s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X603" i="1"/>
  <c r="Z27" i="1"/>
  <c r="BN27" i="1"/>
  <c r="Z28" i="1"/>
  <c r="BN28" i="1"/>
  <c r="Z34" i="1"/>
  <c r="BN34" i="1"/>
  <c r="Z50" i="1"/>
  <c r="BN50" i="1"/>
  <c r="Z58" i="1"/>
  <c r="BN58" i="1"/>
  <c r="Z65" i="1"/>
  <c r="BN65" i="1"/>
  <c r="Z68" i="1"/>
  <c r="BN68" i="1"/>
  <c r="Z81" i="1"/>
  <c r="BN81" i="1"/>
  <c r="Z85" i="1"/>
  <c r="BN85" i="1"/>
  <c r="Z92" i="1"/>
  <c r="BN92" i="1"/>
  <c r="Z105" i="1"/>
  <c r="BN105" i="1"/>
  <c r="Z113" i="1"/>
  <c r="BN113" i="1"/>
  <c r="Z122" i="1"/>
  <c r="BN122" i="1"/>
  <c r="Z129" i="1"/>
  <c r="BN129" i="1"/>
  <c r="Z130" i="1"/>
  <c r="BN130" i="1"/>
  <c r="Y141" i="1"/>
  <c r="Z139" i="1"/>
  <c r="BN139" i="1"/>
  <c r="Z150" i="1"/>
  <c r="BN150" i="1"/>
  <c r="Z167" i="1"/>
  <c r="BN167" i="1"/>
  <c r="Z175" i="1"/>
  <c r="BN175" i="1"/>
  <c r="Z194" i="1"/>
  <c r="BN194" i="1"/>
  <c r="Z198" i="1"/>
  <c r="BN198" i="1"/>
  <c r="Z215" i="1"/>
  <c r="BN215" i="1"/>
  <c r="BP217" i="1"/>
  <c r="BN217" i="1"/>
  <c r="BP221" i="1"/>
  <c r="BN221" i="1"/>
  <c r="Z22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8" i="1"/>
  <c r="BN278" i="1"/>
  <c r="Z278" i="1"/>
  <c r="Y303" i="1"/>
  <c r="BP297" i="1"/>
  <c r="BN297" i="1"/>
  <c r="Z297" i="1"/>
  <c r="BP322" i="1"/>
  <c r="BN322" i="1"/>
  <c r="Z322" i="1"/>
  <c r="BP327" i="1"/>
  <c r="BN327" i="1"/>
  <c r="Z327" i="1"/>
  <c r="BP341" i="1"/>
  <c r="BN341" i="1"/>
  <c r="Z341" i="1"/>
  <c r="Y359" i="1"/>
  <c r="BP354" i="1"/>
  <c r="BN354" i="1"/>
  <c r="Z354" i="1"/>
  <c r="Y358" i="1"/>
  <c r="BP363" i="1"/>
  <c r="BN363" i="1"/>
  <c r="Z363" i="1"/>
  <c r="BP384" i="1"/>
  <c r="BN384" i="1"/>
  <c r="Z384" i="1"/>
  <c r="Y396" i="1"/>
  <c r="BP394" i="1"/>
  <c r="BN394" i="1"/>
  <c r="Z394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Z589" i="1" s="1"/>
  <c r="Y243" i="1"/>
  <c r="Y317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BP588" i="1"/>
  <c r="BN588" i="1"/>
  <c r="Z588" i="1"/>
  <c r="Y598" i="1"/>
  <c r="Y597" i="1"/>
  <c r="BP596" i="1"/>
  <c r="BN596" i="1"/>
  <c r="Z596" i="1"/>
  <c r="Z597" i="1" s="1"/>
  <c r="V613" i="1"/>
  <c r="Y376" i="1"/>
  <c r="Y375" i="1"/>
  <c r="BP29" i="1"/>
  <c r="BN29" i="1"/>
  <c r="Z29" i="1"/>
  <c r="Y35" i="1"/>
  <c r="BP49" i="1"/>
  <c r="BN49" i="1"/>
  <c r="Z49" i="1"/>
  <c r="BP53" i="1"/>
  <c r="BN53" i="1"/>
  <c r="Z53" i="1"/>
  <c r="Y55" i="1"/>
  <c r="Y60" i="1"/>
  <c r="BP57" i="1"/>
  <c r="BN57" i="1"/>
  <c r="Z57" i="1"/>
  <c r="Z59" i="1" s="1"/>
  <c r="BP66" i="1"/>
  <c r="BN66" i="1"/>
  <c r="Z66" i="1"/>
  <c r="BP69" i="1"/>
  <c r="BN69" i="1"/>
  <c r="Z69" i="1"/>
  <c r="Y71" i="1"/>
  <c r="Y77" i="1"/>
  <c r="BP73" i="1"/>
  <c r="BN73" i="1"/>
  <c r="Z73" i="1"/>
  <c r="BP82" i="1"/>
  <c r="BN82" i="1"/>
  <c r="Z82" i="1"/>
  <c r="Y86" i="1"/>
  <c r="Y94" i="1"/>
  <c r="BP89" i="1"/>
  <c r="BN89" i="1"/>
  <c r="Z89" i="1"/>
  <c r="BP91" i="1"/>
  <c r="BN91" i="1"/>
  <c r="Z91" i="1"/>
  <c r="BP99" i="1"/>
  <c r="BN99" i="1"/>
  <c r="Z99" i="1"/>
  <c r="Y101" i="1"/>
  <c r="E613" i="1"/>
  <c r="Y107" i="1"/>
  <c r="BP104" i="1"/>
  <c r="BN104" i="1"/>
  <c r="Z104" i="1"/>
  <c r="BP112" i="1"/>
  <c r="BN112" i="1"/>
  <c r="Z112" i="1"/>
  <c r="BP121" i="1"/>
  <c r="BN121" i="1"/>
  <c r="Z121" i="1"/>
  <c r="BP128" i="1"/>
  <c r="BN128" i="1"/>
  <c r="Z128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613" i="1"/>
  <c r="Y169" i="1"/>
  <c r="BP166" i="1"/>
  <c r="BN166" i="1"/>
  <c r="Z166" i="1"/>
  <c r="BP174" i="1"/>
  <c r="BN174" i="1"/>
  <c r="Z174" i="1"/>
  <c r="BP182" i="1"/>
  <c r="BN182" i="1"/>
  <c r="Z182" i="1"/>
  <c r="Y184" i="1"/>
  <c r="BP193" i="1"/>
  <c r="BN193" i="1"/>
  <c r="Z193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Z267" i="1" s="1"/>
  <c r="Y268" i="1"/>
  <c r="H9" i="1"/>
  <c r="B613" i="1"/>
  <c r="X604" i="1"/>
  <c r="X605" i="1"/>
  <c r="X607" i="1"/>
  <c r="Y24" i="1"/>
  <c r="Z26" i="1"/>
  <c r="BN26" i="1"/>
  <c r="BP26" i="1"/>
  <c r="BP33" i="1"/>
  <c r="BN33" i="1"/>
  <c r="Z33" i="1"/>
  <c r="BP51" i="1"/>
  <c r="BN51" i="1"/>
  <c r="Z51" i="1"/>
  <c r="Y59" i="1"/>
  <c r="BP64" i="1"/>
  <c r="BN64" i="1"/>
  <c r="Z64" i="1"/>
  <c r="BP67" i="1"/>
  <c r="BN67" i="1"/>
  <c r="Z67" i="1"/>
  <c r="BP76" i="1"/>
  <c r="BN76" i="1"/>
  <c r="Z76" i="1"/>
  <c r="Y78" i="1"/>
  <c r="Y87" i="1"/>
  <c r="BP80" i="1"/>
  <c r="BN80" i="1"/>
  <c r="Z80" i="1"/>
  <c r="BP84" i="1"/>
  <c r="BN84" i="1"/>
  <c r="Z84" i="1"/>
  <c r="BP90" i="1"/>
  <c r="BN90" i="1"/>
  <c r="Z90" i="1"/>
  <c r="BP93" i="1"/>
  <c r="BN93" i="1"/>
  <c r="Z93" i="1"/>
  <c r="Y95" i="1"/>
  <c r="Y100" i="1"/>
  <c r="BP97" i="1"/>
  <c r="BN97" i="1"/>
  <c r="Z97" i="1"/>
  <c r="Z100" i="1" s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F613" i="1"/>
  <c r="Y124" i="1"/>
  <c r="BP119" i="1"/>
  <c r="BN119" i="1"/>
  <c r="Z119" i="1"/>
  <c r="BP123" i="1"/>
  <c r="BN123" i="1"/>
  <c r="Z123" i="1"/>
  <c r="Y125" i="1"/>
  <c r="Y132" i="1"/>
  <c r="BP127" i="1"/>
  <c r="BN127" i="1"/>
  <c r="Z127" i="1"/>
  <c r="Y131" i="1"/>
  <c r="BP135" i="1"/>
  <c r="BN135" i="1"/>
  <c r="Z135" i="1"/>
  <c r="BP138" i="1"/>
  <c r="BN138" i="1"/>
  <c r="Z138" i="1"/>
  <c r="Y146" i="1"/>
  <c r="BP151" i="1"/>
  <c r="BN151" i="1"/>
  <c r="Z151" i="1"/>
  <c r="Y153" i="1"/>
  <c r="Y158" i="1"/>
  <c r="BP155" i="1"/>
  <c r="BN155" i="1"/>
  <c r="Z155" i="1"/>
  <c r="Z157" i="1" s="1"/>
  <c r="Y162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Y200" i="1"/>
  <c r="BP195" i="1"/>
  <c r="BN195" i="1"/>
  <c r="Z195" i="1"/>
  <c r="BP199" i="1"/>
  <c r="BN199" i="1"/>
  <c r="Z199" i="1"/>
  <c r="Y201" i="1"/>
  <c r="J613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Y236" i="1"/>
  <c r="BP240" i="1"/>
  <c r="BN240" i="1"/>
  <c r="Z240" i="1"/>
  <c r="BP249" i="1"/>
  <c r="BN249" i="1"/>
  <c r="Z249" i="1"/>
  <c r="BP253" i="1"/>
  <c r="BN253" i="1"/>
  <c r="Z253" i="1"/>
  <c r="Y281" i="1"/>
  <c r="Y293" i="1"/>
  <c r="Y302" i="1"/>
  <c r="Y318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Z364" i="1"/>
  <c r="BP362" i="1"/>
  <c r="BN362" i="1"/>
  <c r="Z362" i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Z407" i="1" s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Z486" i="1" s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Y521" i="1"/>
  <c r="Y530" i="1"/>
  <c r="BP523" i="1"/>
  <c r="BN523" i="1"/>
  <c r="Z523" i="1"/>
  <c r="Y529" i="1"/>
  <c r="BP527" i="1"/>
  <c r="BN527" i="1"/>
  <c r="Z527" i="1"/>
  <c r="R613" i="1"/>
  <c r="C613" i="1"/>
  <c r="Y54" i="1"/>
  <c r="D613" i="1"/>
  <c r="Y70" i="1"/>
  <c r="G613" i="1"/>
  <c r="Y152" i="1"/>
  <c r="I613" i="1"/>
  <c r="Y190" i="1"/>
  <c r="M613" i="1"/>
  <c r="Z262" i="1"/>
  <c r="BN262" i="1"/>
  <c r="Z264" i="1"/>
  <c r="BN264" i="1"/>
  <c r="Z266" i="1"/>
  <c r="BN266" i="1"/>
  <c r="Y267" i="1"/>
  <c r="O613" i="1"/>
  <c r="Z276" i="1"/>
  <c r="BN276" i="1"/>
  <c r="Z277" i="1"/>
  <c r="BN277" i="1"/>
  <c r="Z279" i="1"/>
  <c r="BN279" i="1"/>
  <c r="Y282" i="1"/>
  <c r="Y287" i="1"/>
  <c r="Q613" i="1"/>
  <c r="Z291" i="1"/>
  <c r="Z293" i="1" s="1"/>
  <c r="BN291" i="1"/>
  <c r="Y294" i="1"/>
  <c r="Z298" i="1"/>
  <c r="Z302" i="1" s="1"/>
  <c r="BN298" i="1"/>
  <c r="Z300" i="1"/>
  <c r="BN300" i="1"/>
  <c r="Y308" i="1"/>
  <c r="T613" i="1"/>
  <c r="Y313" i="1"/>
  <c r="Z316" i="1"/>
  <c r="Z317" i="1" s="1"/>
  <c r="BN316" i="1"/>
  <c r="Z321" i="1"/>
  <c r="Z329" i="1" s="1"/>
  <c r="BN321" i="1"/>
  <c r="BP321" i="1"/>
  <c r="Z324" i="1"/>
  <c r="BN324" i="1"/>
  <c r="Z326" i="1"/>
  <c r="BP334" i="1"/>
  <c r="BN334" i="1"/>
  <c r="Z334" i="1"/>
  <c r="Y345" i="1"/>
  <c r="BP342" i="1"/>
  <c r="BN342" i="1"/>
  <c r="Z342" i="1"/>
  <c r="BP350" i="1"/>
  <c r="BN350" i="1"/>
  <c r="Z350" i="1"/>
  <c r="Y352" i="1"/>
  <c r="BP356" i="1"/>
  <c r="BN356" i="1"/>
  <c r="Z356" i="1"/>
  <c r="Y365" i="1"/>
  <c r="Y364" i="1"/>
  <c r="BP373" i="1"/>
  <c r="BN373" i="1"/>
  <c r="Z373" i="1"/>
  <c r="Z375" i="1" s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Y407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69" i="1" l="1"/>
  <c r="Z576" i="1"/>
  <c r="Z559" i="1"/>
  <c r="Z200" i="1"/>
  <c r="Z169" i="1"/>
  <c r="Z54" i="1"/>
  <c r="Y605" i="1"/>
  <c r="Z358" i="1"/>
  <c r="Z520" i="1"/>
  <c r="Z464" i="1"/>
  <c r="Z418" i="1"/>
  <c r="Z391" i="1"/>
  <c r="Z345" i="1"/>
  <c r="Z236" i="1"/>
  <c r="Z183" i="1"/>
  <c r="Z177" i="1"/>
  <c r="Z152" i="1"/>
  <c r="Z115" i="1"/>
  <c r="Z86" i="1"/>
  <c r="Y604" i="1"/>
  <c r="Y607" i="1"/>
  <c r="Z552" i="1"/>
  <c r="Z529" i="1"/>
  <c r="Z515" i="1"/>
  <c r="Y603" i="1"/>
  <c r="Z255" i="1"/>
  <c r="Z497" i="1"/>
  <c r="Z583" i="1"/>
  <c r="Z569" i="1"/>
  <c r="Z402" i="1"/>
  <c r="Z351" i="1"/>
  <c r="Z336" i="1"/>
  <c r="Z243" i="1"/>
  <c r="Z141" i="1"/>
  <c r="Z131" i="1"/>
  <c r="Z124" i="1"/>
  <c r="Z70" i="1"/>
  <c r="Z35" i="1"/>
  <c r="X606" i="1"/>
  <c r="Z222" i="1"/>
  <c r="Z107" i="1"/>
  <c r="Z94" i="1"/>
  <c r="Z77" i="1"/>
  <c r="Y606" i="1" l="1"/>
  <c r="Z608" i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<sst xmlns="http://schemas.openxmlformats.org/spreadsheetml/2006/main" count="2799" uniqueCount="988">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</sst>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4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21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22</v>
      </c>
      <c r="Q10" s="905"/>
      <c r="R10" s="906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5"/>
      <c r="R11" s="846"/>
      <c r="U11" s="24" t="s">
        <v>27</v>
      </c>
      <c r="V11" s="1014" t="s">
        <v>28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35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36</v>
      </c>
      <c r="B17" s="752" t="s">
        <v>37</v>
      </c>
      <c r="C17" s="864" t="s">
        <v>38</v>
      </c>
      <c r="D17" s="752" t="s">
        <v>39</v>
      </c>
      <c r="E17" s="823"/>
      <c r="F17" s="752" t="s">
        <v>40</v>
      </c>
      <c r="G17" s="752" t="s">
        <v>41</v>
      </c>
      <c r="H17" s="752" t="s">
        <v>42</v>
      </c>
      <c r="I17" s="752" t="s">
        <v>43</v>
      </c>
      <c r="J17" s="752" t="s">
        <v>44</v>
      </c>
      <c r="K17" s="752" t="s">
        <v>45</v>
      </c>
      <c r="L17" s="752" t="s">
        <v>46</v>
      </c>
      <c r="M17" s="752" t="s">
        <v>47</v>
      </c>
      <c r="N17" s="752" t="s">
        <v>48</v>
      </c>
      <c r="O17" s="752" t="s">
        <v>49</v>
      </c>
      <c r="P17" s="752" t="s">
        <v>50</v>
      </c>
      <c r="Q17" s="822"/>
      <c r="R17" s="822"/>
      <c r="S17" s="822"/>
      <c r="T17" s="823"/>
      <c r="U17" s="1098" t="s">
        <v>51</v>
      </c>
      <c r="V17" s="794"/>
      <c r="W17" s="752" t="s">
        <v>52</v>
      </c>
      <c r="X17" s="752" t="s">
        <v>53</v>
      </c>
      <c r="Y17" s="1095" t="s">
        <v>54</v>
      </c>
      <c r="Z17" s="978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50"/>
      <c r="AF17" s="1051"/>
      <c r="AG17" s="66"/>
      <c r="BD17" s="65" t="s">
        <v>60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63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63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64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71</v>
      </c>
      <c r="Q23" s="715"/>
      <c r="R23" s="715"/>
      <c r="S23" s="715"/>
      <c r="T23" s="715"/>
      <c r="U23" s="715"/>
      <c r="V23" s="716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71</v>
      </c>
      <c r="Q24" s="715"/>
      <c r="R24" s="715"/>
      <c r="S24" s="715"/>
      <c r="T24" s="715"/>
      <c r="U24" s="715"/>
      <c r="V24" s="716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73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9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5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71</v>
      </c>
      <c r="Q35" s="715"/>
      <c r="R35" s="715"/>
      <c r="S35" s="715"/>
      <c r="T35" s="715"/>
      <c r="U35" s="715"/>
      <c r="V35" s="716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71</v>
      </c>
      <c r="Q36" s="715"/>
      <c r="R36" s="715"/>
      <c r="S36" s="715"/>
      <c r="T36" s="715"/>
      <c r="U36" s="715"/>
      <c r="V36" s="716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103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71</v>
      </c>
      <c r="Q39" s="715"/>
      <c r="R39" s="715"/>
      <c r="S39" s="715"/>
      <c r="T39" s="715"/>
      <c r="U39" s="715"/>
      <c r="V39" s="716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71</v>
      </c>
      <c r="Q40" s="715"/>
      <c r="R40" s="715"/>
      <c r="S40" s="715"/>
      <c r="T40" s="715"/>
      <c r="U40" s="715"/>
      <c r="V40" s="716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109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71</v>
      </c>
      <c r="Q43" s="715"/>
      <c r="R43" s="715"/>
      <c r="S43" s="715"/>
      <c r="T43" s="715"/>
      <c r="U43" s="715"/>
      <c r="V43" s="716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71</v>
      </c>
      <c r="Q44" s="715"/>
      <c r="R44" s="715"/>
      <c r="S44" s="715"/>
      <c r="T44" s="715"/>
      <c r="U44" s="715"/>
      <c r="V44" s="716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112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113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114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71</v>
      </c>
      <c r="Q54" s="715"/>
      <c r="R54" s="715"/>
      <c r="S54" s="715"/>
      <c r="T54" s="715"/>
      <c r="U54" s="715"/>
      <c r="V54" s="716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71</v>
      </c>
      <c r="Q55" s="715"/>
      <c r="R55" s="715"/>
      <c r="S55" s="715"/>
      <c r="T55" s="715"/>
      <c r="U55" s="715"/>
      <c r="V55" s="716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73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71</v>
      </c>
      <c r="Q59" s="715"/>
      <c r="R59" s="715"/>
      <c r="S59" s="715"/>
      <c r="T59" s="715"/>
      <c r="U59" s="715"/>
      <c r="V59" s="716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71</v>
      </c>
      <c r="Q60" s="715"/>
      <c r="R60" s="715"/>
      <c r="S60" s="715"/>
      <c r="T60" s="715"/>
      <c r="U60" s="715"/>
      <c r="V60" s="716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139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114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7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71</v>
      </c>
      <c r="Q70" s="715"/>
      <c r="R70" s="715"/>
      <c r="S70" s="715"/>
      <c r="T70" s="715"/>
      <c r="U70" s="715"/>
      <c r="V70" s="716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71</v>
      </c>
      <c r="Q71" s="715"/>
      <c r="R71" s="715"/>
      <c r="S71" s="715"/>
      <c r="T71" s="715"/>
      <c r="U71" s="715"/>
      <c r="V71" s="716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162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61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71</v>
      </c>
      <c r="Q77" s="715"/>
      <c r="R77" s="715"/>
      <c r="S77" s="715"/>
      <c r="T77" s="715"/>
      <c r="U77" s="715"/>
      <c r="V77" s="716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71</v>
      </c>
      <c r="Q78" s="715"/>
      <c r="R78" s="715"/>
      <c r="S78" s="715"/>
      <c r="T78" s="715"/>
      <c r="U78" s="715"/>
      <c r="V78" s="716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64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71</v>
      </c>
      <c r="Q86" s="715"/>
      <c r="R86" s="715"/>
      <c r="S86" s="715"/>
      <c r="T86" s="715"/>
      <c r="U86" s="715"/>
      <c r="V86" s="716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71</v>
      </c>
      <c r="Q87" s="715"/>
      <c r="R87" s="715"/>
      <c r="S87" s="715"/>
      <c r="T87" s="715"/>
      <c r="U87" s="715"/>
      <c r="V87" s="716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73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16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43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54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71</v>
      </c>
      <c r="Q94" s="715"/>
      <c r="R94" s="715"/>
      <c r="S94" s="715"/>
      <c r="T94" s="715"/>
      <c r="U94" s="715"/>
      <c r="V94" s="716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71</v>
      </c>
      <c r="Q95" s="715"/>
      <c r="R95" s="715"/>
      <c r="S95" s="715"/>
      <c r="T95" s="715"/>
      <c r="U95" s="715"/>
      <c r="V95" s="716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205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71</v>
      </c>
      <c r="Q100" s="715"/>
      <c r="R100" s="715"/>
      <c r="S100" s="715"/>
      <c r="T100" s="715"/>
      <c r="U100" s="715"/>
      <c r="V100" s="716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71</v>
      </c>
      <c r="Q101" s="715"/>
      <c r="R101" s="715"/>
      <c r="S101" s="715"/>
      <c r="T101" s="715"/>
      <c r="U101" s="715"/>
      <c r="V101" s="716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212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71</v>
      </c>
      <c r="Q107" s="715"/>
      <c r="R107" s="715"/>
      <c r="S107" s="715"/>
      <c r="T107" s="715"/>
      <c r="U107" s="715"/>
      <c r="V107" s="716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71</v>
      </c>
      <c r="Q108" s="715"/>
      <c r="R108" s="715"/>
      <c r="S108" s="715"/>
      <c r="T108" s="715"/>
      <c r="U108" s="715"/>
      <c r="V108" s="716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73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71</v>
      </c>
      <c r="Q115" s="715"/>
      <c r="R115" s="715"/>
      <c r="S115" s="715"/>
      <c r="T115" s="715"/>
      <c r="U115" s="715"/>
      <c r="V115" s="716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71</v>
      </c>
      <c r="Q116" s="715"/>
      <c r="R116" s="715"/>
      <c r="S116" s="715"/>
      <c r="T116" s="715"/>
      <c r="U116" s="715"/>
      <c r="V116" s="716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233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114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71</v>
      </c>
      <c r="Q124" s="715"/>
      <c r="R124" s="715"/>
      <c r="S124" s="715"/>
      <c r="T124" s="715"/>
      <c r="U124" s="715"/>
      <c r="V124" s="716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71</v>
      </c>
      <c r="Q125" s="715"/>
      <c r="R125" s="715"/>
      <c r="S125" s="715"/>
      <c r="T125" s="715"/>
      <c r="U125" s="715"/>
      <c r="V125" s="716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162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49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1002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71</v>
      </c>
      <c r="Q131" s="715"/>
      <c r="R131" s="715"/>
      <c r="S131" s="715"/>
      <c r="T131" s="715"/>
      <c r="U131" s="715"/>
      <c r="V131" s="716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71</v>
      </c>
      <c r="Q132" s="715"/>
      <c r="R132" s="715"/>
      <c r="S132" s="715"/>
      <c r="T132" s="715"/>
      <c r="U132" s="715"/>
      <c r="V132" s="716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73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9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450</v>
      </c>
      <c r="Y138" s="702">
        <f t="shared" si="21"/>
        <v>450.90000000000003</v>
      </c>
      <c r="Z138" s="36">
        <f>IFERROR(IF(Y138=0,"",ROUNDUP(Y138/H138,0)*0.00753),"")</f>
        <v>1.2575100000000001</v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495.33333333333331</v>
      </c>
      <c r="BN138" s="64">
        <f t="shared" si="23"/>
        <v>496.32400000000001</v>
      </c>
      <c r="BO138" s="64">
        <f t="shared" si="24"/>
        <v>1.0683760683760684</v>
      </c>
      <c r="BP138" s="64">
        <f t="shared" si="25"/>
        <v>1.0705128205128205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71</v>
      </c>
      <c r="Q141" s="715"/>
      <c r="R141" s="715"/>
      <c r="S141" s="715"/>
      <c r="T141" s="715"/>
      <c r="U141" s="715"/>
      <c r="V141" s="716"/>
      <c r="W141" s="37" t="s">
        <v>72</v>
      </c>
      <c r="X141" s="703">
        <f>IFERROR(X134/H134,"0")+IFERROR(X135/H135,"0")+IFERROR(X136/H136,"0")+IFERROR(X137/H137,"0")+IFERROR(X138/H138,"0")+IFERROR(X139/H139,"0")+IFERROR(X140/H140,"0")</f>
        <v>166.66666666666666</v>
      </c>
      <c r="Y141" s="703">
        <f>IFERROR(Y134/H134,"0")+IFERROR(Y135/H135,"0")+IFERROR(Y136/H136,"0")+IFERROR(Y137/H137,"0")+IFERROR(Y138/H138,"0")+IFERROR(Y139/H139,"0")+IFERROR(Y140/H140,"0")</f>
        <v>167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1.2575100000000001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71</v>
      </c>
      <c r="Q142" s="715"/>
      <c r="R142" s="715"/>
      <c r="S142" s="715"/>
      <c r="T142" s="715"/>
      <c r="U142" s="715"/>
      <c r="V142" s="716"/>
      <c r="W142" s="37" t="s">
        <v>69</v>
      </c>
      <c r="X142" s="703">
        <f>IFERROR(SUM(X134:X140),"0")</f>
        <v>450</v>
      </c>
      <c r="Y142" s="703">
        <f>IFERROR(SUM(Y134:Y140),"0")</f>
        <v>450.90000000000003</v>
      </c>
      <c r="Z142" s="37"/>
      <c r="AA142" s="704"/>
      <c r="AB142" s="704"/>
      <c r="AC142" s="704"/>
    </row>
    <row r="143" spans="1:68" ht="14.25" customHeight="1" x14ac:dyDescent="0.25">
      <c r="A143" s="749" t="s">
        <v>205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71</v>
      </c>
      <c r="Q146" s="715"/>
      <c r="R146" s="715"/>
      <c r="S146" s="715"/>
      <c r="T146" s="715"/>
      <c r="U146" s="715"/>
      <c r="V146" s="716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71</v>
      </c>
      <c r="Q147" s="715"/>
      <c r="R147" s="715"/>
      <c r="S147" s="715"/>
      <c r="T147" s="715"/>
      <c r="U147" s="715"/>
      <c r="V147" s="716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279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114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71</v>
      </c>
      <c r="Q152" s="715"/>
      <c r="R152" s="715"/>
      <c r="S152" s="715"/>
      <c r="T152" s="715"/>
      <c r="U152" s="715"/>
      <c r="V152" s="716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71</v>
      </c>
      <c r="Q153" s="715"/>
      <c r="R153" s="715"/>
      <c r="S153" s="715"/>
      <c r="T153" s="715"/>
      <c r="U153" s="715"/>
      <c r="V153" s="716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64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71</v>
      </c>
      <c r="Q157" s="715"/>
      <c r="R157" s="715"/>
      <c r="S157" s="715"/>
      <c r="T157" s="715"/>
      <c r="U157" s="715"/>
      <c r="V157" s="716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71</v>
      </c>
      <c r="Q158" s="715"/>
      <c r="R158" s="715"/>
      <c r="S158" s="715"/>
      <c r="T158" s="715"/>
      <c r="U158" s="715"/>
      <c r="V158" s="716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73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71</v>
      </c>
      <c r="Q162" s="715"/>
      <c r="R162" s="715"/>
      <c r="S162" s="715"/>
      <c r="T162" s="715"/>
      <c r="U162" s="715"/>
      <c r="V162" s="716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71</v>
      </c>
      <c r="Q163" s="715"/>
      <c r="R163" s="715"/>
      <c r="S163" s="715"/>
      <c r="T163" s="715"/>
      <c r="U163" s="715"/>
      <c r="V163" s="716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112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114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71</v>
      </c>
      <c r="Q169" s="715"/>
      <c r="R169" s="715"/>
      <c r="S169" s="715"/>
      <c r="T169" s="715"/>
      <c r="U169" s="715"/>
      <c r="V169" s="716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71</v>
      </c>
      <c r="Q170" s="715"/>
      <c r="R170" s="715"/>
      <c r="S170" s="715"/>
      <c r="T170" s="715"/>
      <c r="U170" s="715"/>
      <c r="V170" s="716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64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71</v>
      </c>
      <c r="Q177" s="715"/>
      <c r="R177" s="715"/>
      <c r="S177" s="715"/>
      <c r="T177" s="715"/>
      <c r="U177" s="715"/>
      <c r="V177" s="716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71</v>
      </c>
      <c r="Q178" s="715"/>
      <c r="R178" s="715"/>
      <c r="S178" s="715"/>
      <c r="T178" s="715"/>
      <c r="U178" s="715"/>
      <c r="V178" s="716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73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71</v>
      </c>
      <c r="Q183" s="715"/>
      <c r="R183" s="715"/>
      <c r="S183" s="715"/>
      <c r="T183" s="715"/>
      <c r="U183" s="715"/>
      <c r="V183" s="716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71</v>
      </c>
      <c r="Q184" s="715"/>
      <c r="R184" s="715"/>
      <c r="S184" s="715"/>
      <c r="T184" s="715"/>
      <c r="U184" s="715"/>
      <c r="V184" s="716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321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322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162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0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71</v>
      </c>
      <c r="Q189" s="715"/>
      <c r="R189" s="715"/>
      <c r="S189" s="715"/>
      <c r="T189" s="715"/>
      <c r="U189" s="715"/>
      <c r="V189" s="716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71</v>
      </c>
      <c r="Q190" s="715"/>
      <c r="R190" s="715"/>
      <c r="S190" s="715"/>
      <c r="T190" s="715"/>
      <c r="U190" s="715"/>
      <c r="V190" s="716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64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71</v>
      </c>
      <c r="Q200" s="715"/>
      <c r="R200" s="715"/>
      <c r="S200" s="715"/>
      <c r="T200" s="715"/>
      <c r="U200" s="715"/>
      <c r="V200" s="716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71</v>
      </c>
      <c r="Q201" s="715"/>
      <c r="R201" s="715"/>
      <c r="S201" s="715"/>
      <c r="T201" s="715"/>
      <c r="U201" s="715"/>
      <c r="V201" s="716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31" t="s">
        <v>347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114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71</v>
      </c>
      <c r="Q206" s="715"/>
      <c r="R206" s="715"/>
      <c r="S206" s="715"/>
      <c r="T206" s="715"/>
      <c r="U206" s="715"/>
      <c r="V206" s="716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71</v>
      </c>
      <c r="Q207" s="715"/>
      <c r="R207" s="715"/>
      <c r="S207" s="715"/>
      <c r="T207" s="715"/>
      <c r="U207" s="715"/>
      <c r="V207" s="716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162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71</v>
      </c>
      <c r="Q211" s="715"/>
      <c r="R211" s="715"/>
      <c r="S211" s="715"/>
      <c r="T211" s="715"/>
      <c r="U211" s="715"/>
      <c r="V211" s="716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71</v>
      </c>
      <c r="Q212" s="715"/>
      <c r="R212" s="715"/>
      <c r="S212" s="715"/>
      <c r="T212" s="715"/>
      <c r="U212" s="715"/>
      <c r="V212" s="716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64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71</v>
      </c>
      <c r="Q222" s="715"/>
      <c r="R222" s="715"/>
      <c r="S222" s="715"/>
      <c r="T222" s="715"/>
      <c r="U222" s="715"/>
      <c r="V222" s="716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71</v>
      </c>
      <c r="Q223" s="715"/>
      <c r="R223" s="715"/>
      <c r="S223" s="715"/>
      <c r="T223" s="715"/>
      <c r="U223" s="715"/>
      <c r="V223" s="716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73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71</v>
      </c>
      <c r="Q236" s="715"/>
      <c r="R236" s="715"/>
      <c r="S236" s="715"/>
      <c r="T236" s="715"/>
      <c r="U236" s="715"/>
      <c r="V236" s="716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71</v>
      </c>
      <c r="Q237" s="715"/>
      <c r="R237" s="715"/>
      <c r="S237" s="715"/>
      <c r="T237" s="715"/>
      <c r="U237" s="715"/>
      <c r="V237" s="716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205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71</v>
      </c>
      <c r="Q243" s="715"/>
      <c r="R243" s="715"/>
      <c r="S243" s="715"/>
      <c r="T243" s="715"/>
      <c r="U243" s="715"/>
      <c r="V243" s="716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71</v>
      </c>
      <c r="Q244" s="715"/>
      <c r="R244" s="715"/>
      <c r="S244" s="715"/>
      <c r="T244" s="715"/>
      <c r="U244" s="715"/>
      <c r="V244" s="716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418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114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71</v>
      </c>
      <c r="Q255" s="715"/>
      <c r="R255" s="715"/>
      <c r="S255" s="715"/>
      <c r="T255" s="715"/>
      <c r="U255" s="715"/>
      <c r="V255" s="716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71</v>
      </c>
      <c r="Q256" s="715"/>
      <c r="R256" s="715"/>
      <c r="S256" s="715"/>
      <c r="T256" s="715"/>
      <c r="U256" s="715"/>
      <c r="V256" s="716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438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114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71</v>
      </c>
      <c r="Q267" s="715"/>
      <c r="R267" s="715"/>
      <c r="S267" s="715"/>
      <c r="T267" s="715"/>
      <c r="U267" s="715"/>
      <c r="V267" s="716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71</v>
      </c>
      <c r="Q268" s="715"/>
      <c r="R268" s="715"/>
      <c r="S268" s="715"/>
      <c r="T268" s="715"/>
      <c r="U268" s="715"/>
      <c r="V268" s="716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162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27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71</v>
      </c>
      <c r="Q271" s="715"/>
      <c r="R271" s="715"/>
      <c r="S271" s="715"/>
      <c r="T271" s="715"/>
      <c r="U271" s="715"/>
      <c r="V271" s="716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71</v>
      </c>
      <c r="Q272" s="715"/>
      <c r="R272" s="715"/>
      <c r="S272" s="715"/>
      <c r="T272" s="715"/>
      <c r="U272" s="715"/>
      <c r="V272" s="716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464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114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5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71</v>
      </c>
      <c r="Q281" s="715"/>
      <c r="R281" s="715"/>
      <c r="S281" s="715"/>
      <c r="T281" s="715"/>
      <c r="U281" s="715"/>
      <c r="V281" s="716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71</v>
      </c>
      <c r="Q282" s="715"/>
      <c r="R282" s="715"/>
      <c r="S282" s="715"/>
      <c r="T282" s="715"/>
      <c r="U282" s="715"/>
      <c r="V282" s="716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481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114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71</v>
      </c>
      <c r="Q286" s="715"/>
      <c r="R286" s="715"/>
      <c r="S286" s="715"/>
      <c r="T286" s="715"/>
      <c r="U286" s="715"/>
      <c r="V286" s="716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71</v>
      </c>
      <c r="Q287" s="715"/>
      <c r="R287" s="715"/>
      <c r="S287" s="715"/>
      <c r="T287" s="715"/>
      <c r="U287" s="715"/>
      <c r="V287" s="716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484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114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71</v>
      </c>
      <c r="Q293" s="715"/>
      <c r="R293" s="715"/>
      <c r="S293" s="715"/>
      <c r="T293" s="715"/>
      <c r="U293" s="715"/>
      <c r="V293" s="716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71</v>
      </c>
      <c r="Q294" s="715"/>
      <c r="R294" s="715"/>
      <c r="S294" s="715"/>
      <c r="T294" s="715"/>
      <c r="U294" s="715"/>
      <c r="V294" s="716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493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73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71</v>
      </c>
      <c r="Q302" s="715"/>
      <c r="R302" s="715"/>
      <c r="S302" s="715"/>
      <c r="T302" s="715"/>
      <c r="U302" s="715"/>
      <c r="V302" s="716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71</v>
      </c>
      <c r="Q303" s="715"/>
      <c r="R303" s="715"/>
      <c r="S303" s="715"/>
      <c r="T303" s="715"/>
      <c r="U303" s="715"/>
      <c r="V303" s="716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507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73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71</v>
      </c>
      <c r="Q307" s="715"/>
      <c r="R307" s="715"/>
      <c r="S307" s="715"/>
      <c r="T307" s="715"/>
      <c r="U307" s="715"/>
      <c r="V307" s="716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71</v>
      </c>
      <c r="Q308" s="715"/>
      <c r="R308" s="715"/>
      <c r="S308" s="715"/>
      <c r="T308" s="715"/>
      <c r="U308" s="715"/>
      <c r="V308" s="716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511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114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71</v>
      </c>
      <c r="Q312" s="715"/>
      <c r="R312" s="715"/>
      <c r="S312" s="715"/>
      <c r="T312" s="715"/>
      <c r="U312" s="715"/>
      <c r="V312" s="716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71</v>
      </c>
      <c r="Q313" s="715"/>
      <c r="R313" s="715"/>
      <c r="S313" s="715"/>
      <c r="T313" s="715"/>
      <c r="U313" s="715"/>
      <c r="V313" s="716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64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71</v>
      </c>
      <c r="Q317" s="715"/>
      <c r="R317" s="715"/>
      <c r="S317" s="715"/>
      <c r="T317" s="715"/>
      <c r="U317" s="715"/>
      <c r="V317" s="716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71</v>
      </c>
      <c r="Q318" s="715"/>
      <c r="R318" s="715"/>
      <c r="S318" s="715"/>
      <c r="T318" s="715"/>
      <c r="U318" s="715"/>
      <c r="V318" s="716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519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114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13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71</v>
      </c>
      <c r="Q329" s="715"/>
      <c r="R329" s="715"/>
      <c r="S329" s="715"/>
      <c r="T329" s="715"/>
      <c r="U329" s="715"/>
      <c r="V329" s="716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71</v>
      </c>
      <c r="Q330" s="715"/>
      <c r="R330" s="715"/>
      <c r="S330" s="715"/>
      <c r="T330" s="715"/>
      <c r="U330" s="715"/>
      <c r="V330" s="716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64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71</v>
      </c>
      <c r="Q336" s="715"/>
      <c r="R336" s="715"/>
      <c r="S336" s="715"/>
      <c r="T336" s="715"/>
      <c r="U336" s="715"/>
      <c r="V336" s="716"/>
      <c r="W336" s="37" t="s">
        <v>72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71</v>
      </c>
      <c r="Q337" s="715"/>
      <c r="R337" s="715"/>
      <c r="S337" s="715"/>
      <c r="T337" s="715"/>
      <c r="U337" s="715"/>
      <c r="V337" s="716"/>
      <c r="W337" s="37" t="s">
        <v>69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73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71</v>
      </c>
      <c r="Q345" s="715"/>
      <c r="R345" s="715"/>
      <c r="S345" s="715"/>
      <c r="T345" s="715"/>
      <c r="U345" s="715"/>
      <c r="V345" s="716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71</v>
      </c>
      <c r="Q346" s="715"/>
      <c r="R346" s="715"/>
      <c r="S346" s="715"/>
      <c r="T346" s="715"/>
      <c r="U346" s="715"/>
      <c r="V346" s="716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205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71</v>
      </c>
      <c r="Q351" s="715"/>
      <c r="R351" s="715"/>
      <c r="S351" s="715"/>
      <c r="T351" s="715"/>
      <c r="U351" s="715"/>
      <c r="V351" s="716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71</v>
      </c>
      <c r="Q352" s="715"/>
      <c r="R352" s="715"/>
      <c r="S352" s="715"/>
      <c r="T352" s="715"/>
      <c r="U352" s="715"/>
      <c r="V352" s="716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103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8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83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71</v>
      </c>
      <c r="Q358" s="715"/>
      <c r="R358" s="715"/>
      <c r="S358" s="715"/>
      <c r="T358" s="715"/>
      <c r="U358" s="715"/>
      <c r="V358" s="716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71</v>
      </c>
      <c r="Q359" s="715"/>
      <c r="R359" s="715"/>
      <c r="S359" s="715"/>
      <c r="T359" s="715"/>
      <c r="U359" s="715"/>
      <c r="V359" s="716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592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71</v>
      </c>
      <c r="Q364" s="715"/>
      <c r="R364" s="715"/>
      <c r="S364" s="715"/>
      <c r="T364" s="715"/>
      <c r="U364" s="715"/>
      <c r="V364" s="716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71</v>
      </c>
      <c r="Q365" s="715"/>
      <c r="R365" s="715"/>
      <c r="S365" s="715"/>
      <c r="T365" s="715"/>
      <c r="U365" s="715"/>
      <c r="V365" s="716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602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64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71</v>
      </c>
      <c r="Q369" s="715"/>
      <c r="R369" s="715"/>
      <c r="S369" s="715"/>
      <c r="T369" s="715"/>
      <c r="U369" s="715"/>
      <c r="V369" s="716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71</v>
      </c>
      <c r="Q370" s="715"/>
      <c r="R370" s="715"/>
      <c r="S370" s="715"/>
      <c r="T370" s="715"/>
      <c r="U370" s="715"/>
      <c r="V370" s="716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73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71</v>
      </c>
      <c r="Q375" s="715"/>
      <c r="R375" s="715"/>
      <c r="S375" s="715"/>
      <c r="T375" s="715"/>
      <c r="U375" s="715"/>
      <c r="V375" s="716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71</v>
      </c>
      <c r="Q376" s="715"/>
      <c r="R376" s="715"/>
      <c r="S376" s="715"/>
      <c r="T376" s="715"/>
      <c r="U376" s="715"/>
      <c r="V376" s="716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615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616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114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4870</v>
      </c>
      <c r="Y380" s="702">
        <f t="shared" ref="Y380:Y390" si="67">IFERROR(IF(X380="",0,CEILING((X380/$H380),1)*$H380),"")</f>
        <v>4875</v>
      </c>
      <c r="Z380" s="36">
        <f>IFERROR(IF(Y380=0,"",ROUNDUP(Y380/H380,0)*0.02175),"")</f>
        <v>7.0687499999999996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5025.84</v>
      </c>
      <c r="BN380" s="64">
        <f t="shared" ref="BN380:BN390" si="69">IFERROR(Y380*I380/H380,"0")</f>
        <v>5031</v>
      </c>
      <c r="BO380" s="64">
        <f t="shared" ref="BO380:BO390" si="70">IFERROR(1/J380*(X380/H380),"0")</f>
        <v>6.7638888888888893</v>
      </c>
      <c r="BP380" s="64">
        <f t="shared" ref="BP380:BP390" si="71">IFERROR(1/J380*(Y380/H380),"0")</f>
        <v>6.770833333333333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1500</v>
      </c>
      <c r="Y382" s="702">
        <f t="shared" si="67"/>
        <v>1500</v>
      </c>
      <c r="Z382" s="36">
        <f>IFERROR(IF(Y382=0,"",ROUNDUP(Y382/H382,0)*0.02175),"")</f>
        <v>2.1749999999999998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1548</v>
      </c>
      <c r="BN382" s="64">
        <f t="shared" si="69"/>
        <v>1548</v>
      </c>
      <c r="BO382" s="64">
        <f t="shared" si="70"/>
        <v>2.083333333333333</v>
      </c>
      <c r="BP382" s="64">
        <f t="shared" si="71"/>
        <v>2.083333333333333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4450</v>
      </c>
      <c r="Y386" s="702">
        <f t="shared" si="67"/>
        <v>4455</v>
      </c>
      <c r="Z386" s="36">
        <f>IFERROR(IF(Y386=0,"",ROUNDUP(Y386/H386,0)*0.02175),"")</f>
        <v>6.4597499999999997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4592.3999999999996</v>
      </c>
      <c r="BN386" s="64">
        <f t="shared" si="69"/>
        <v>4597.5600000000004</v>
      </c>
      <c r="BO386" s="64">
        <f t="shared" si="70"/>
        <v>6.1805555555555554</v>
      </c>
      <c r="BP386" s="64">
        <f t="shared" si="71"/>
        <v>6.1875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71</v>
      </c>
      <c r="Q391" s="715"/>
      <c r="R391" s="715"/>
      <c r="S391" s="715"/>
      <c r="T391" s="715"/>
      <c r="U391" s="715"/>
      <c r="V391" s="716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721.33333333333337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722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15.703499999999998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71</v>
      </c>
      <c r="Q392" s="715"/>
      <c r="R392" s="715"/>
      <c r="S392" s="715"/>
      <c r="T392" s="715"/>
      <c r="U392" s="715"/>
      <c r="V392" s="716"/>
      <c r="W392" s="37" t="s">
        <v>69</v>
      </c>
      <c r="X392" s="703">
        <f>IFERROR(SUM(X380:X390),"0")</f>
        <v>10820</v>
      </c>
      <c r="Y392" s="703">
        <f>IFERROR(SUM(Y380:Y390),"0")</f>
        <v>10830</v>
      </c>
      <c r="Z392" s="37"/>
      <c r="AA392" s="704"/>
      <c r="AB392" s="704"/>
      <c r="AC392" s="704"/>
    </row>
    <row r="393" spans="1:68" ht="14.25" customHeight="1" x14ac:dyDescent="0.25">
      <c r="A393" s="749" t="s">
        <v>162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2000</v>
      </c>
      <c r="Y394" s="702">
        <f>IFERROR(IF(X394="",0,CEILING((X394/$H394),1)*$H394),"")</f>
        <v>2010</v>
      </c>
      <c r="Z394" s="36">
        <f>IFERROR(IF(Y394=0,"",ROUNDUP(Y394/H394,0)*0.02175),"")</f>
        <v>2.9144999999999999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2064</v>
      </c>
      <c r="BN394" s="64">
        <f>IFERROR(Y394*I394/H394,"0")</f>
        <v>2074.3200000000002</v>
      </c>
      <c r="BO394" s="64">
        <f>IFERROR(1/J394*(X394/H394),"0")</f>
        <v>2.7777777777777777</v>
      </c>
      <c r="BP394" s="64">
        <f>IFERROR(1/J394*(Y394/H394),"0")</f>
        <v>2.7916666666666665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71</v>
      </c>
      <c r="Q396" s="715"/>
      <c r="R396" s="715"/>
      <c r="S396" s="715"/>
      <c r="T396" s="715"/>
      <c r="U396" s="715"/>
      <c r="V396" s="716"/>
      <c r="W396" s="37" t="s">
        <v>72</v>
      </c>
      <c r="X396" s="703">
        <f>IFERROR(X394/H394,"0")+IFERROR(X395/H395,"0")</f>
        <v>133.33333333333334</v>
      </c>
      <c r="Y396" s="703">
        <f>IFERROR(Y394/H394,"0")+IFERROR(Y395/H395,"0")</f>
        <v>134</v>
      </c>
      <c r="Z396" s="703">
        <f>IFERROR(IF(Z394="",0,Z394),"0")+IFERROR(IF(Z395="",0,Z395),"0")</f>
        <v>2.9144999999999999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71</v>
      </c>
      <c r="Q397" s="715"/>
      <c r="R397" s="715"/>
      <c r="S397" s="715"/>
      <c r="T397" s="715"/>
      <c r="U397" s="715"/>
      <c r="V397" s="716"/>
      <c r="W397" s="37" t="s">
        <v>69</v>
      </c>
      <c r="X397" s="703">
        <f>IFERROR(SUM(X394:X395),"0")</f>
        <v>2000</v>
      </c>
      <c r="Y397" s="703">
        <f>IFERROR(SUM(Y394:Y395),"0")</f>
        <v>2010</v>
      </c>
      <c r="Z397" s="37"/>
      <c r="AA397" s="704"/>
      <c r="AB397" s="704"/>
      <c r="AC397" s="704"/>
    </row>
    <row r="398" spans="1:68" ht="14.25" customHeight="1" x14ac:dyDescent="0.25">
      <c r="A398" s="749" t="s">
        <v>73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71</v>
      </c>
      <c r="Q402" s="715"/>
      <c r="R402" s="715"/>
      <c r="S402" s="715"/>
      <c r="T402" s="715"/>
      <c r="U402" s="715"/>
      <c r="V402" s="716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71</v>
      </c>
      <c r="Q403" s="715"/>
      <c r="R403" s="715"/>
      <c r="S403" s="715"/>
      <c r="T403" s="715"/>
      <c r="U403" s="715"/>
      <c r="V403" s="716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205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71</v>
      </c>
      <c r="Q407" s="715"/>
      <c r="R407" s="715"/>
      <c r="S407" s="715"/>
      <c r="T407" s="715"/>
      <c r="U407" s="715"/>
      <c r="V407" s="716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71</v>
      </c>
      <c r="Q408" s="715"/>
      <c r="R408" s="715"/>
      <c r="S408" s="715"/>
      <c r="T408" s="715"/>
      <c r="U408" s="715"/>
      <c r="V408" s="716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661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114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44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71</v>
      </c>
      <c r="Q418" s="715"/>
      <c r="R418" s="715"/>
      <c r="S418" s="715"/>
      <c r="T418" s="715"/>
      <c r="U418" s="715"/>
      <c r="V418" s="716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71</v>
      </c>
      <c r="Q419" s="715"/>
      <c r="R419" s="715"/>
      <c r="S419" s="715"/>
      <c r="T419" s="715"/>
      <c r="U419" s="715"/>
      <c r="V419" s="716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64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71</v>
      </c>
      <c r="Q423" s="715"/>
      <c r="R423" s="715"/>
      <c r="S423" s="715"/>
      <c r="T423" s="715"/>
      <c r="U423" s="715"/>
      <c r="V423" s="716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71</v>
      </c>
      <c r="Q424" s="715"/>
      <c r="R424" s="715"/>
      <c r="S424" s="715"/>
      <c r="T424" s="715"/>
      <c r="U424" s="715"/>
      <c r="V424" s="716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73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4450</v>
      </c>
      <c r="Y426" s="702">
        <f>IFERROR(IF(X426="",0,CEILING((X426/$H426),1)*$H426),"")</f>
        <v>4453.8</v>
      </c>
      <c r="Z426" s="36">
        <f>IFERROR(IF(Y426=0,"",ROUNDUP(Y426/H426,0)*0.02175),"")</f>
        <v>12.41925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4771.7692307692314</v>
      </c>
      <c r="BN426" s="64">
        <f>IFERROR(Y426*I426/H426,"0")</f>
        <v>4775.844000000001</v>
      </c>
      <c r="BO426" s="64">
        <f>IFERROR(1/J426*(X426/H426),"0")</f>
        <v>10.187728937728938</v>
      </c>
      <c r="BP426" s="64">
        <f>IFERROR(1/J426*(Y426/H426),"0")</f>
        <v>10.196428571428571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71</v>
      </c>
      <c r="Q431" s="715"/>
      <c r="R431" s="715"/>
      <c r="S431" s="715"/>
      <c r="T431" s="715"/>
      <c r="U431" s="715"/>
      <c r="V431" s="716"/>
      <c r="W431" s="37" t="s">
        <v>72</v>
      </c>
      <c r="X431" s="703">
        <f>IFERROR(X426/H426,"0")+IFERROR(X427/H427,"0")+IFERROR(X428/H428,"0")+IFERROR(X429/H429,"0")+IFERROR(X430/H430,"0")</f>
        <v>570.51282051282055</v>
      </c>
      <c r="Y431" s="703">
        <f>IFERROR(Y426/H426,"0")+IFERROR(Y427/H427,"0")+IFERROR(Y428/H428,"0")+IFERROR(Y429/H429,"0")+IFERROR(Y430/H430,"0")</f>
        <v>571</v>
      </c>
      <c r="Z431" s="703">
        <f>IFERROR(IF(Z426="",0,Z426),"0")+IFERROR(IF(Z427="",0,Z427),"0")+IFERROR(IF(Z428="",0,Z428),"0")+IFERROR(IF(Z429="",0,Z429),"0")+IFERROR(IF(Z430="",0,Z430),"0")</f>
        <v>12.41925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71</v>
      </c>
      <c r="Q432" s="715"/>
      <c r="R432" s="715"/>
      <c r="S432" s="715"/>
      <c r="T432" s="715"/>
      <c r="U432" s="715"/>
      <c r="V432" s="716"/>
      <c r="W432" s="37" t="s">
        <v>69</v>
      </c>
      <c r="X432" s="703">
        <f>IFERROR(SUM(X426:X430),"0")</f>
        <v>4450</v>
      </c>
      <c r="Y432" s="703">
        <f>IFERROR(SUM(Y426:Y430),"0")</f>
        <v>4453.8</v>
      </c>
      <c r="Z432" s="37"/>
      <c r="AA432" s="704"/>
      <c r="AB432" s="704"/>
      <c r="AC432" s="704"/>
    </row>
    <row r="433" spans="1:68" ht="14.25" customHeight="1" x14ac:dyDescent="0.25">
      <c r="A433" s="749" t="s">
        <v>205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71</v>
      </c>
      <c r="Q435" s="715"/>
      <c r="R435" s="715"/>
      <c r="S435" s="715"/>
      <c r="T435" s="715"/>
      <c r="U435" s="715"/>
      <c r="V435" s="716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71</v>
      </c>
      <c r="Q436" s="715"/>
      <c r="R436" s="715"/>
      <c r="S436" s="715"/>
      <c r="T436" s="715"/>
      <c r="U436" s="715"/>
      <c r="V436" s="716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700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701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114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71</v>
      </c>
      <c r="Q441" s="715"/>
      <c r="R441" s="715"/>
      <c r="S441" s="715"/>
      <c r="T441" s="715"/>
      <c r="U441" s="715"/>
      <c r="V441" s="716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71</v>
      </c>
      <c r="Q442" s="715"/>
      <c r="R442" s="715"/>
      <c r="S442" s="715"/>
      <c r="T442" s="715"/>
      <c r="U442" s="715"/>
      <c r="V442" s="716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64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39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71</v>
      </c>
      <c r="Q464" s="715"/>
      <c r="R464" s="715"/>
      <c r="S464" s="715"/>
      <c r="T464" s="715"/>
      <c r="U464" s="715"/>
      <c r="V464" s="716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71</v>
      </c>
      <c r="Q465" s="715"/>
      <c r="R465" s="715"/>
      <c r="S465" s="715"/>
      <c r="T465" s="715"/>
      <c r="U465" s="715"/>
      <c r="V465" s="716"/>
      <c r="W465" s="37" t="s">
        <v>69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73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71</v>
      </c>
      <c r="Q469" s="715"/>
      <c r="R469" s="715"/>
      <c r="S469" s="715"/>
      <c r="T469" s="715"/>
      <c r="U469" s="715"/>
      <c r="V469" s="716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71</v>
      </c>
      <c r="Q470" s="715"/>
      <c r="R470" s="715"/>
      <c r="S470" s="715"/>
      <c r="T470" s="715"/>
      <c r="U470" s="715"/>
      <c r="V470" s="716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103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71</v>
      </c>
      <c r="Q473" s="715"/>
      <c r="R473" s="715"/>
      <c r="S473" s="715"/>
      <c r="T473" s="715"/>
      <c r="U473" s="715"/>
      <c r="V473" s="716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71</v>
      </c>
      <c r="Q474" s="715"/>
      <c r="R474" s="715"/>
      <c r="S474" s="715"/>
      <c r="T474" s="715"/>
      <c r="U474" s="715"/>
      <c r="V474" s="716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759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162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71</v>
      </c>
      <c r="Q478" s="715"/>
      <c r="R478" s="715"/>
      <c r="S478" s="715"/>
      <c r="T478" s="715"/>
      <c r="U478" s="715"/>
      <c r="V478" s="716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71</v>
      </c>
      <c r="Q479" s="715"/>
      <c r="R479" s="715"/>
      <c r="S479" s="715"/>
      <c r="T479" s="715"/>
      <c r="U479" s="715"/>
      <c r="V479" s="716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64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77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71</v>
      </c>
      <c r="Q486" s="715"/>
      <c r="R486" s="715"/>
      <c r="S486" s="715"/>
      <c r="T486" s="715"/>
      <c r="U486" s="715"/>
      <c r="V486" s="716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71</v>
      </c>
      <c r="Q487" s="715"/>
      <c r="R487" s="715"/>
      <c r="S487" s="715"/>
      <c r="T487" s="715"/>
      <c r="U487" s="715"/>
      <c r="V487" s="716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103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71</v>
      </c>
      <c r="Q490" s="715"/>
      <c r="R490" s="715"/>
      <c r="S490" s="715"/>
      <c r="T490" s="715"/>
      <c r="U490" s="715"/>
      <c r="V490" s="716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71</v>
      </c>
      <c r="Q491" s="715"/>
      <c r="R491" s="715"/>
      <c r="S491" s="715"/>
      <c r="T491" s="715"/>
      <c r="U491" s="715"/>
      <c r="V491" s="716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779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64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71</v>
      </c>
      <c r="Q497" s="715"/>
      <c r="R497" s="715"/>
      <c r="S497" s="715"/>
      <c r="T497" s="715"/>
      <c r="U497" s="715"/>
      <c r="V497" s="716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71</v>
      </c>
      <c r="Q498" s="715"/>
      <c r="R498" s="715"/>
      <c r="S498" s="715"/>
      <c r="T498" s="715"/>
      <c r="U498" s="715"/>
      <c r="V498" s="716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788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64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71</v>
      </c>
      <c r="Q502" s="715"/>
      <c r="R502" s="715"/>
      <c r="S502" s="715"/>
      <c r="T502" s="715"/>
      <c r="U502" s="715"/>
      <c r="V502" s="716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71</v>
      </c>
      <c r="Q503" s="715"/>
      <c r="R503" s="715"/>
      <c r="S503" s="715"/>
      <c r="T503" s="715"/>
      <c r="U503" s="715"/>
      <c r="V503" s="716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792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792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114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500</v>
      </c>
      <c r="Y512" s="702">
        <f t="shared" si="84"/>
        <v>501.6</v>
      </c>
      <c r="Z512" s="36">
        <f t="shared" si="85"/>
        <v>1.1362000000000001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534.09090909090912</v>
      </c>
      <c r="BN512" s="64">
        <f t="shared" si="87"/>
        <v>535.79999999999995</v>
      </c>
      <c r="BO512" s="64">
        <f t="shared" si="88"/>
        <v>0.91054778554778548</v>
      </c>
      <c r="BP512" s="64">
        <f t="shared" si="89"/>
        <v>0.91346153846153855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71</v>
      </c>
      <c r="Q515" s="715"/>
      <c r="R515" s="715"/>
      <c r="S515" s="715"/>
      <c r="T515" s="715"/>
      <c r="U515" s="715"/>
      <c r="V515" s="716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94.696969696969688</v>
      </c>
      <c r="Y515" s="703">
        <f>IFERROR(Y507/H507,"0")+IFERROR(Y508/H508,"0")+IFERROR(Y509/H509,"0")+IFERROR(Y510/H510,"0")+IFERROR(Y511/H511,"0")+IFERROR(Y512/H512,"0")+IFERROR(Y513/H513,"0")+IFERROR(Y514/H514,"0")</f>
        <v>95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1.1362000000000001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71</v>
      </c>
      <c r="Q516" s="715"/>
      <c r="R516" s="715"/>
      <c r="S516" s="715"/>
      <c r="T516" s="715"/>
      <c r="U516" s="715"/>
      <c r="V516" s="716"/>
      <c r="W516" s="37" t="s">
        <v>69</v>
      </c>
      <c r="X516" s="703">
        <f>IFERROR(SUM(X507:X514),"0")</f>
        <v>500</v>
      </c>
      <c r="Y516" s="703">
        <f>IFERROR(SUM(Y507:Y514),"0")</f>
        <v>501.6</v>
      </c>
      <c r="Z516" s="37"/>
      <c r="AA516" s="704"/>
      <c r="AB516" s="704"/>
      <c r="AC516" s="704"/>
    </row>
    <row r="517" spans="1:68" ht="14.25" customHeight="1" x14ac:dyDescent="0.25">
      <c r="A517" s="749" t="s">
        <v>162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71</v>
      </c>
      <c r="Q520" s="715"/>
      <c r="R520" s="715"/>
      <c r="S520" s="715"/>
      <c r="T520" s="715"/>
      <c r="U520" s="715"/>
      <c r="V520" s="716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71</v>
      </c>
      <c r="Q521" s="715"/>
      <c r="R521" s="715"/>
      <c r="S521" s="715"/>
      <c r="T521" s="715"/>
      <c r="U521" s="715"/>
      <c r="V521" s="716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64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71</v>
      </c>
      <c r="Q529" s="715"/>
      <c r="R529" s="715"/>
      <c r="S529" s="715"/>
      <c r="T529" s="715"/>
      <c r="U529" s="715"/>
      <c r="V529" s="716"/>
      <c r="W529" s="37" t="s">
        <v>72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71</v>
      </c>
      <c r="Q530" s="715"/>
      <c r="R530" s="715"/>
      <c r="S530" s="715"/>
      <c r="T530" s="715"/>
      <c r="U530" s="715"/>
      <c r="V530" s="716"/>
      <c r="W530" s="37" t="s">
        <v>69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customHeight="1" x14ac:dyDescent="0.25">
      <c r="A531" s="749" t="s">
        <v>73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71</v>
      </c>
      <c r="Q535" s="715"/>
      <c r="R535" s="715"/>
      <c r="S535" s="715"/>
      <c r="T535" s="715"/>
      <c r="U535" s="715"/>
      <c r="V535" s="716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71</v>
      </c>
      <c r="Q536" s="715"/>
      <c r="R536" s="715"/>
      <c r="S536" s="715"/>
      <c r="T536" s="715"/>
      <c r="U536" s="715"/>
      <c r="V536" s="716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205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0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71</v>
      </c>
      <c r="Q540" s="715"/>
      <c r="R540" s="715"/>
      <c r="S540" s="715"/>
      <c r="T540" s="715"/>
      <c r="U540" s="715"/>
      <c r="V540" s="716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71</v>
      </c>
      <c r="Q541" s="715"/>
      <c r="R541" s="715"/>
      <c r="S541" s="715"/>
      <c r="T541" s="715"/>
      <c r="U541" s="715"/>
      <c r="V541" s="716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850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850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114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7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6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25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0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42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4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1001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71</v>
      </c>
      <c r="Q552" s="715"/>
      <c r="R552" s="715"/>
      <c r="S552" s="715"/>
      <c r="T552" s="715"/>
      <c r="U552" s="715"/>
      <c r="V552" s="716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71</v>
      </c>
      <c r="Q553" s="715"/>
      <c r="R553" s="715"/>
      <c r="S553" s="715"/>
      <c r="T553" s="715"/>
      <c r="U553" s="715"/>
      <c r="V553" s="716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162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1005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3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10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15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71</v>
      </c>
      <c r="Q559" s="715"/>
      <c r="R559" s="715"/>
      <c r="S559" s="715"/>
      <c r="T559" s="715"/>
      <c r="U559" s="715"/>
      <c r="V559" s="716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71</v>
      </c>
      <c r="Q560" s="715"/>
      <c r="R560" s="715"/>
      <c r="S560" s="715"/>
      <c r="T560" s="715"/>
      <c r="U560" s="715"/>
      <c r="V560" s="716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64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5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0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40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86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42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2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75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71</v>
      </c>
      <c r="Q569" s="715"/>
      <c r="R569" s="715"/>
      <c r="S569" s="715"/>
      <c r="T569" s="715"/>
      <c r="U569" s="715"/>
      <c r="V569" s="716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71</v>
      </c>
      <c r="Q570" s="715"/>
      <c r="R570" s="715"/>
      <c r="S570" s="715"/>
      <c r="T570" s="715"/>
      <c r="U570" s="715"/>
      <c r="V570" s="716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73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812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810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2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1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71</v>
      </c>
      <c r="Q576" s="715"/>
      <c r="R576" s="715"/>
      <c r="S576" s="715"/>
      <c r="T576" s="715"/>
      <c r="U576" s="715"/>
      <c r="V576" s="716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71</v>
      </c>
      <c r="Q577" s="715"/>
      <c r="R577" s="715"/>
      <c r="S577" s="715"/>
      <c r="T577" s="715"/>
      <c r="U577" s="715"/>
      <c r="V577" s="716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205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1004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4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07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71</v>
      </c>
      <c r="Q583" s="715"/>
      <c r="R583" s="715"/>
      <c r="S583" s="715"/>
      <c r="T583" s="715"/>
      <c r="U583" s="715"/>
      <c r="V583" s="716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71</v>
      </c>
      <c r="Q584" s="715"/>
      <c r="R584" s="715"/>
      <c r="S584" s="715"/>
      <c r="T584" s="715"/>
      <c r="U584" s="715"/>
      <c r="V584" s="716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941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114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2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35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71</v>
      </c>
      <c r="Q589" s="715"/>
      <c r="R589" s="715"/>
      <c r="S589" s="715"/>
      <c r="T589" s="715"/>
      <c r="U589" s="715"/>
      <c r="V589" s="716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71</v>
      </c>
      <c r="Q590" s="715"/>
      <c r="R590" s="715"/>
      <c r="S590" s="715"/>
      <c r="T590" s="715"/>
      <c r="U590" s="715"/>
      <c r="V590" s="716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162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1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71</v>
      </c>
      <c r="Q593" s="715"/>
      <c r="R593" s="715"/>
      <c r="S593" s="715"/>
      <c r="T593" s="715"/>
      <c r="U593" s="715"/>
      <c r="V593" s="716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71</v>
      </c>
      <c r="Q594" s="715"/>
      <c r="R594" s="715"/>
      <c r="S594" s="715"/>
      <c r="T594" s="715"/>
      <c r="U594" s="715"/>
      <c r="V594" s="716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64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933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71</v>
      </c>
      <c r="Q597" s="715"/>
      <c r="R597" s="715"/>
      <c r="S597" s="715"/>
      <c r="T597" s="715"/>
      <c r="U597" s="715"/>
      <c r="V597" s="716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71</v>
      </c>
      <c r="Q598" s="715"/>
      <c r="R598" s="715"/>
      <c r="S598" s="715"/>
      <c r="T598" s="715"/>
      <c r="U598" s="715"/>
      <c r="V598" s="716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73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13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71</v>
      </c>
      <c r="Q601" s="715"/>
      <c r="R601" s="715"/>
      <c r="S601" s="715"/>
      <c r="T601" s="715"/>
      <c r="U601" s="715"/>
      <c r="V601" s="716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71</v>
      </c>
      <c r="Q602" s="715"/>
      <c r="R602" s="715"/>
      <c r="S602" s="715"/>
      <c r="T602" s="715"/>
      <c r="U602" s="715"/>
      <c r="V602" s="716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18220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18246.3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963</v>
      </c>
      <c r="Q604" s="793"/>
      <c r="R604" s="793"/>
      <c r="S604" s="793"/>
      <c r="T604" s="793"/>
      <c r="U604" s="793"/>
      <c r="V604" s="794"/>
      <c r="W604" s="37" t="s">
        <v>69</v>
      </c>
      <c r="X604" s="703">
        <f>IFERROR(SUM(BM22:BM600),"0")</f>
        <v>19031.433473193472</v>
      </c>
      <c r="Y604" s="703">
        <f>IFERROR(SUM(BN22:BN600),"0")</f>
        <v>19058.848000000002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964</v>
      </c>
      <c r="Q605" s="793"/>
      <c r="R605" s="793"/>
      <c r="S605" s="793"/>
      <c r="T605" s="793"/>
      <c r="U605" s="793"/>
      <c r="V605" s="794"/>
      <c r="W605" s="37" t="s">
        <v>965</v>
      </c>
      <c r="X605" s="38">
        <f>ROUNDUP(SUM(BO22:BO600),0)</f>
        <v>30</v>
      </c>
      <c r="Y605" s="38">
        <f>ROUNDUP(SUM(BP22:BP600),0)</f>
        <v>31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966</v>
      </c>
      <c r="Q606" s="793"/>
      <c r="R606" s="793"/>
      <c r="S606" s="793"/>
      <c r="T606" s="793"/>
      <c r="U606" s="793"/>
      <c r="V606" s="794"/>
      <c r="W606" s="37" t="s">
        <v>69</v>
      </c>
      <c r="X606" s="703">
        <f>GrossWeightTotal+PalletQtyTotal*25</f>
        <v>19781.433473193472</v>
      </c>
      <c r="Y606" s="703">
        <f>GrossWeightTotalR+PalletQtyTotalR*25</f>
        <v>19833.848000000002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967</v>
      </c>
      <c r="Q607" s="793"/>
      <c r="R607" s="793"/>
      <c r="S607" s="793"/>
      <c r="T607" s="793"/>
      <c r="U607" s="793"/>
      <c r="V607" s="794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1686.5431235431236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1689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968</v>
      </c>
      <c r="Q608" s="793"/>
      <c r="R608" s="793"/>
      <c r="S608" s="793"/>
      <c r="T608" s="793"/>
      <c r="U608" s="793"/>
      <c r="V608" s="794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33.430959999999999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4" t="s">
        <v>112</v>
      </c>
      <c r="D610" s="756"/>
      <c r="E610" s="756"/>
      <c r="F610" s="756"/>
      <c r="G610" s="756"/>
      <c r="H610" s="745"/>
      <c r="I610" s="744" t="s">
        <v>321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615</v>
      </c>
      <c r="X610" s="745"/>
      <c r="Y610" s="744" t="s">
        <v>700</v>
      </c>
      <c r="Z610" s="756"/>
      <c r="AA610" s="756"/>
      <c r="AB610" s="745"/>
      <c r="AC610" s="698" t="s">
        <v>792</v>
      </c>
      <c r="AD610" s="744" t="s">
        <v>850</v>
      </c>
      <c r="AE610" s="745"/>
      <c r="AF610" s="699"/>
    </row>
    <row r="611" spans="1:32" ht="14.25" customHeight="1" thickTop="1" x14ac:dyDescent="0.2">
      <c r="A611" s="924" t="s">
        <v>971</v>
      </c>
      <c r="B611" s="744" t="s">
        <v>63</v>
      </c>
      <c r="C611" s="744" t="s">
        <v>113</v>
      </c>
      <c r="D611" s="744" t="s">
        <v>139</v>
      </c>
      <c r="E611" s="744" t="s">
        <v>212</v>
      </c>
      <c r="F611" s="744" t="s">
        <v>233</v>
      </c>
      <c r="G611" s="744" t="s">
        <v>279</v>
      </c>
      <c r="H611" s="744" t="s">
        <v>112</v>
      </c>
      <c r="I611" s="744" t="s">
        <v>322</v>
      </c>
      <c r="J611" s="744" t="s">
        <v>347</v>
      </c>
      <c r="K611" s="744" t="s">
        <v>418</v>
      </c>
      <c r="L611" s="699"/>
      <c r="M611" s="744" t="s">
        <v>438</v>
      </c>
      <c r="N611" s="699"/>
      <c r="O611" s="744" t="s">
        <v>464</v>
      </c>
      <c r="P611" s="744" t="s">
        <v>481</v>
      </c>
      <c r="Q611" s="744" t="s">
        <v>484</v>
      </c>
      <c r="R611" s="744" t="s">
        <v>493</v>
      </c>
      <c r="S611" s="744" t="s">
        <v>507</v>
      </c>
      <c r="T611" s="744" t="s">
        <v>511</v>
      </c>
      <c r="U611" s="744" t="s">
        <v>519</v>
      </c>
      <c r="V611" s="744" t="s">
        <v>602</v>
      </c>
      <c r="W611" s="744" t="s">
        <v>616</v>
      </c>
      <c r="X611" s="744" t="s">
        <v>661</v>
      </c>
      <c r="Y611" s="744" t="s">
        <v>701</v>
      </c>
      <c r="Z611" s="744" t="s">
        <v>759</v>
      </c>
      <c r="AA611" s="744" t="s">
        <v>779</v>
      </c>
      <c r="AB611" s="744" t="s">
        <v>788</v>
      </c>
      <c r="AC611" s="744" t="s">
        <v>792</v>
      </c>
      <c r="AD611" s="744" t="s">
        <v>850</v>
      </c>
      <c r="AE611" s="744" t="s">
        <v>941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450.90000000000003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12840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4453.8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501.6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