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X11" i="1" l="1"/>
  <c r="X12" i="1"/>
  <c r="X19" i="1"/>
  <c r="AH20" i="1"/>
  <c r="AH23" i="1"/>
  <c r="AH24" i="1"/>
  <c r="X27" i="1"/>
  <c r="X28" i="1"/>
  <c r="X31" i="1"/>
  <c r="X32" i="1"/>
  <c r="AH35" i="1"/>
  <c r="AH36" i="1"/>
  <c r="AH39" i="1"/>
  <c r="AH40" i="1"/>
  <c r="X43" i="1"/>
  <c r="X44" i="1"/>
  <c r="X47" i="1"/>
  <c r="X48" i="1"/>
  <c r="AH51" i="1"/>
  <c r="AH52" i="1"/>
  <c r="AH55" i="1"/>
  <c r="AH56" i="1"/>
  <c r="AH59" i="1"/>
  <c r="X64" i="1"/>
  <c r="X67" i="1"/>
  <c r="X68" i="1"/>
  <c r="X71" i="1"/>
  <c r="AH72" i="1"/>
  <c r="X75" i="1"/>
  <c r="X79" i="1"/>
  <c r="X80" i="1"/>
  <c r="AH83" i="1"/>
  <c r="AH84" i="1"/>
  <c r="AH87" i="1"/>
  <c r="AH88" i="1"/>
  <c r="X91" i="1"/>
  <c r="X92" i="1"/>
  <c r="X95" i="1"/>
  <c r="X96" i="1"/>
  <c r="AH99" i="1"/>
  <c r="AH100" i="1"/>
  <c r="AH103" i="1"/>
  <c r="AH104" i="1"/>
  <c r="X107" i="1"/>
  <c r="X108" i="1"/>
  <c r="X111" i="1"/>
  <c r="X112" i="1"/>
  <c r="AH7" i="1"/>
  <c r="AH8" i="1"/>
  <c r="AH9" i="1"/>
  <c r="AH10" i="1"/>
  <c r="X15" i="1"/>
  <c r="AH31" i="1"/>
  <c r="AH47" i="1"/>
  <c r="X63" i="1"/>
  <c r="AH79" i="1"/>
  <c r="AH95" i="1"/>
  <c r="AH111" i="1"/>
  <c r="AH12" i="1"/>
  <c r="AH13" i="1"/>
  <c r="AH14" i="1"/>
  <c r="AH16" i="1"/>
  <c r="AH17" i="1"/>
  <c r="AH18" i="1"/>
  <c r="AH21" i="1"/>
  <c r="AH22" i="1"/>
  <c r="AH25" i="1"/>
  <c r="AH26" i="1"/>
  <c r="AH28" i="1"/>
  <c r="AH29" i="1"/>
  <c r="AH30" i="1"/>
  <c r="AH32" i="1"/>
  <c r="AH33" i="1"/>
  <c r="AH34" i="1"/>
  <c r="AH37" i="1"/>
  <c r="AH38" i="1"/>
  <c r="AH41" i="1"/>
  <c r="AH42" i="1"/>
  <c r="AH44" i="1"/>
  <c r="AH45" i="1"/>
  <c r="AH46" i="1"/>
  <c r="AH48" i="1"/>
  <c r="AH49" i="1"/>
  <c r="AH50" i="1"/>
  <c r="AH53" i="1"/>
  <c r="AH54" i="1"/>
  <c r="AH57" i="1"/>
  <c r="AH58" i="1"/>
  <c r="AH60" i="1"/>
  <c r="AH61" i="1"/>
  <c r="AH62" i="1"/>
  <c r="AH64" i="1"/>
  <c r="AH65" i="1"/>
  <c r="AH66" i="1"/>
  <c r="AH69" i="1"/>
  <c r="AH70" i="1"/>
  <c r="AH73" i="1"/>
  <c r="AH74" i="1"/>
  <c r="AH76" i="1"/>
  <c r="AH77" i="1"/>
  <c r="AH78" i="1"/>
  <c r="AH80" i="1"/>
  <c r="AH81" i="1"/>
  <c r="AH82" i="1"/>
  <c r="AH85" i="1"/>
  <c r="AH86" i="1"/>
  <c r="AH89" i="1"/>
  <c r="AH90" i="1"/>
  <c r="AH92" i="1"/>
  <c r="AH93" i="1"/>
  <c r="AH94" i="1"/>
  <c r="AH96" i="1"/>
  <c r="AH97" i="1"/>
  <c r="AH98" i="1"/>
  <c r="AH101" i="1"/>
  <c r="AH102" i="1"/>
  <c r="AH105" i="1"/>
  <c r="AH106" i="1"/>
  <c r="AH108" i="1"/>
  <c r="AH109" i="1"/>
  <c r="AH110" i="1"/>
  <c r="AH112" i="1"/>
  <c r="AH113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2" i="1"/>
  <c r="AF83" i="1"/>
  <c r="AF84" i="1"/>
  <c r="AF86" i="1"/>
  <c r="AF87" i="1"/>
  <c r="AF88" i="1"/>
  <c r="AF89" i="1"/>
  <c r="AF90" i="1"/>
  <c r="AF91" i="1"/>
  <c r="AF92" i="1"/>
  <c r="AF93" i="1"/>
  <c r="AF94" i="1"/>
  <c r="AF95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60" i="1"/>
  <c r="Y62" i="1"/>
  <c r="Y63" i="1"/>
  <c r="Y64" i="1"/>
  <c r="Y65" i="1"/>
  <c r="Y66" i="1"/>
  <c r="Y67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7" i="1"/>
  <c r="X13" i="1"/>
  <c r="X14" i="1"/>
  <c r="X16" i="1"/>
  <c r="X17" i="1"/>
  <c r="X18" i="1"/>
  <c r="X21" i="1"/>
  <c r="X22" i="1"/>
  <c r="X25" i="1"/>
  <c r="X26" i="1"/>
  <c r="X29" i="1"/>
  <c r="X30" i="1"/>
  <c r="X33" i="1"/>
  <c r="X34" i="1"/>
  <c r="X37" i="1"/>
  <c r="X38" i="1"/>
  <c r="X41" i="1"/>
  <c r="X42" i="1"/>
  <c r="X45" i="1"/>
  <c r="X46" i="1"/>
  <c r="X49" i="1"/>
  <c r="X50" i="1"/>
  <c r="X53" i="1"/>
  <c r="X54" i="1"/>
  <c r="X57" i="1"/>
  <c r="X60" i="1"/>
  <c r="X62" i="1"/>
  <c r="X65" i="1"/>
  <c r="X66" i="1"/>
  <c r="X69" i="1"/>
  <c r="X70" i="1"/>
  <c r="X72" i="1"/>
  <c r="X73" i="1"/>
  <c r="X74" i="1"/>
  <c r="X76" i="1"/>
  <c r="X78" i="1"/>
  <c r="X81" i="1"/>
  <c r="X82" i="1"/>
  <c r="X85" i="1"/>
  <c r="X86" i="1"/>
  <c r="X89" i="1"/>
  <c r="X90" i="1"/>
  <c r="X93" i="1"/>
  <c r="X94" i="1"/>
  <c r="X97" i="1"/>
  <c r="X98" i="1"/>
  <c r="X101" i="1"/>
  <c r="X102" i="1"/>
  <c r="X105" i="1"/>
  <c r="X106" i="1"/>
  <c r="X109" i="1"/>
  <c r="X110" i="1"/>
  <c r="X113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X58" i="1" s="1"/>
  <c r="V59" i="1"/>
  <c r="V60" i="1"/>
  <c r="V61" i="1"/>
  <c r="Y61" i="1" s="1"/>
  <c r="V62" i="1"/>
  <c r="V63" i="1"/>
  <c r="V64" i="1"/>
  <c r="V65" i="1"/>
  <c r="V66" i="1"/>
  <c r="V67" i="1"/>
  <c r="V68" i="1"/>
  <c r="Y68" i="1" s="1"/>
  <c r="V69" i="1"/>
  <c r="V70" i="1"/>
  <c r="V71" i="1"/>
  <c r="V72" i="1"/>
  <c r="V73" i="1"/>
  <c r="V74" i="1"/>
  <c r="V75" i="1"/>
  <c r="V76" i="1"/>
  <c r="V77" i="1"/>
  <c r="X77" i="1" s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7" i="1"/>
  <c r="AB8" i="1"/>
  <c r="AB9" i="1"/>
  <c r="AB10" i="1"/>
  <c r="AB11" i="1"/>
  <c r="AB12" i="1"/>
  <c r="AB13" i="1"/>
  <c r="AB14" i="1"/>
  <c r="AB15" i="1"/>
  <c r="AB16" i="1"/>
  <c r="AB20" i="1"/>
  <c r="AB21" i="1"/>
  <c r="AB22" i="1"/>
  <c r="AB23" i="1"/>
  <c r="AB24" i="1"/>
  <c r="AB25" i="1"/>
  <c r="AB26" i="1"/>
  <c r="AB27" i="1"/>
  <c r="AB28" i="1"/>
  <c r="AB30" i="1"/>
  <c r="AB31" i="1"/>
  <c r="AB32" i="1"/>
  <c r="AB33" i="1"/>
  <c r="AB34" i="1"/>
  <c r="AB35" i="1"/>
  <c r="AB36" i="1"/>
  <c r="AB37" i="1"/>
  <c r="AB38" i="1"/>
  <c r="AB40" i="1"/>
  <c r="AB41" i="1"/>
  <c r="AB42" i="1"/>
  <c r="AB43" i="1"/>
  <c r="AB44" i="1"/>
  <c r="AB45" i="1"/>
  <c r="AB46" i="1"/>
  <c r="AB47" i="1"/>
  <c r="AB48" i="1"/>
  <c r="AB49" i="1"/>
  <c r="AB50" i="1"/>
  <c r="AB53" i="1"/>
  <c r="AB54" i="1"/>
  <c r="AB55" i="1"/>
  <c r="AB56" i="1"/>
  <c r="AB57" i="1"/>
  <c r="AB58" i="1"/>
  <c r="AB59" i="1"/>
  <c r="AB60" i="1"/>
  <c r="AB61" i="1"/>
  <c r="AB63" i="1"/>
  <c r="AB64" i="1"/>
  <c r="AB65" i="1"/>
  <c r="AB66" i="1"/>
  <c r="AB69" i="1"/>
  <c r="AB70" i="1"/>
  <c r="AB71" i="1"/>
  <c r="AB72" i="1"/>
  <c r="AB74" i="1"/>
  <c r="AB75" i="1"/>
  <c r="AB76" i="1"/>
  <c r="AB77" i="1"/>
  <c r="AB78" i="1"/>
  <c r="AB79" i="1"/>
  <c r="AB80" i="1"/>
  <c r="AB82" i="1"/>
  <c r="AB83" i="1"/>
  <c r="AB84" i="1"/>
  <c r="AB87" i="1"/>
  <c r="AB88" i="1"/>
  <c r="AB89" i="1"/>
  <c r="AB90" i="1"/>
  <c r="AB91" i="1"/>
  <c r="AB92" i="1"/>
  <c r="AB93" i="1"/>
  <c r="AB94" i="1"/>
  <c r="AB98" i="1"/>
  <c r="AB99" i="1"/>
  <c r="AB101" i="1"/>
  <c r="AB103" i="1"/>
  <c r="AB105" i="1"/>
  <c r="AB106" i="1"/>
  <c r="AB107" i="1"/>
  <c r="AB6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6" i="1" s="1"/>
  <c r="Z111" i="1"/>
  <c r="Z112" i="1"/>
  <c r="Z113" i="1"/>
  <c r="Z7" i="1"/>
  <c r="N8" i="1"/>
  <c r="N9" i="1"/>
  <c r="N10" i="1"/>
  <c r="N6" i="1" s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7" i="1"/>
  <c r="AA6" i="1"/>
  <c r="AD6" i="1"/>
  <c r="AI6" i="1"/>
  <c r="O6" i="1"/>
  <c r="P6" i="1"/>
  <c r="Q6" i="1"/>
  <c r="R6" i="1"/>
  <c r="S6" i="1"/>
  <c r="T6" i="1"/>
  <c r="U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7" i="1"/>
  <c r="E6" i="1"/>
  <c r="F6" i="1"/>
  <c r="X104" i="1" l="1"/>
  <c r="X100" i="1"/>
  <c r="X88" i="1"/>
  <c r="X84" i="1"/>
  <c r="X56" i="1"/>
  <c r="X52" i="1"/>
  <c r="X40" i="1"/>
  <c r="X36" i="1"/>
  <c r="X24" i="1"/>
  <c r="AH68" i="1"/>
  <c r="AH107" i="1"/>
  <c r="AH91" i="1"/>
  <c r="AH43" i="1"/>
  <c r="AH27" i="1"/>
  <c r="X103" i="1"/>
  <c r="X99" i="1"/>
  <c r="X87" i="1"/>
  <c r="X83" i="1"/>
  <c r="X55" i="1"/>
  <c r="X51" i="1"/>
  <c r="X39" i="1"/>
  <c r="X35" i="1"/>
  <c r="X23" i="1"/>
  <c r="X10" i="1"/>
  <c r="X9" i="1"/>
  <c r="X8" i="1"/>
  <c r="W6" i="1"/>
  <c r="X59" i="1"/>
  <c r="AH75" i="1"/>
  <c r="AH71" i="1"/>
  <c r="AH67" i="1"/>
  <c r="AH63" i="1"/>
  <c r="AH19" i="1"/>
  <c r="AH15" i="1"/>
  <c r="AH11" i="1"/>
  <c r="X20" i="1"/>
  <c r="V6" i="1"/>
  <c r="X61" i="1"/>
  <c r="Y59" i="1"/>
  <c r="AE6" i="1"/>
  <c r="AC6" i="1"/>
  <c r="L6" i="1"/>
  <c r="K6" i="1"/>
  <c r="J6" i="1"/>
  <c r="AH6" i="1" l="1"/>
</calcChain>
</file>

<file path=xl/sharedStrings.xml><?xml version="1.0" encoding="utf-8"?>
<sst xmlns="http://schemas.openxmlformats.org/spreadsheetml/2006/main" count="260" uniqueCount="140">
  <si>
    <t>Период: 09.11.2023 - 16.11.2023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</si>
  <si>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</si>
  <si>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</si>
  <si>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</si>
  <si>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</si>
  <si>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</si>
  <si>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</si>
  <si>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</si>
  <si>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</si>
  <si>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</si>
  <si>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</si>
  <si>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</si>
  <si>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</si>
  <si>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</si>
  <si>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</si>
  <si>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</si>
  <si>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</si>
  <si>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</si>
  <si>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</si>
  <si>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</si>
  <si>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</si>
  <si>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</si>
  <si>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</si>
  <si>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</si>
  <si>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</si>
  <si>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</si>
  <si>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</si>
  <si>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</si>
  <si>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</si>
  <si>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</si>
  <si>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</si>
  <si>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</si>
  <si>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</si>
  <si>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</si>
  <si>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</si>
  <si>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</si>
  <si>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</si>
  <si>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</si>
  <si>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</si>
  <si>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</si>
  <si>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</si>
  <si>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</si>
  <si>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</si>
  <si>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</si>
  <si>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</si>
  <si>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</si>
  <si>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</si>
  <si>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</si>
  <si>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</si>
  <si>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</si>
  <si>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</si>
  <si>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</si>
  <si>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</si>
  <si>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</si>
  <si>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</si>
  <si>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</si>
  <si>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</si>
  <si>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</si>
  <si>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</si>
  <si>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</si>
  <si>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</si>
  <si>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</si>
  <si>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</si>
  <si>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</si>
  <si>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</si>
  <si>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</si>
  <si>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</si>
  <si>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</si>
  <si>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</si>
  <si>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</si>
  <si>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</si>
  <si>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</si>
  <si>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</si>
  <si>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</si>
  <si>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</si>
  <si>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</si>
  <si>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</si>
  <si>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</si>
  <si>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</si>
  <si>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</si>
  <si>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</si>
  <si>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</si>
  <si>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</si>
  <si>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</si>
  <si>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</si>
  <si>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</si>
  <si>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</si>
  <si>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</si>
  <si>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</si>
  <si>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</si>
  <si>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</si>
  <si>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</si>
  <si>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</si>
  <si>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</si>
  <si>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</si>
  <si>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</si>
  <si>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</si>
  <si>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</si>
  <si>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</si>
  <si>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</si>
  <si>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</si>
  <si>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</si>
  <si>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</si>
  <si>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</si>
  <si>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</si>
  <si>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</si>
  <si>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</si>
  <si>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</si>
  <si>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</si>
  <si>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</si>
  <si>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</si>
  <si>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</si>
  <si>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</si>
  <si>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</si>
  <si>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</si>
  <si>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>БОНУС_273  Сосиски Сочинки с сочной грудинкой, МГС 0.4кг,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</si>
  <si>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</si>
  <si>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</si>
  <si>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</si>
  <si>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</si>
  <si>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</si>
  <si>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</si>
  <si>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</si>
  <si>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</si>
  <si>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</si>
  <si>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</si>
  <si>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</si>
  <si>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</si>
  <si>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</si>
  <si>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</si>
  <si>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</si>
  <si>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</si>
  <si>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</si>
  <si>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16,11,</t>
  </si>
  <si>
    <t>17,11,</t>
  </si>
  <si>
    <t>20,11,</t>
  </si>
  <si>
    <t>21,11,</t>
  </si>
  <si>
    <t>7д</t>
  </si>
  <si>
    <t>03,11,</t>
  </si>
  <si>
    <t>10,11,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</si>
</sst>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11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0-16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6,11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16,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08.11.2023 - 15.11.2023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16,11,</v>
          </cell>
          <cell r="M5" t="str">
            <v>17,11,</v>
          </cell>
          <cell r="S5" t="str">
            <v>20,11,</v>
          </cell>
          <cell r="W5" t="str">
            <v>20,11,</v>
          </cell>
          <cell r="AD5" t="str">
            <v>03,11,</v>
          </cell>
          <cell r="AE5" t="str">
            <v>10,11,</v>
          </cell>
          <cell r="AF5" t="str">
            <v>15,11,</v>
          </cell>
        </row>
        <row r="6">
          <cell r="E6">
            <v>157921.12399999998</v>
          </cell>
          <cell r="F6">
            <v>93652.408999999971</v>
          </cell>
          <cell r="J6">
            <v>155581.95200000002</v>
          </cell>
          <cell r="K6">
            <v>2339.1719999999996</v>
          </cell>
          <cell r="L6">
            <v>24800</v>
          </cell>
          <cell r="M6">
            <v>28360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8056</v>
          </cell>
          <cell r="T6">
            <v>0</v>
          </cell>
          <cell r="U6">
            <v>0</v>
          </cell>
          <cell r="V6">
            <v>22002.800399999993</v>
          </cell>
          <cell r="W6">
            <v>20280</v>
          </cell>
          <cell r="Z6">
            <v>9244.0819999999967</v>
          </cell>
          <cell r="AA6">
            <v>0</v>
          </cell>
          <cell r="AB6">
            <v>25119.040000000001</v>
          </cell>
          <cell r="AC6">
            <v>13544</v>
          </cell>
          <cell r="AD6">
            <v>20952.956800000007</v>
          </cell>
          <cell r="AE6">
            <v>22528.653800000018</v>
          </cell>
          <cell r="AF6">
            <v>24018.948000000004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51.076000000000001</v>
          </cell>
          <cell r="D7">
            <v>113.386</v>
          </cell>
          <cell r="E7">
            <v>93.332999999999998</v>
          </cell>
          <cell r="F7">
            <v>71.129000000000005</v>
          </cell>
          <cell r="G7" t="str">
            <v>н</v>
          </cell>
          <cell r="H7">
            <v>1</v>
          </cell>
          <cell r="I7">
            <v>45</v>
          </cell>
          <cell r="J7">
            <v>88.126000000000005</v>
          </cell>
          <cell r="K7">
            <v>5.2069999999999936</v>
          </cell>
          <cell r="L7">
            <v>0</v>
          </cell>
          <cell r="M7">
            <v>20</v>
          </cell>
          <cell r="V7">
            <v>14.0916</v>
          </cell>
          <cell r="W7">
            <v>20</v>
          </cell>
          <cell r="X7">
            <v>7.8861875159669594</v>
          </cell>
          <cell r="Y7">
            <v>5.0476170200686941</v>
          </cell>
          <cell r="AB7">
            <v>22.875</v>
          </cell>
          <cell r="AD7">
            <v>13.1142</v>
          </cell>
          <cell r="AE7">
            <v>13.8432</v>
          </cell>
          <cell r="AF7">
            <v>9.8840000000000003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529.89800000000002</v>
          </cell>
          <cell r="D8">
            <v>1007.772</v>
          </cell>
          <cell r="E8">
            <v>937.72500000000002</v>
          </cell>
          <cell r="F8">
            <v>540.90700000000004</v>
          </cell>
          <cell r="G8" t="str">
            <v>н</v>
          </cell>
          <cell r="H8">
            <v>1</v>
          </cell>
          <cell r="I8">
            <v>45</v>
          </cell>
          <cell r="J8">
            <v>887.84299999999996</v>
          </cell>
          <cell r="K8">
            <v>49.882000000000062</v>
          </cell>
          <cell r="L8">
            <v>300</v>
          </cell>
          <cell r="M8">
            <v>300</v>
          </cell>
          <cell r="V8">
            <v>178.91900000000001</v>
          </cell>
          <cell r="W8">
            <v>300</v>
          </cell>
          <cell r="X8">
            <v>8.0534040543486167</v>
          </cell>
          <cell r="Y8">
            <v>3.0231948535370754</v>
          </cell>
          <cell r="AB8">
            <v>43.13</v>
          </cell>
          <cell r="AD8">
            <v>112.23240000000001</v>
          </cell>
          <cell r="AE8">
            <v>170.81059999999999</v>
          </cell>
          <cell r="AF8">
            <v>193.24299999999999</v>
          </cell>
          <cell r="AG8" t="str">
            <v>нояак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283.17099999999999</v>
          </cell>
          <cell r="D9">
            <v>1220.922</v>
          </cell>
          <cell r="E9">
            <v>941.827</v>
          </cell>
          <cell r="F9">
            <v>355.435</v>
          </cell>
          <cell r="G9" t="str">
            <v>н</v>
          </cell>
          <cell r="H9">
            <v>1</v>
          </cell>
          <cell r="I9">
            <v>45</v>
          </cell>
          <cell r="J9">
            <v>919.93500000000006</v>
          </cell>
          <cell r="K9">
            <v>21.891999999999939</v>
          </cell>
          <cell r="L9">
            <v>100</v>
          </cell>
          <cell r="M9">
            <v>180</v>
          </cell>
          <cell r="V9">
            <v>88.380600000000001</v>
          </cell>
          <cell r="W9">
            <v>70</v>
          </cell>
          <cell r="X9">
            <v>7.9817855954813606</v>
          </cell>
          <cell r="Y9">
            <v>4.0216404957649079</v>
          </cell>
          <cell r="Z9">
            <v>305.89</v>
          </cell>
          <cell r="AB9">
            <v>194.03399999999999</v>
          </cell>
          <cell r="AD9">
            <v>91.420800000000014</v>
          </cell>
          <cell r="AE9">
            <v>89.99860000000001</v>
          </cell>
          <cell r="AF9">
            <v>108.456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864.4</v>
          </cell>
          <cell r="D10">
            <v>2519.3409999999999</v>
          </cell>
          <cell r="E10">
            <v>2099.0720000000001</v>
          </cell>
          <cell r="F10">
            <v>942.19299999999998</v>
          </cell>
          <cell r="G10" t="str">
            <v>н</v>
          </cell>
          <cell r="H10">
            <v>1</v>
          </cell>
          <cell r="I10">
            <v>45</v>
          </cell>
          <cell r="J10">
            <v>1986.8600000000001</v>
          </cell>
          <cell r="K10">
            <v>112.21199999999999</v>
          </cell>
          <cell r="L10">
            <v>300</v>
          </cell>
          <cell r="M10">
            <v>620</v>
          </cell>
          <cell r="V10">
            <v>357.62020000000001</v>
          </cell>
          <cell r="W10">
            <v>850</v>
          </cell>
          <cell r="X10">
            <v>7.5840039237157191</v>
          </cell>
          <cell r="Y10">
            <v>2.634619073531081</v>
          </cell>
          <cell r="AB10">
            <v>310.971</v>
          </cell>
          <cell r="AD10">
            <v>277.30259999999998</v>
          </cell>
          <cell r="AE10">
            <v>309.8854</v>
          </cell>
          <cell r="AF10">
            <v>432.93400000000003</v>
          </cell>
          <cell r="AG10" t="str">
            <v>нояак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173.52099999999999</v>
          </cell>
          <cell r="D11">
            <v>373.19600000000003</v>
          </cell>
          <cell r="E11">
            <v>276.90199999999999</v>
          </cell>
          <cell r="F11">
            <v>184.78899999999999</v>
          </cell>
          <cell r="G11">
            <v>0</v>
          </cell>
          <cell r="H11">
            <v>1</v>
          </cell>
          <cell r="I11">
            <v>40</v>
          </cell>
          <cell r="J11">
            <v>266.63299999999998</v>
          </cell>
          <cell r="K11">
            <v>10.269000000000005</v>
          </cell>
          <cell r="L11">
            <v>50</v>
          </cell>
          <cell r="M11">
            <v>60</v>
          </cell>
          <cell r="V11">
            <v>38.375199999999992</v>
          </cell>
          <cell r="X11">
            <v>7.6817580103817065</v>
          </cell>
          <cell r="Y11">
            <v>4.8153234380537437</v>
          </cell>
          <cell r="AB11">
            <v>85.025999999999996</v>
          </cell>
          <cell r="AD11">
            <v>31.165800000000001</v>
          </cell>
          <cell r="AE11">
            <v>39.988199999999992</v>
          </cell>
          <cell r="AF11">
            <v>25.558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87</v>
          </cell>
          <cell r="D12">
            <v>658</v>
          </cell>
          <cell r="E12">
            <v>221</v>
          </cell>
          <cell r="F12">
            <v>211</v>
          </cell>
          <cell r="G12">
            <v>0</v>
          </cell>
          <cell r="H12">
            <v>0.5</v>
          </cell>
          <cell r="I12">
            <v>45</v>
          </cell>
          <cell r="J12">
            <v>224</v>
          </cell>
          <cell r="K12">
            <v>-3</v>
          </cell>
          <cell r="L12">
            <v>50</v>
          </cell>
          <cell r="M12">
            <v>60</v>
          </cell>
          <cell r="V12">
            <v>40.6</v>
          </cell>
          <cell r="X12">
            <v>7.9064039408866993</v>
          </cell>
          <cell r="Y12">
            <v>5.1970443349753692</v>
          </cell>
          <cell r="AB12">
            <v>18</v>
          </cell>
          <cell r="AD12">
            <v>31.6</v>
          </cell>
          <cell r="AE12">
            <v>46</v>
          </cell>
          <cell r="AF12">
            <v>40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579</v>
          </cell>
          <cell r="D13">
            <v>8168</v>
          </cell>
          <cell r="E13">
            <v>1186</v>
          </cell>
          <cell r="F13">
            <v>917</v>
          </cell>
          <cell r="G13" t="str">
            <v>н</v>
          </cell>
          <cell r="H13">
            <v>0.4</v>
          </cell>
          <cell r="I13">
            <v>45</v>
          </cell>
          <cell r="J13">
            <v>1199</v>
          </cell>
          <cell r="K13">
            <v>-13</v>
          </cell>
          <cell r="L13">
            <v>300</v>
          </cell>
          <cell r="M13">
            <v>350</v>
          </cell>
          <cell r="V13">
            <v>219.2</v>
          </cell>
          <cell r="W13">
            <v>200</v>
          </cell>
          <cell r="X13">
            <v>8.0611313868613141</v>
          </cell>
          <cell r="Y13">
            <v>4.1833941605839415</v>
          </cell>
          <cell r="AB13">
            <v>90</v>
          </cell>
          <cell r="AD13">
            <v>202.4</v>
          </cell>
          <cell r="AE13">
            <v>227.2</v>
          </cell>
          <cell r="AF13">
            <v>226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2463</v>
          </cell>
          <cell r="D14">
            <v>12676</v>
          </cell>
          <cell r="E14">
            <v>2795</v>
          </cell>
          <cell r="F14">
            <v>2287</v>
          </cell>
          <cell r="G14">
            <v>0</v>
          </cell>
          <cell r="H14">
            <v>0.45</v>
          </cell>
          <cell r="I14">
            <v>45</v>
          </cell>
          <cell r="J14">
            <v>2816</v>
          </cell>
          <cell r="K14">
            <v>-21</v>
          </cell>
          <cell r="L14">
            <v>0</v>
          </cell>
          <cell r="M14">
            <v>500</v>
          </cell>
          <cell r="S14">
            <v>600</v>
          </cell>
          <cell r="V14">
            <v>467.8</v>
          </cell>
          <cell r="W14">
            <v>700</v>
          </cell>
          <cell r="X14">
            <v>7.454040188114579</v>
          </cell>
          <cell r="Y14">
            <v>4.8888413852073533</v>
          </cell>
          <cell r="AB14">
            <v>78</v>
          </cell>
          <cell r="AC14">
            <v>378</v>
          </cell>
          <cell r="AD14">
            <v>623.4</v>
          </cell>
          <cell r="AE14">
            <v>454.4</v>
          </cell>
          <cell r="AF14">
            <v>485</v>
          </cell>
          <cell r="AG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2346</v>
          </cell>
          <cell r="D15">
            <v>15096</v>
          </cell>
          <cell r="E15">
            <v>4553</v>
          </cell>
          <cell r="F15">
            <v>2859</v>
          </cell>
          <cell r="G15">
            <v>0</v>
          </cell>
          <cell r="H15">
            <v>0.45</v>
          </cell>
          <cell r="I15">
            <v>45</v>
          </cell>
          <cell r="J15">
            <v>4519</v>
          </cell>
          <cell r="K15">
            <v>34</v>
          </cell>
          <cell r="L15">
            <v>0</v>
          </cell>
          <cell r="M15">
            <v>900</v>
          </cell>
          <cell r="S15">
            <v>1044</v>
          </cell>
          <cell r="V15">
            <v>803.8</v>
          </cell>
          <cell r="W15">
            <v>2100</v>
          </cell>
          <cell r="X15">
            <v>7.2891266484200052</v>
          </cell>
          <cell r="Y15">
            <v>3.5568549390395621</v>
          </cell>
          <cell r="AB15">
            <v>48</v>
          </cell>
          <cell r="AC15">
            <v>486</v>
          </cell>
          <cell r="AD15">
            <v>613.6</v>
          </cell>
          <cell r="AE15">
            <v>675.8</v>
          </cell>
          <cell r="AF15">
            <v>892</v>
          </cell>
          <cell r="AG15" t="str">
            <v>нояак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200</v>
          </cell>
          <cell r="D16">
            <v>582</v>
          </cell>
          <cell r="E16">
            <v>214</v>
          </cell>
          <cell r="F16">
            <v>165</v>
          </cell>
          <cell r="G16">
            <v>0</v>
          </cell>
          <cell r="H16">
            <v>0.5</v>
          </cell>
          <cell r="I16">
            <v>40</v>
          </cell>
          <cell r="J16">
            <v>215</v>
          </cell>
          <cell r="K16">
            <v>-1</v>
          </cell>
          <cell r="L16">
            <v>50</v>
          </cell>
          <cell r="M16">
            <v>50</v>
          </cell>
          <cell r="V16">
            <v>42.8</v>
          </cell>
          <cell r="W16">
            <v>60</v>
          </cell>
          <cell r="X16">
            <v>7.5934579439252339</v>
          </cell>
          <cell r="Y16">
            <v>3.8551401869158881</v>
          </cell>
          <cell r="AB16">
            <v>0</v>
          </cell>
          <cell r="AD16">
            <v>46</v>
          </cell>
          <cell r="AE16">
            <v>40</v>
          </cell>
          <cell r="AF16">
            <v>23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87</v>
          </cell>
          <cell r="D17">
            <v>136</v>
          </cell>
          <cell r="E17">
            <v>106</v>
          </cell>
          <cell r="F17">
            <v>116</v>
          </cell>
          <cell r="G17">
            <v>0</v>
          </cell>
          <cell r="H17">
            <v>0.4</v>
          </cell>
          <cell r="I17">
            <v>50</v>
          </cell>
          <cell r="J17">
            <v>134</v>
          </cell>
          <cell r="K17">
            <v>-28</v>
          </cell>
          <cell r="L17">
            <v>0</v>
          </cell>
          <cell r="M17">
            <v>50</v>
          </cell>
          <cell r="V17">
            <v>21.2</v>
          </cell>
          <cell r="X17">
            <v>7.8301886792452837</v>
          </cell>
          <cell r="Y17">
            <v>5.4716981132075473</v>
          </cell>
          <cell r="AB17">
            <v>0</v>
          </cell>
          <cell r="AD17">
            <v>17.600000000000001</v>
          </cell>
          <cell r="AE17">
            <v>23</v>
          </cell>
          <cell r="AF17">
            <v>31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218</v>
          </cell>
          <cell r="D18">
            <v>320</v>
          </cell>
          <cell r="E18">
            <v>186</v>
          </cell>
          <cell r="F18">
            <v>349</v>
          </cell>
          <cell r="G18">
            <v>0</v>
          </cell>
          <cell r="H18">
            <v>0.17</v>
          </cell>
          <cell r="I18">
            <v>180</v>
          </cell>
          <cell r="J18">
            <v>188</v>
          </cell>
          <cell r="K18">
            <v>-2</v>
          </cell>
          <cell r="L18">
            <v>0</v>
          </cell>
          <cell r="M18">
            <v>100</v>
          </cell>
          <cell r="V18">
            <v>37.200000000000003</v>
          </cell>
          <cell r="W18">
            <v>100</v>
          </cell>
          <cell r="X18">
            <v>14.75806451612903</v>
          </cell>
          <cell r="Y18">
            <v>9.3817204301075261</v>
          </cell>
          <cell r="AB18">
            <v>0</v>
          </cell>
          <cell r="AD18">
            <v>24.4</v>
          </cell>
          <cell r="AE18">
            <v>35.4</v>
          </cell>
          <cell r="AF18">
            <v>23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231</v>
          </cell>
          <cell r="D19">
            <v>36</v>
          </cell>
          <cell r="E19">
            <v>83</v>
          </cell>
          <cell r="F19">
            <v>183</v>
          </cell>
          <cell r="G19">
            <v>0</v>
          </cell>
          <cell r="H19">
            <v>0.45</v>
          </cell>
          <cell r="I19">
            <v>45</v>
          </cell>
          <cell r="J19">
            <v>81</v>
          </cell>
          <cell r="K19">
            <v>2</v>
          </cell>
          <cell r="L19">
            <v>0</v>
          </cell>
          <cell r="M19">
            <v>0</v>
          </cell>
          <cell r="V19">
            <v>16.600000000000001</v>
          </cell>
          <cell r="X19">
            <v>11.024096385542167</v>
          </cell>
          <cell r="Y19">
            <v>11.024096385542167</v>
          </cell>
          <cell r="AB19">
            <v>0</v>
          </cell>
          <cell r="AD19">
            <v>41.4</v>
          </cell>
          <cell r="AE19">
            <v>17.2</v>
          </cell>
          <cell r="AF19">
            <v>6</v>
          </cell>
          <cell r="AG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765</v>
          </cell>
          <cell r="D20">
            <v>1490</v>
          </cell>
          <cell r="E20">
            <v>637</v>
          </cell>
          <cell r="F20">
            <v>704</v>
          </cell>
          <cell r="G20">
            <v>0</v>
          </cell>
          <cell r="H20">
            <v>0.5</v>
          </cell>
          <cell r="I20">
            <v>60</v>
          </cell>
          <cell r="J20">
            <v>334</v>
          </cell>
          <cell r="K20">
            <v>303</v>
          </cell>
          <cell r="L20">
            <v>100</v>
          </cell>
          <cell r="M20">
            <v>150</v>
          </cell>
          <cell r="V20">
            <v>109.4</v>
          </cell>
          <cell r="X20">
            <v>8.7202925045703843</v>
          </cell>
          <cell r="Y20">
            <v>6.4351005484460693</v>
          </cell>
          <cell r="AB20">
            <v>90</v>
          </cell>
          <cell r="AD20">
            <v>89.8</v>
          </cell>
          <cell r="AE20">
            <v>120.6</v>
          </cell>
          <cell r="AF20">
            <v>45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163</v>
          </cell>
          <cell r="D21">
            <v>375</v>
          </cell>
          <cell r="E21">
            <v>282</v>
          </cell>
          <cell r="F21">
            <v>252</v>
          </cell>
          <cell r="G21">
            <v>0</v>
          </cell>
          <cell r="H21">
            <v>0.3</v>
          </cell>
          <cell r="I21">
            <v>40</v>
          </cell>
          <cell r="J21">
            <v>285</v>
          </cell>
          <cell r="K21">
            <v>-3</v>
          </cell>
          <cell r="L21">
            <v>50</v>
          </cell>
          <cell r="M21">
            <v>100</v>
          </cell>
          <cell r="V21">
            <v>56.4</v>
          </cell>
          <cell r="W21">
            <v>50</v>
          </cell>
          <cell r="X21">
            <v>8.0141843971631204</v>
          </cell>
          <cell r="Y21">
            <v>4.4680851063829792</v>
          </cell>
          <cell r="AB21">
            <v>0</v>
          </cell>
          <cell r="AD21">
            <v>55.4</v>
          </cell>
          <cell r="AE21">
            <v>61</v>
          </cell>
          <cell r="AF21">
            <v>47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70</v>
          </cell>
          <cell r="D22">
            <v>205</v>
          </cell>
          <cell r="E22">
            <v>167</v>
          </cell>
          <cell r="F22">
            <v>105</v>
          </cell>
          <cell r="G22">
            <v>0</v>
          </cell>
          <cell r="H22">
            <v>0.5</v>
          </cell>
          <cell r="I22">
            <v>60</v>
          </cell>
          <cell r="J22">
            <v>168</v>
          </cell>
          <cell r="K22">
            <v>-1</v>
          </cell>
          <cell r="L22">
            <v>30</v>
          </cell>
          <cell r="M22">
            <v>20</v>
          </cell>
          <cell r="V22">
            <v>19.399999999999999</v>
          </cell>
          <cell r="X22">
            <v>7.9896907216494855</v>
          </cell>
          <cell r="Y22">
            <v>5.4123711340206189</v>
          </cell>
          <cell r="AB22">
            <v>70</v>
          </cell>
          <cell r="AD22">
            <v>17.8</v>
          </cell>
          <cell r="AE22">
            <v>21.4</v>
          </cell>
          <cell r="AF22">
            <v>20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40</v>
          </cell>
          <cell r="D23">
            <v>117</v>
          </cell>
          <cell r="E23">
            <v>81</v>
          </cell>
          <cell r="F23">
            <v>73</v>
          </cell>
          <cell r="G23">
            <v>0</v>
          </cell>
          <cell r="H23">
            <v>0.35</v>
          </cell>
          <cell r="I23">
            <v>35</v>
          </cell>
          <cell r="J23">
            <v>88</v>
          </cell>
          <cell r="K23">
            <v>-7</v>
          </cell>
          <cell r="L23">
            <v>0</v>
          </cell>
          <cell r="M23">
            <v>10</v>
          </cell>
          <cell r="V23">
            <v>11.4</v>
          </cell>
          <cell r="X23">
            <v>7.2807017543859649</v>
          </cell>
          <cell r="Y23">
            <v>6.4035087719298245</v>
          </cell>
          <cell r="AB23">
            <v>24</v>
          </cell>
          <cell r="AD23">
            <v>14.8</v>
          </cell>
          <cell r="AE23">
            <v>12.2</v>
          </cell>
          <cell r="AF23">
            <v>6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1369</v>
          </cell>
          <cell r="D24">
            <v>2964</v>
          </cell>
          <cell r="E24">
            <v>1628</v>
          </cell>
          <cell r="F24">
            <v>2524</v>
          </cell>
          <cell r="G24">
            <v>0</v>
          </cell>
          <cell r="H24">
            <v>0.17</v>
          </cell>
          <cell r="I24">
            <v>180</v>
          </cell>
          <cell r="J24">
            <v>1635</v>
          </cell>
          <cell r="K24">
            <v>-7</v>
          </cell>
          <cell r="L24">
            <v>0</v>
          </cell>
          <cell r="M24">
            <v>1000</v>
          </cell>
          <cell r="V24">
            <v>286.60000000000002</v>
          </cell>
          <cell r="W24">
            <v>500</v>
          </cell>
          <cell r="X24">
            <v>14.040474528960223</v>
          </cell>
          <cell r="Y24">
            <v>8.8066992323796232</v>
          </cell>
          <cell r="AB24">
            <v>195</v>
          </cell>
          <cell r="AD24">
            <v>191.6</v>
          </cell>
          <cell r="AE24">
            <v>291.8</v>
          </cell>
          <cell r="AF24">
            <v>321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160</v>
          </cell>
          <cell r="D25">
            <v>356</v>
          </cell>
          <cell r="E25">
            <v>288</v>
          </cell>
          <cell r="F25">
            <v>204</v>
          </cell>
          <cell r="G25">
            <v>0</v>
          </cell>
          <cell r="H25">
            <v>0.38</v>
          </cell>
          <cell r="I25">
            <v>40</v>
          </cell>
          <cell r="J25">
            <v>311</v>
          </cell>
          <cell r="K25">
            <v>-23</v>
          </cell>
          <cell r="L25">
            <v>50</v>
          </cell>
          <cell r="M25">
            <v>60</v>
          </cell>
          <cell r="V25">
            <v>44.4</v>
          </cell>
          <cell r="W25">
            <v>30</v>
          </cell>
          <cell r="X25">
            <v>7.7477477477477477</v>
          </cell>
          <cell r="Y25">
            <v>4.5945945945945947</v>
          </cell>
          <cell r="AB25">
            <v>66</v>
          </cell>
          <cell r="AD25">
            <v>43</v>
          </cell>
          <cell r="AE25">
            <v>45.8</v>
          </cell>
          <cell r="AF25">
            <v>37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3192</v>
          </cell>
          <cell r="D26">
            <v>8830</v>
          </cell>
          <cell r="E26">
            <v>7833</v>
          </cell>
          <cell r="F26">
            <v>3473</v>
          </cell>
          <cell r="G26" t="str">
            <v>н</v>
          </cell>
          <cell r="H26">
            <v>0.42</v>
          </cell>
          <cell r="I26">
            <v>40</v>
          </cell>
          <cell r="J26">
            <v>7819</v>
          </cell>
          <cell r="K26">
            <v>14</v>
          </cell>
          <cell r="L26">
            <v>500</v>
          </cell>
          <cell r="M26">
            <v>1200</v>
          </cell>
          <cell r="S26">
            <v>1800</v>
          </cell>
          <cell r="V26">
            <v>775.8</v>
          </cell>
          <cell r="W26">
            <v>700</v>
          </cell>
          <cell r="X26">
            <v>7.5702500644496009</v>
          </cell>
          <cell r="Y26">
            <v>4.4766692446506831</v>
          </cell>
          <cell r="AB26">
            <v>654</v>
          </cell>
          <cell r="AC26">
            <v>3300</v>
          </cell>
          <cell r="AD26">
            <v>825.4</v>
          </cell>
          <cell r="AE26">
            <v>815</v>
          </cell>
          <cell r="AF26">
            <v>833</v>
          </cell>
          <cell r="AG26" t="str">
            <v>продноя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3272</v>
          </cell>
          <cell r="D27">
            <v>16566</v>
          </cell>
          <cell r="E27">
            <v>11131</v>
          </cell>
          <cell r="F27">
            <v>7047</v>
          </cell>
          <cell r="G27" t="str">
            <v>н</v>
          </cell>
          <cell r="H27">
            <v>0.42</v>
          </cell>
          <cell r="I27">
            <v>45</v>
          </cell>
          <cell r="J27">
            <v>11143</v>
          </cell>
          <cell r="K27">
            <v>-12</v>
          </cell>
          <cell r="L27">
            <v>0</v>
          </cell>
          <cell r="M27">
            <v>1000</v>
          </cell>
          <cell r="S27">
            <v>3582</v>
          </cell>
          <cell r="V27">
            <v>1002.2</v>
          </cell>
          <cell r="X27">
            <v>8.029335461983635</v>
          </cell>
          <cell r="Y27">
            <v>7.0315306326082618</v>
          </cell>
          <cell r="AB27">
            <v>1560</v>
          </cell>
          <cell r="AC27">
            <v>4560</v>
          </cell>
          <cell r="AD27">
            <v>914.4</v>
          </cell>
          <cell r="AE27">
            <v>1108.8</v>
          </cell>
          <cell r="AF27">
            <v>1104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203</v>
          </cell>
          <cell r="D28">
            <v>1735</v>
          </cell>
          <cell r="E28">
            <v>1184</v>
          </cell>
          <cell r="F28">
            <v>738</v>
          </cell>
          <cell r="G28">
            <v>0</v>
          </cell>
          <cell r="H28">
            <v>0.35</v>
          </cell>
          <cell r="I28">
            <v>45</v>
          </cell>
          <cell r="J28">
            <v>1165</v>
          </cell>
          <cell r="K28">
            <v>19</v>
          </cell>
          <cell r="L28">
            <v>300</v>
          </cell>
          <cell r="M28">
            <v>300</v>
          </cell>
          <cell r="V28">
            <v>228.4</v>
          </cell>
          <cell r="W28">
            <v>350</v>
          </cell>
          <cell r="X28">
            <v>7.390542907180385</v>
          </cell>
          <cell r="Y28">
            <v>3.2311733800350262</v>
          </cell>
          <cell r="AB28">
            <v>42</v>
          </cell>
          <cell r="AD28">
            <v>181.6</v>
          </cell>
          <cell r="AE28">
            <v>227.4</v>
          </cell>
          <cell r="AF28">
            <v>268</v>
          </cell>
          <cell r="AG28" t="str">
            <v>продноя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232</v>
          </cell>
          <cell r="D29">
            <v>431</v>
          </cell>
          <cell r="E29">
            <v>336</v>
          </cell>
          <cell r="F29">
            <v>304</v>
          </cell>
          <cell r="G29">
            <v>0</v>
          </cell>
          <cell r="H29">
            <v>0.35</v>
          </cell>
          <cell r="I29">
            <v>45</v>
          </cell>
          <cell r="J29">
            <v>357</v>
          </cell>
          <cell r="K29">
            <v>-21</v>
          </cell>
          <cell r="L29">
            <v>0</v>
          </cell>
          <cell r="M29">
            <v>120</v>
          </cell>
          <cell r="S29">
            <v>120</v>
          </cell>
          <cell r="V29">
            <v>67.2</v>
          </cell>
          <cell r="W29">
            <v>100</v>
          </cell>
          <cell r="X29">
            <v>7.7976190476190474</v>
          </cell>
          <cell r="Y29">
            <v>4.5238095238095237</v>
          </cell>
          <cell r="AB29">
            <v>0</v>
          </cell>
          <cell r="AD29">
            <v>76</v>
          </cell>
          <cell r="AE29">
            <v>66.2</v>
          </cell>
          <cell r="AF29">
            <v>82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627</v>
          </cell>
          <cell r="D30">
            <v>515</v>
          </cell>
          <cell r="E30">
            <v>568</v>
          </cell>
          <cell r="F30">
            <v>569</v>
          </cell>
          <cell r="G30">
            <v>0</v>
          </cell>
          <cell r="H30">
            <v>0.35</v>
          </cell>
          <cell r="I30">
            <v>45</v>
          </cell>
          <cell r="J30">
            <v>559</v>
          </cell>
          <cell r="K30">
            <v>9</v>
          </cell>
          <cell r="L30">
            <v>0</v>
          </cell>
          <cell r="M30">
            <v>160</v>
          </cell>
          <cell r="S30">
            <v>60</v>
          </cell>
          <cell r="V30">
            <v>113.6</v>
          </cell>
          <cell r="W30">
            <v>100</v>
          </cell>
          <cell r="X30">
            <v>7.297535211267606</v>
          </cell>
          <cell r="Y30">
            <v>5.0088028169014089</v>
          </cell>
          <cell r="AB30">
            <v>0</v>
          </cell>
          <cell r="AD30">
            <v>143.80000000000001</v>
          </cell>
          <cell r="AE30">
            <v>114.4</v>
          </cell>
          <cell r="AF30">
            <v>114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399</v>
          </cell>
          <cell r="D31">
            <v>1935</v>
          </cell>
          <cell r="E31">
            <v>1287</v>
          </cell>
          <cell r="F31">
            <v>1026</v>
          </cell>
          <cell r="G31">
            <v>0</v>
          </cell>
          <cell r="H31">
            <v>0.35</v>
          </cell>
          <cell r="I31">
            <v>45</v>
          </cell>
          <cell r="J31">
            <v>1276</v>
          </cell>
          <cell r="K31">
            <v>11</v>
          </cell>
          <cell r="L31">
            <v>300</v>
          </cell>
          <cell r="M31">
            <v>400</v>
          </cell>
          <cell r="V31">
            <v>244.2</v>
          </cell>
          <cell r="W31">
            <v>150</v>
          </cell>
          <cell r="X31">
            <v>7.6822276822276825</v>
          </cell>
          <cell r="Y31">
            <v>4.2014742014742019</v>
          </cell>
          <cell r="AB31">
            <v>66</v>
          </cell>
          <cell r="AD31">
            <v>227.6</v>
          </cell>
          <cell r="AE31">
            <v>275</v>
          </cell>
          <cell r="AF31">
            <v>303</v>
          </cell>
          <cell r="AG31" t="str">
            <v>продноя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292.66300000000001</v>
          </cell>
          <cell r="D32">
            <v>834.66200000000003</v>
          </cell>
          <cell r="E32">
            <v>743.30200000000002</v>
          </cell>
          <cell r="F32">
            <v>375.185</v>
          </cell>
          <cell r="G32">
            <v>0</v>
          </cell>
          <cell r="H32">
            <v>1</v>
          </cell>
          <cell r="I32">
            <v>50</v>
          </cell>
          <cell r="J32">
            <v>715.83399999999995</v>
          </cell>
          <cell r="K32">
            <v>27.468000000000075</v>
          </cell>
          <cell r="L32">
            <v>100</v>
          </cell>
          <cell r="M32">
            <v>180</v>
          </cell>
          <cell r="V32">
            <v>116.98240000000001</v>
          </cell>
          <cell r="W32">
            <v>220</v>
          </cell>
          <cell r="X32">
            <v>7.4813390732281082</v>
          </cell>
          <cell r="Y32">
            <v>3.207191851081872</v>
          </cell>
          <cell r="AB32">
            <v>158.38999999999999</v>
          </cell>
          <cell r="AD32">
            <v>88.752400000000009</v>
          </cell>
          <cell r="AE32">
            <v>101.34020000000001</v>
          </cell>
          <cell r="AF32">
            <v>139.21299999999999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3549.9720000000002</v>
          </cell>
          <cell r="D33">
            <v>8433.9830000000002</v>
          </cell>
          <cell r="E33">
            <v>7605.3230000000003</v>
          </cell>
          <cell r="F33">
            <v>4281.116</v>
          </cell>
          <cell r="G33">
            <v>0</v>
          </cell>
          <cell r="H33">
            <v>1</v>
          </cell>
          <cell r="I33">
            <v>50</v>
          </cell>
          <cell r="J33">
            <v>7599.7219999999998</v>
          </cell>
          <cell r="K33">
            <v>5.6010000000005675</v>
          </cell>
          <cell r="L33">
            <v>2200</v>
          </cell>
          <cell r="M33">
            <v>1000</v>
          </cell>
          <cell r="V33">
            <v>1069.5526000000002</v>
          </cell>
          <cell r="W33">
            <v>1000</v>
          </cell>
          <cell r="X33">
            <v>7.9295922425881606</v>
          </cell>
          <cell r="Y33">
            <v>4.0027166499338129</v>
          </cell>
          <cell r="AB33">
            <v>2257.56</v>
          </cell>
          <cell r="AD33">
            <v>1046.73</v>
          </cell>
          <cell r="AE33">
            <v>1104.2592</v>
          </cell>
          <cell r="AF33">
            <v>1156.404</v>
          </cell>
          <cell r="AG33" t="str">
            <v>продноя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96.346999999999994</v>
          </cell>
          <cell r="D34">
            <v>600.39400000000001</v>
          </cell>
          <cell r="E34">
            <v>385.74700000000001</v>
          </cell>
          <cell r="F34">
            <v>304.80799999999999</v>
          </cell>
          <cell r="G34">
            <v>0</v>
          </cell>
          <cell r="H34">
            <v>1</v>
          </cell>
          <cell r="I34">
            <v>50</v>
          </cell>
          <cell r="J34">
            <v>369.67200000000003</v>
          </cell>
          <cell r="K34">
            <v>16.074999999999989</v>
          </cell>
          <cell r="L34">
            <v>50</v>
          </cell>
          <cell r="M34">
            <v>80</v>
          </cell>
          <cell r="V34">
            <v>69.766400000000004</v>
          </cell>
          <cell r="W34">
            <v>120</v>
          </cell>
          <cell r="X34">
            <v>7.9523667553435455</v>
          </cell>
          <cell r="Y34">
            <v>4.3689799100999904</v>
          </cell>
          <cell r="AB34">
            <v>36.914999999999999</v>
          </cell>
          <cell r="AD34">
            <v>29.823399999999999</v>
          </cell>
          <cell r="AE34">
            <v>62.938400000000001</v>
          </cell>
          <cell r="AF34">
            <v>126.718</v>
          </cell>
          <cell r="AG34" t="str">
            <v>зв60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493.80500000000001</v>
          </cell>
          <cell r="D35">
            <v>2173.431</v>
          </cell>
          <cell r="E35">
            <v>1743.328</v>
          </cell>
          <cell r="F35">
            <v>715.58600000000001</v>
          </cell>
          <cell r="G35">
            <v>0</v>
          </cell>
          <cell r="H35">
            <v>1</v>
          </cell>
          <cell r="I35">
            <v>50</v>
          </cell>
          <cell r="J35">
            <v>1712.9110000000001</v>
          </cell>
          <cell r="K35">
            <v>30.416999999999916</v>
          </cell>
          <cell r="L35">
            <v>100</v>
          </cell>
          <cell r="M35">
            <v>300</v>
          </cell>
          <cell r="V35">
            <v>148.59299999999999</v>
          </cell>
          <cell r="W35">
            <v>100</v>
          </cell>
          <cell r="X35">
            <v>8.1806410799970397</v>
          </cell>
          <cell r="Y35">
            <v>4.8157450216362818</v>
          </cell>
          <cell r="Z35">
            <v>805.02300000000002</v>
          </cell>
          <cell r="AB35">
            <v>195.34</v>
          </cell>
          <cell r="AD35">
            <v>135.4222</v>
          </cell>
          <cell r="AE35">
            <v>155.62100000000001</v>
          </cell>
          <cell r="AF35">
            <v>173.73400000000001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212.73099999999999</v>
          </cell>
          <cell r="D36">
            <v>273.00200000000001</v>
          </cell>
          <cell r="E36">
            <v>251.815</v>
          </cell>
          <cell r="F36">
            <v>211.11099999999999</v>
          </cell>
          <cell r="G36">
            <v>0</v>
          </cell>
          <cell r="H36">
            <v>1</v>
          </cell>
          <cell r="I36">
            <v>60</v>
          </cell>
          <cell r="J36">
            <v>256.71899999999999</v>
          </cell>
          <cell r="K36">
            <v>-4.9039999999999964</v>
          </cell>
          <cell r="L36">
            <v>0</v>
          </cell>
          <cell r="M36">
            <v>50</v>
          </cell>
          <cell r="V36">
            <v>47.8996</v>
          </cell>
          <cell r="W36">
            <v>100</v>
          </cell>
          <cell r="X36">
            <v>7.5389147299768684</v>
          </cell>
          <cell r="Y36">
            <v>4.4073645708941198</v>
          </cell>
          <cell r="AB36">
            <v>12.317</v>
          </cell>
          <cell r="AD36">
            <v>38.803600000000003</v>
          </cell>
          <cell r="AE36">
            <v>41.191400000000002</v>
          </cell>
          <cell r="AF36">
            <v>61.43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7946.6319999999996</v>
          </cell>
          <cell r="D37">
            <v>17011.356</v>
          </cell>
          <cell r="E37">
            <v>13522.474</v>
          </cell>
          <cell r="F37">
            <v>8702.027</v>
          </cell>
          <cell r="G37">
            <v>0</v>
          </cell>
          <cell r="H37">
            <v>1</v>
          </cell>
          <cell r="I37">
            <v>60</v>
          </cell>
          <cell r="J37">
            <v>13206.893</v>
          </cell>
          <cell r="K37">
            <v>315.58100000000013</v>
          </cell>
          <cell r="L37">
            <v>3950</v>
          </cell>
          <cell r="M37">
            <v>2200</v>
          </cell>
          <cell r="V37">
            <v>2191.4128000000001</v>
          </cell>
          <cell r="W37">
            <v>2600</v>
          </cell>
          <cell r="X37">
            <v>7.9638245245259141</v>
          </cell>
          <cell r="Y37">
            <v>3.9709665837490773</v>
          </cell>
          <cell r="AB37">
            <v>2565.41</v>
          </cell>
          <cell r="AD37">
            <v>2177.0983999999999</v>
          </cell>
          <cell r="AE37">
            <v>2234.0385999999999</v>
          </cell>
          <cell r="AF37">
            <v>2596.8470000000002</v>
          </cell>
          <cell r="AG37" t="str">
            <v>продноя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136.25399999999999</v>
          </cell>
          <cell r="D38">
            <v>754.84299999999996</v>
          </cell>
          <cell r="E38">
            <v>377.63</v>
          </cell>
          <cell r="F38">
            <v>350.17599999999999</v>
          </cell>
          <cell r="G38" t="str">
            <v>н</v>
          </cell>
          <cell r="H38">
            <v>1</v>
          </cell>
          <cell r="I38">
            <v>55</v>
          </cell>
          <cell r="J38">
            <v>382.21300000000008</v>
          </cell>
          <cell r="K38">
            <v>-4.5830000000000837</v>
          </cell>
          <cell r="L38">
            <v>100</v>
          </cell>
          <cell r="M38">
            <v>80</v>
          </cell>
          <cell r="V38">
            <v>44.445999999999998</v>
          </cell>
          <cell r="X38">
            <v>11.928542501012464</v>
          </cell>
          <cell r="Y38">
            <v>7.878684246051388</v>
          </cell>
          <cell r="AB38">
            <v>155.4</v>
          </cell>
          <cell r="AD38">
            <v>44.569400000000009</v>
          </cell>
          <cell r="AE38">
            <v>59.268800000000013</v>
          </cell>
          <cell r="AF38">
            <v>17.52</v>
          </cell>
          <cell r="AG38" t="str">
            <v>увел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67.296999999999997</v>
          </cell>
          <cell r="D39">
            <v>114.251</v>
          </cell>
          <cell r="E39">
            <v>78.950999999999993</v>
          </cell>
          <cell r="F39">
            <v>100.03100000000001</v>
          </cell>
          <cell r="G39">
            <v>0</v>
          </cell>
          <cell r="H39">
            <v>1</v>
          </cell>
          <cell r="I39">
            <v>50</v>
          </cell>
          <cell r="J39">
            <v>78.608999999999995</v>
          </cell>
          <cell r="K39">
            <v>0.34199999999999875</v>
          </cell>
          <cell r="L39">
            <v>0</v>
          </cell>
          <cell r="M39">
            <v>10</v>
          </cell>
          <cell r="V39">
            <v>15.790199999999999</v>
          </cell>
          <cell r="W39">
            <v>20</v>
          </cell>
          <cell r="X39">
            <v>8.234917860445087</v>
          </cell>
          <cell r="Y39">
            <v>6.3350052564248722</v>
          </cell>
          <cell r="AB39">
            <v>0</v>
          </cell>
          <cell r="AD39">
            <v>15.805000000000001</v>
          </cell>
          <cell r="AE39">
            <v>15.3088</v>
          </cell>
          <cell r="AF39">
            <v>14.038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356.161</v>
          </cell>
          <cell r="D40">
            <v>890.33799999999997</v>
          </cell>
          <cell r="E40">
            <v>599.75699999999995</v>
          </cell>
          <cell r="F40">
            <v>557.59</v>
          </cell>
          <cell r="G40">
            <v>0</v>
          </cell>
          <cell r="H40">
            <v>1</v>
          </cell>
          <cell r="I40">
            <v>50</v>
          </cell>
          <cell r="J40">
            <v>569.48299999999995</v>
          </cell>
          <cell r="K40">
            <v>30.274000000000001</v>
          </cell>
          <cell r="L40">
            <v>100</v>
          </cell>
          <cell r="M40">
            <v>140</v>
          </cell>
          <cell r="V40">
            <v>104.0538</v>
          </cell>
          <cell r="X40">
            <v>7.6651693643096177</v>
          </cell>
          <cell r="Y40">
            <v>5.3586702263636701</v>
          </cell>
          <cell r="AB40">
            <v>79.488</v>
          </cell>
          <cell r="AD40">
            <v>101.41019999999999</v>
          </cell>
          <cell r="AE40">
            <v>109.13580000000002</v>
          </cell>
          <cell r="AF40">
            <v>127.434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4010.819</v>
          </cell>
          <cell r="D41">
            <v>5846.5709999999999</v>
          </cell>
          <cell r="E41">
            <v>4822.643</v>
          </cell>
          <cell r="F41">
            <v>4017.473</v>
          </cell>
          <cell r="G41">
            <v>0</v>
          </cell>
          <cell r="H41">
            <v>1</v>
          </cell>
          <cell r="I41">
            <v>60</v>
          </cell>
          <cell r="J41">
            <v>4717.9449999999997</v>
          </cell>
          <cell r="K41">
            <v>104.69800000000032</v>
          </cell>
          <cell r="L41">
            <v>900</v>
          </cell>
          <cell r="M41">
            <v>800</v>
          </cell>
          <cell r="V41">
            <v>777.13660000000004</v>
          </cell>
          <cell r="W41">
            <v>1000</v>
          </cell>
          <cell r="X41">
            <v>8.6438767650371879</v>
          </cell>
          <cell r="Y41">
            <v>5.1695840859895155</v>
          </cell>
          <cell r="AB41">
            <v>936.96</v>
          </cell>
          <cell r="AD41">
            <v>710.84660000000008</v>
          </cell>
          <cell r="AE41">
            <v>794.9226000000001</v>
          </cell>
          <cell r="AF41">
            <v>612.25300000000004</v>
          </cell>
          <cell r="AG41" t="str">
            <v>нояак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3045.3850000000002</v>
          </cell>
          <cell r="D42">
            <v>11658.387000000001</v>
          </cell>
          <cell r="E42">
            <v>9209.7900000000009</v>
          </cell>
          <cell r="F42">
            <v>3692.68</v>
          </cell>
          <cell r="G42">
            <v>0</v>
          </cell>
          <cell r="H42">
            <v>1</v>
          </cell>
          <cell r="I42">
            <v>60</v>
          </cell>
          <cell r="J42">
            <v>9076.1850000000013</v>
          </cell>
          <cell r="K42">
            <v>133.60499999999956</v>
          </cell>
          <cell r="L42">
            <v>1600</v>
          </cell>
          <cell r="M42">
            <v>800</v>
          </cell>
          <cell r="V42">
            <v>890.24400000000003</v>
          </cell>
          <cell r="W42">
            <v>1000</v>
          </cell>
          <cell r="X42">
            <v>7.9671191268910544</v>
          </cell>
          <cell r="Y42">
            <v>4.1479414632392917</v>
          </cell>
          <cell r="Z42">
            <v>3013.52</v>
          </cell>
          <cell r="AB42">
            <v>1745.05</v>
          </cell>
          <cell r="AD42">
            <v>961.44519999999989</v>
          </cell>
          <cell r="AE42">
            <v>880.77459999999996</v>
          </cell>
          <cell r="AF42">
            <v>993.71699999999998</v>
          </cell>
          <cell r="AG42" t="str">
            <v>оконч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204.66300000000001</v>
          </cell>
          <cell r="D43">
            <v>428.34500000000003</v>
          </cell>
          <cell r="E43">
            <v>365.96</v>
          </cell>
          <cell r="F43">
            <v>262.73200000000003</v>
          </cell>
          <cell r="G43">
            <v>0</v>
          </cell>
          <cell r="H43">
            <v>1</v>
          </cell>
          <cell r="I43">
            <v>60</v>
          </cell>
          <cell r="J43">
            <v>347.59199999999998</v>
          </cell>
          <cell r="K43">
            <v>18.367999999999995</v>
          </cell>
          <cell r="L43">
            <v>50</v>
          </cell>
          <cell r="M43">
            <v>100</v>
          </cell>
          <cell r="V43">
            <v>57.35</v>
          </cell>
          <cell r="W43">
            <v>30</v>
          </cell>
          <cell r="X43">
            <v>7.7198256320836967</v>
          </cell>
          <cell r="Y43">
            <v>4.5812031386224934</v>
          </cell>
          <cell r="AB43">
            <v>79.209999999999994</v>
          </cell>
          <cell r="AD43">
            <v>59.790200000000006</v>
          </cell>
          <cell r="AE43">
            <v>58.577000000000012</v>
          </cell>
          <cell r="AF43">
            <v>71.272999999999996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271.32900000000001</v>
          </cell>
          <cell r="D44">
            <v>366.83199999999999</v>
          </cell>
          <cell r="E44">
            <v>352.84</v>
          </cell>
          <cell r="F44">
            <v>244.86199999999999</v>
          </cell>
          <cell r="G44">
            <v>0</v>
          </cell>
          <cell r="H44">
            <v>1</v>
          </cell>
          <cell r="I44">
            <v>60</v>
          </cell>
          <cell r="J44">
            <v>335.72799999999995</v>
          </cell>
          <cell r="K44">
            <v>17.112000000000023</v>
          </cell>
          <cell r="L44">
            <v>50</v>
          </cell>
          <cell r="M44">
            <v>100</v>
          </cell>
          <cell r="V44">
            <v>63.177399999999992</v>
          </cell>
          <cell r="W44">
            <v>100</v>
          </cell>
          <cell r="X44">
            <v>7.832895940637</v>
          </cell>
          <cell r="Y44">
            <v>3.8757846951599784</v>
          </cell>
          <cell r="AB44">
            <v>36.953000000000003</v>
          </cell>
          <cell r="AD44">
            <v>73.402000000000001</v>
          </cell>
          <cell r="AE44">
            <v>62.263599999999997</v>
          </cell>
          <cell r="AF44">
            <v>86.206999999999994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16.138999999999999</v>
          </cell>
          <cell r="D45">
            <v>55.805999999999997</v>
          </cell>
          <cell r="E45">
            <v>35.854999999999997</v>
          </cell>
          <cell r="F45">
            <v>34.630000000000003</v>
          </cell>
          <cell r="G45">
            <v>0</v>
          </cell>
          <cell r="H45">
            <v>1</v>
          </cell>
          <cell r="I45">
            <v>180</v>
          </cell>
          <cell r="J45">
            <v>45.252000000000002</v>
          </cell>
          <cell r="K45">
            <v>-9.3970000000000056</v>
          </cell>
          <cell r="L45">
            <v>30</v>
          </cell>
          <cell r="M45">
            <v>0</v>
          </cell>
          <cell r="V45">
            <v>7.1709999999999994</v>
          </cell>
          <cell r="W45">
            <v>50</v>
          </cell>
          <cell r="X45">
            <v>15.985218240133873</v>
          </cell>
          <cell r="Y45">
            <v>4.8291730581508867</v>
          </cell>
          <cell r="AB45">
            <v>0</v>
          </cell>
          <cell r="AD45">
            <v>2.4661999999999997</v>
          </cell>
          <cell r="AE45">
            <v>5.9228000000000005</v>
          </cell>
          <cell r="AF45">
            <v>16.119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96.667000000000002</v>
          </cell>
          <cell r="D46">
            <v>1567.18</v>
          </cell>
          <cell r="E46">
            <v>1176.1659999999999</v>
          </cell>
          <cell r="F46">
            <v>475.577</v>
          </cell>
          <cell r="G46">
            <v>0</v>
          </cell>
          <cell r="H46">
            <v>1</v>
          </cell>
          <cell r="I46">
            <v>60</v>
          </cell>
          <cell r="J46">
            <v>1155.0940000000001</v>
          </cell>
          <cell r="K46">
            <v>21.071999999999889</v>
          </cell>
          <cell r="L46">
            <v>100</v>
          </cell>
          <cell r="M46">
            <v>200</v>
          </cell>
          <cell r="V46">
            <v>113.98299999999999</v>
          </cell>
          <cell r="W46">
            <v>100</v>
          </cell>
          <cell r="X46">
            <v>7.6816455085407478</v>
          </cell>
          <cell r="Y46">
            <v>4.1723502627584823</v>
          </cell>
          <cell r="Z46">
            <v>506.45600000000002</v>
          </cell>
          <cell r="AB46">
            <v>99.795000000000002</v>
          </cell>
          <cell r="AD46">
            <v>110.779</v>
          </cell>
          <cell r="AE46">
            <v>114.77560000000001</v>
          </cell>
          <cell r="AF46">
            <v>117.804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41.929000000000002</v>
          </cell>
          <cell r="D47">
            <v>323.858</v>
          </cell>
          <cell r="E47">
            <v>175.078</v>
          </cell>
          <cell r="F47">
            <v>45.040999999999997</v>
          </cell>
          <cell r="G47" t="str">
            <v>н</v>
          </cell>
          <cell r="H47">
            <v>1</v>
          </cell>
          <cell r="I47">
            <v>35</v>
          </cell>
          <cell r="J47">
            <v>176.84700000000001</v>
          </cell>
          <cell r="K47">
            <v>-1.7690000000000055</v>
          </cell>
          <cell r="L47">
            <v>0</v>
          </cell>
          <cell r="M47">
            <v>0</v>
          </cell>
          <cell r="V47">
            <v>6.0202</v>
          </cell>
          <cell r="X47">
            <v>7.4816451280688341</v>
          </cell>
          <cell r="Y47">
            <v>7.4816451280688341</v>
          </cell>
          <cell r="AB47">
            <v>144.977</v>
          </cell>
          <cell r="AD47">
            <v>10.069599999999998</v>
          </cell>
          <cell r="AE47">
            <v>6.4255999999999975</v>
          </cell>
          <cell r="AF47">
            <v>4.8940000000000001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32.578000000000003</v>
          </cell>
          <cell r="D48">
            <v>302.72500000000002</v>
          </cell>
          <cell r="E48">
            <v>237.01599999999999</v>
          </cell>
          <cell r="F48">
            <v>94.322999999999993</v>
          </cell>
          <cell r="G48">
            <v>0</v>
          </cell>
          <cell r="H48">
            <v>1</v>
          </cell>
          <cell r="I48">
            <v>30</v>
          </cell>
          <cell r="J48">
            <v>262.30500000000001</v>
          </cell>
          <cell r="K48">
            <v>-25.289000000000016</v>
          </cell>
          <cell r="L48">
            <v>20</v>
          </cell>
          <cell r="M48">
            <v>40</v>
          </cell>
          <cell r="V48">
            <v>27.102599999999995</v>
          </cell>
          <cell r="X48">
            <v>5.6940293551172214</v>
          </cell>
          <cell r="Y48">
            <v>3.4802196099267233</v>
          </cell>
          <cell r="AB48">
            <v>101.503</v>
          </cell>
          <cell r="AD48">
            <v>23.292399999999997</v>
          </cell>
          <cell r="AE48">
            <v>26.405799999999999</v>
          </cell>
          <cell r="AF48">
            <v>42.332000000000001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76.12</v>
          </cell>
          <cell r="D49">
            <v>337.85</v>
          </cell>
          <cell r="E49">
            <v>268.34100000000001</v>
          </cell>
          <cell r="F49">
            <v>106.645</v>
          </cell>
          <cell r="G49" t="str">
            <v>н</v>
          </cell>
          <cell r="H49">
            <v>1</v>
          </cell>
          <cell r="I49">
            <v>30</v>
          </cell>
          <cell r="J49">
            <v>273.49700000000001</v>
          </cell>
          <cell r="K49">
            <v>-5.1560000000000059</v>
          </cell>
          <cell r="L49">
            <v>20</v>
          </cell>
          <cell r="M49">
            <v>60</v>
          </cell>
          <cell r="V49">
            <v>34.021599999999999</v>
          </cell>
          <cell r="W49">
            <v>20</v>
          </cell>
          <cell r="X49">
            <v>6.0739353822277611</v>
          </cell>
          <cell r="Y49">
            <v>3.13462623744915</v>
          </cell>
          <cell r="Z49">
            <v>60.499000000000002</v>
          </cell>
          <cell r="AB49">
            <v>37.734000000000002</v>
          </cell>
          <cell r="AD49">
            <v>30.643400000000003</v>
          </cell>
          <cell r="AE49">
            <v>33.650399999999998</v>
          </cell>
          <cell r="AF49">
            <v>44.893999999999998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914.63900000000001</v>
          </cell>
          <cell r="D50">
            <v>1426.117</v>
          </cell>
          <cell r="E50">
            <v>1550.423</v>
          </cell>
          <cell r="F50">
            <v>767.17200000000003</v>
          </cell>
          <cell r="G50">
            <v>0</v>
          </cell>
          <cell r="H50">
            <v>1</v>
          </cell>
          <cell r="I50">
            <v>30</v>
          </cell>
          <cell r="J50">
            <v>1548.1010000000001</v>
          </cell>
          <cell r="K50">
            <v>2.321999999999889</v>
          </cell>
          <cell r="L50">
            <v>200</v>
          </cell>
          <cell r="M50">
            <v>450</v>
          </cell>
          <cell r="V50">
            <v>254.79360000000003</v>
          </cell>
          <cell r="W50">
            <v>150</v>
          </cell>
          <cell r="X50">
            <v>6.1507510392725715</v>
          </cell>
          <cell r="Y50">
            <v>3.0109547492558679</v>
          </cell>
          <cell r="AB50">
            <v>276.45499999999998</v>
          </cell>
          <cell r="AD50">
            <v>283.12959999999998</v>
          </cell>
          <cell r="AE50">
            <v>245.3674</v>
          </cell>
          <cell r="AF50">
            <v>257.68799999999999</v>
          </cell>
          <cell r="AG50" t="str">
            <v>оконч</v>
          </cell>
        </row>
        <row r="51">
          <cell r="A51" t="str">
            <v xml:space="preserve"> 254 Сосиски Датские, ВЕС, ТМ КОЛБАСНЫЙ СТАНДАРТ ПОКОМ</v>
          </cell>
          <cell r="B51" t="str">
            <v>кг</v>
          </cell>
          <cell r="C51">
            <v>347.4</v>
          </cell>
          <cell r="D51">
            <v>5.3979999999999997</v>
          </cell>
          <cell r="E51">
            <v>60.067</v>
          </cell>
          <cell r="F51">
            <v>287.33300000000003</v>
          </cell>
          <cell r="G51" t="e">
            <v>#N/A</v>
          </cell>
          <cell r="H51">
            <v>0</v>
          </cell>
          <cell r="I51" t="e">
            <v>#N/A</v>
          </cell>
          <cell r="J51">
            <v>63.804000000000002</v>
          </cell>
          <cell r="K51">
            <v>-3.7370000000000019</v>
          </cell>
          <cell r="L51">
            <v>0</v>
          </cell>
          <cell r="M51">
            <v>0</v>
          </cell>
          <cell r="V51">
            <v>12.013400000000001</v>
          </cell>
          <cell r="X51">
            <v>23.917708558776035</v>
          </cell>
          <cell r="Y51">
            <v>23.917708558776035</v>
          </cell>
          <cell r="AB51">
            <v>0</v>
          </cell>
          <cell r="AD51">
            <v>13.288999999999998</v>
          </cell>
          <cell r="AE51">
            <v>9.3184000000000005</v>
          </cell>
          <cell r="AF51">
            <v>11.785</v>
          </cell>
          <cell r="AG51" t="str">
            <v>2скю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 t="str">
            <v>кг</v>
          </cell>
          <cell r="C52">
            <v>43.353000000000002</v>
          </cell>
          <cell r="D52">
            <v>85.716999999999999</v>
          </cell>
          <cell r="E52">
            <v>67.296999999999997</v>
          </cell>
          <cell r="F52">
            <v>57.582000000000001</v>
          </cell>
          <cell r="G52">
            <v>0</v>
          </cell>
          <cell r="H52">
            <v>1</v>
          </cell>
          <cell r="I52">
            <v>40</v>
          </cell>
          <cell r="J52">
            <v>70.555999999999997</v>
          </cell>
          <cell r="K52">
            <v>-3.2590000000000003</v>
          </cell>
          <cell r="L52">
            <v>0</v>
          </cell>
          <cell r="M52">
            <v>30</v>
          </cell>
          <cell r="V52">
            <v>13.459399999999999</v>
          </cell>
          <cell r="W52">
            <v>20</v>
          </cell>
          <cell r="X52">
            <v>7.9930754714177459</v>
          </cell>
          <cell r="Y52">
            <v>4.2781996225686143</v>
          </cell>
          <cell r="AB52">
            <v>0</v>
          </cell>
          <cell r="AD52">
            <v>11.7752</v>
          </cell>
          <cell r="AE52">
            <v>13.428999999999998</v>
          </cell>
          <cell r="AF52">
            <v>24.263000000000002</v>
          </cell>
          <cell r="AG52">
            <v>0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 t="str">
            <v>кг</v>
          </cell>
          <cell r="C53">
            <v>127.532</v>
          </cell>
          <cell r="D53">
            <v>939.26599999999996</v>
          </cell>
          <cell r="E53">
            <v>669.10199999999998</v>
          </cell>
          <cell r="F53">
            <v>365.38400000000001</v>
          </cell>
          <cell r="G53" t="str">
            <v>н</v>
          </cell>
          <cell r="H53">
            <v>1</v>
          </cell>
          <cell r="I53">
            <v>35</v>
          </cell>
          <cell r="J53">
            <v>687.80600000000004</v>
          </cell>
          <cell r="K53">
            <v>-18.704000000000065</v>
          </cell>
          <cell r="L53">
            <v>50</v>
          </cell>
          <cell r="M53">
            <v>80</v>
          </cell>
          <cell r="V53">
            <v>40.520599999999995</v>
          </cell>
          <cell r="X53">
            <v>12.225485308707178</v>
          </cell>
          <cell r="Y53">
            <v>9.0172406134163872</v>
          </cell>
          <cell r="Z53">
            <v>309.41399999999999</v>
          </cell>
          <cell r="AB53">
            <v>157.08500000000001</v>
          </cell>
          <cell r="AD53">
            <v>49.311800000000005</v>
          </cell>
          <cell r="AE53">
            <v>57.453999999999994</v>
          </cell>
          <cell r="AF53">
            <v>15.739000000000001</v>
          </cell>
          <cell r="AG53">
            <v>0</v>
          </cell>
        </row>
        <row r="54">
          <cell r="A54" t="str">
            <v xml:space="preserve"> 263  Шпикачки Стародворские, ВЕС.  ПОКОМ</v>
          </cell>
          <cell r="B54" t="str">
            <v>кг</v>
          </cell>
          <cell r="C54">
            <v>66.326999999999998</v>
          </cell>
          <cell r="D54">
            <v>224.36500000000001</v>
          </cell>
          <cell r="E54">
            <v>212.078</v>
          </cell>
          <cell r="F54">
            <v>74.641000000000005</v>
          </cell>
          <cell r="G54">
            <v>0</v>
          </cell>
          <cell r="H54">
            <v>1</v>
          </cell>
          <cell r="I54">
            <v>30</v>
          </cell>
          <cell r="J54">
            <v>213.01300000000001</v>
          </cell>
          <cell r="K54">
            <v>-0.93500000000000227</v>
          </cell>
          <cell r="L54">
            <v>0</v>
          </cell>
          <cell r="M54">
            <v>30</v>
          </cell>
          <cell r="V54">
            <v>20.334199999999999</v>
          </cell>
          <cell r="W54">
            <v>20</v>
          </cell>
          <cell r="X54">
            <v>6.1296239832400587</v>
          </cell>
          <cell r="Y54">
            <v>3.6707123958650949</v>
          </cell>
          <cell r="Z54">
            <v>31.858000000000001</v>
          </cell>
          <cell r="AB54">
            <v>78.549000000000007</v>
          </cell>
          <cell r="AD54">
            <v>21.192800000000002</v>
          </cell>
          <cell r="AE54">
            <v>18.314999999999998</v>
          </cell>
          <cell r="AF54">
            <v>27.518999999999998</v>
          </cell>
          <cell r="AG54">
            <v>0</v>
          </cell>
        </row>
        <row r="55">
          <cell r="A55" t="str">
            <v xml:space="preserve"> 265  Колбаса Балыкбургская, ВЕС, ТМ Баварушка  ПОКОМ</v>
          </cell>
          <cell r="B55" t="str">
            <v>кг</v>
          </cell>
          <cell r="C55">
            <v>217.131</v>
          </cell>
          <cell r="D55">
            <v>590.34500000000003</v>
          </cell>
          <cell r="E55">
            <v>461.73200000000003</v>
          </cell>
          <cell r="F55">
            <v>338.55799999999999</v>
          </cell>
          <cell r="G55" t="str">
            <v>н</v>
          </cell>
          <cell r="H55">
            <v>1</v>
          </cell>
          <cell r="I55">
            <v>45</v>
          </cell>
          <cell r="J55">
            <v>459.32600000000002</v>
          </cell>
          <cell r="K55">
            <v>2.4060000000000059</v>
          </cell>
          <cell r="L55">
            <v>50</v>
          </cell>
          <cell r="M55">
            <v>120</v>
          </cell>
          <cell r="V55">
            <v>82.09620000000001</v>
          </cell>
          <cell r="W55">
            <v>100</v>
          </cell>
          <cell r="X55">
            <v>7.4127426117164976</v>
          </cell>
          <cell r="Y55">
            <v>4.1239180376192799</v>
          </cell>
          <cell r="AB55">
            <v>51.250999999999998</v>
          </cell>
          <cell r="AD55">
            <v>73.482399999999998</v>
          </cell>
          <cell r="AE55">
            <v>80.601600000000005</v>
          </cell>
          <cell r="AF55">
            <v>124.57</v>
          </cell>
          <cell r="AG55">
            <v>0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B56" t="str">
            <v>кг</v>
          </cell>
          <cell r="C56">
            <v>212.16900000000001</v>
          </cell>
          <cell r="D56">
            <v>816.71699999999998</v>
          </cell>
          <cell r="E56">
            <v>476.84100000000001</v>
          </cell>
          <cell r="F56">
            <v>465.77100000000002</v>
          </cell>
          <cell r="G56" t="str">
            <v>н</v>
          </cell>
          <cell r="H56">
            <v>1</v>
          </cell>
          <cell r="I56">
            <v>45</v>
          </cell>
          <cell r="J56">
            <v>485.03299999999996</v>
          </cell>
          <cell r="K56">
            <v>-8.1919999999999504</v>
          </cell>
          <cell r="L56">
            <v>0</v>
          </cell>
          <cell r="M56">
            <v>130</v>
          </cell>
          <cell r="V56">
            <v>80.881200000000007</v>
          </cell>
          <cell r="X56">
            <v>7.3660009989960571</v>
          </cell>
          <cell r="Y56">
            <v>5.7587053604545924</v>
          </cell>
          <cell r="AB56">
            <v>72.435000000000002</v>
          </cell>
          <cell r="AD56">
            <v>79.351599999999991</v>
          </cell>
          <cell r="AE56">
            <v>86.259600000000006</v>
          </cell>
          <cell r="AF56">
            <v>86.013999999999996</v>
          </cell>
          <cell r="AG56">
            <v>0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252.303</v>
          </cell>
          <cell r="D57">
            <v>656.38800000000003</v>
          </cell>
          <cell r="E57">
            <v>477.08100000000002</v>
          </cell>
          <cell r="F57">
            <v>371.553</v>
          </cell>
          <cell r="G57" t="str">
            <v>н</v>
          </cell>
          <cell r="H57">
            <v>1</v>
          </cell>
          <cell r="I57">
            <v>45</v>
          </cell>
          <cell r="J57">
            <v>474.94600000000003</v>
          </cell>
          <cell r="K57">
            <v>2.1349999999999909</v>
          </cell>
          <cell r="L57">
            <v>100</v>
          </cell>
          <cell r="M57">
            <v>130</v>
          </cell>
          <cell r="V57">
            <v>85.132599999999996</v>
          </cell>
          <cell r="W57">
            <v>50</v>
          </cell>
          <cell r="X57">
            <v>7.6533901231725574</v>
          </cell>
          <cell r="Y57">
            <v>4.3644032955648013</v>
          </cell>
          <cell r="AB57">
            <v>51.417999999999999</v>
          </cell>
          <cell r="AD57">
            <v>70.588400000000007</v>
          </cell>
          <cell r="AE57">
            <v>88.496799999999993</v>
          </cell>
          <cell r="AF57">
            <v>121.011</v>
          </cell>
          <cell r="AG57">
            <v>0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B58" t="str">
            <v>шт</v>
          </cell>
          <cell r="C58">
            <v>1268</v>
          </cell>
          <cell r="D58">
            <v>11069</v>
          </cell>
          <cell r="E58">
            <v>2203</v>
          </cell>
          <cell r="F58">
            <v>1084</v>
          </cell>
          <cell r="G58" t="str">
            <v>акк</v>
          </cell>
          <cell r="H58">
            <v>0.35</v>
          </cell>
          <cell r="I58">
            <v>40</v>
          </cell>
          <cell r="J58">
            <v>1984</v>
          </cell>
          <cell r="K58">
            <v>219</v>
          </cell>
          <cell r="L58">
            <v>400</v>
          </cell>
          <cell r="M58">
            <v>450</v>
          </cell>
          <cell r="V58">
            <v>345.8</v>
          </cell>
          <cell r="W58">
            <v>500</v>
          </cell>
          <cell r="X58">
            <v>7.0387507229612494</v>
          </cell>
          <cell r="Y58">
            <v>3.1347599768652401</v>
          </cell>
          <cell r="AB58">
            <v>474</v>
          </cell>
          <cell r="AD58">
            <v>259</v>
          </cell>
          <cell r="AE58">
            <v>314.39999999999998</v>
          </cell>
          <cell r="AF58">
            <v>390</v>
          </cell>
          <cell r="AG58" t="str">
            <v>акк</v>
          </cell>
        </row>
        <row r="59">
          <cell r="A59" t="str">
            <v xml:space="preserve"> 273  Сосиски Сочинки с сочной грудинкой, МГС 0.4кг,   ПОКОМ</v>
          </cell>
          <cell r="B59" t="str">
            <v>шт</v>
          </cell>
          <cell r="C59">
            <v>3727</v>
          </cell>
          <cell r="D59">
            <v>15637</v>
          </cell>
          <cell r="E59">
            <v>5347</v>
          </cell>
          <cell r="F59">
            <v>4080</v>
          </cell>
          <cell r="G59" t="str">
            <v>акк</v>
          </cell>
          <cell r="H59">
            <v>0.4</v>
          </cell>
          <cell r="I59">
            <v>40</v>
          </cell>
          <cell r="J59">
            <v>4353</v>
          </cell>
          <cell r="K59">
            <v>994</v>
          </cell>
          <cell r="L59">
            <v>1200</v>
          </cell>
          <cell r="M59">
            <v>1600</v>
          </cell>
          <cell r="V59">
            <v>873.8</v>
          </cell>
          <cell r="X59">
            <v>7.8736552986953541</v>
          </cell>
          <cell r="Y59">
            <v>4.6692607003891053</v>
          </cell>
          <cell r="Z59">
            <v>36</v>
          </cell>
          <cell r="AB59">
            <v>942</v>
          </cell>
          <cell r="AD59">
            <v>890.4</v>
          </cell>
          <cell r="AE59">
            <v>1003.6</v>
          </cell>
          <cell r="AF59">
            <v>728</v>
          </cell>
          <cell r="AG59">
            <v>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B60" t="str">
            <v>шт</v>
          </cell>
          <cell r="C60">
            <v>1390</v>
          </cell>
          <cell r="D60">
            <v>5925</v>
          </cell>
          <cell r="E60">
            <v>4079</v>
          </cell>
          <cell r="F60">
            <v>3165</v>
          </cell>
          <cell r="G60">
            <v>0</v>
          </cell>
          <cell r="H60">
            <v>0.45</v>
          </cell>
          <cell r="I60">
            <v>45</v>
          </cell>
          <cell r="J60">
            <v>4072</v>
          </cell>
          <cell r="K60">
            <v>7</v>
          </cell>
          <cell r="L60">
            <v>1000</v>
          </cell>
          <cell r="M60">
            <v>1200</v>
          </cell>
          <cell r="V60">
            <v>747.8</v>
          </cell>
          <cell r="W60">
            <v>300</v>
          </cell>
          <cell r="X60">
            <v>7.5755549612195781</v>
          </cell>
          <cell r="Y60">
            <v>4.2324150842471253</v>
          </cell>
          <cell r="Z60">
            <v>60</v>
          </cell>
          <cell r="AB60">
            <v>280</v>
          </cell>
          <cell r="AD60">
            <v>691.6</v>
          </cell>
          <cell r="AE60">
            <v>833.4</v>
          </cell>
          <cell r="AF60">
            <v>741</v>
          </cell>
          <cell r="AG60" t="str">
            <v>продноя</v>
          </cell>
        </row>
        <row r="61">
          <cell r="A61" t="str">
            <v xml:space="preserve"> 283  Сосиски Сочинки, ВЕС, ТМ Стародворье ПОКОМ</v>
          </cell>
          <cell r="B61" t="str">
            <v>кг</v>
          </cell>
          <cell r="C61">
            <v>806.005</v>
          </cell>
          <cell r="D61">
            <v>1858.94</v>
          </cell>
          <cell r="E61">
            <v>812</v>
          </cell>
          <cell r="F61">
            <v>784</v>
          </cell>
          <cell r="G61" t="str">
            <v>акк</v>
          </cell>
          <cell r="H61">
            <v>1</v>
          </cell>
          <cell r="I61">
            <v>40</v>
          </cell>
          <cell r="J61">
            <v>543.84199999999998</v>
          </cell>
          <cell r="K61">
            <v>268.15800000000002</v>
          </cell>
          <cell r="L61">
            <v>200</v>
          </cell>
          <cell r="M61">
            <v>100</v>
          </cell>
          <cell r="V61">
            <v>144.8974</v>
          </cell>
          <cell r="X61">
            <v>7.4811556315020145</v>
          </cell>
          <cell r="Y61">
            <v>5.4107251061785782</v>
          </cell>
          <cell r="Z61">
            <v>52.497999999999998</v>
          </cell>
          <cell r="AB61">
            <v>35.015000000000001</v>
          </cell>
          <cell r="AD61">
            <v>146.55799999999999</v>
          </cell>
          <cell r="AE61">
            <v>176.197</v>
          </cell>
          <cell r="AF61">
            <v>136.982</v>
          </cell>
          <cell r="AG61">
            <v>0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B62" t="str">
            <v>шт</v>
          </cell>
          <cell r="C62">
            <v>610</v>
          </cell>
          <cell r="D62">
            <v>513</v>
          </cell>
          <cell r="E62">
            <v>430</v>
          </cell>
          <cell r="F62">
            <v>685</v>
          </cell>
          <cell r="G62">
            <v>0</v>
          </cell>
          <cell r="H62">
            <v>0.1</v>
          </cell>
          <cell r="I62">
            <v>730</v>
          </cell>
          <cell r="J62">
            <v>438</v>
          </cell>
          <cell r="K62">
            <v>-8</v>
          </cell>
          <cell r="L62">
            <v>0</v>
          </cell>
          <cell r="M62">
            <v>500</v>
          </cell>
          <cell r="V62">
            <v>86</v>
          </cell>
          <cell r="X62">
            <v>13.779069767441861</v>
          </cell>
          <cell r="Y62">
            <v>7.9651162790697674</v>
          </cell>
          <cell r="AB62">
            <v>0</v>
          </cell>
          <cell r="AD62">
            <v>81.2</v>
          </cell>
          <cell r="AE62">
            <v>90.4</v>
          </cell>
          <cell r="AF62">
            <v>104</v>
          </cell>
          <cell r="AG62" t="e">
            <v>#N/A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B63" t="str">
            <v>шт</v>
          </cell>
          <cell r="C63">
            <v>645</v>
          </cell>
          <cell r="D63">
            <v>1988</v>
          </cell>
          <cell r="E63">
            <v>1633</v>
          </cell>
          <cell r="F63">
            <v>982</v>
          </cell>
          <cell r="G63">
            <v>0</v>
          </cell>
          <cell r="H63">
            <v>0.35</v>
          </cell>
          <cell r="I63">
            <v>40</v>
          </cell>
          <cell r="J63">
            <v>1649</v>
          </cell>
          <cell r="K63">
            <v>-16</v>
          </cell>
          <cell r="L63">
            <v>200</v>
          </cell>
          <cell r="M63">
            <v>500</v>
          </cell>
          <cell r="V63">
            <v>254.6</v>
          </cell>
          <cell r="W63">
            <v>100</v>
          </cell>
          <cell r="X63">
            <v>6.9992144540455614</v>
          </cell>
          <cell r="Y63">
            <v>3.8570306362922233</v>
          </cell>
          <cell r="AB63">
            <v>360</v>
          </cell>
          <cell r="AD63">
            <v>238.8</v>
          </cell>
          <cell r="AE63">
            <v>258.39999999999998</v>
          </cell>
          <cell r="AF63">
            <v>268</v>
          </cell>
          <cell r="AG63">
            <v>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B64" t="str">
            <v>кг</v>
          </cell>
          <cell r="C64">
            <v>325.99299999999999</v>
          </cell>
          <cell r="D64">
            <v>231.99299999999999</v>
          </cell>
          <cell r="E64">
            <v>340.69299999999998</v>
          </cell>
          <cell r="F64">
            <v>212.10900000000001</v>
          </cell>
          <cell r="G64">
            <v>0</v>
          </cell>
          <cell r="H64">
            <v>1</v>
          </cell>
          <cell r="I64">
            <v>40</v>
          </cell>
          <cell r="J64">
            <v>334.01600000000002</v>
          </cell>
          <cell r="K64">
            <v>6.6769999999999641</v>
          </cell>
          <cell r="L64">
            <v>50</v>
          </cell>
          <cell r="M64">
            <v>80</v>
          </cell>
          <cell r="V64">
            <v>53.541399999999989</v>
          </cell>
          <cell r="W64">
            <v>50</v>
          </cell>
          <cell r="X64">
            <v>7.3234730507607217</v>
          </cell>
          <cell r="Y64">
            <v>3.9615886024646358</v>
          </cell>
          <cell r="Z64">
            <v>21.547000000000001</v>
          </cell>
          <cell r="AB64">
            <v>51.439</v>
          </cell>
          <cell r="AD64">
            <v>68.925399999999996</v>
          </cell>
          <cell r="AE64">
            <v>53.020200000000003</v>
          </cell>
          <cell r="AF64">
            <v>44.058</v>
          </cell>
          <cell r="AG64">
            <v>0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 t="str">
            <v>шт</v>
          </cell>
          <cell r="C65">
            <v>1798</v>
          </cell>
          <cell r="D65">
            <v>6620</v>
          </cell>
          <cell r="E65">
            <v>4616</v>
          </cell>
          <cell r="F65">
            <v>2656</v>
          </cell>
          <cell r="G65">
            <v>0</v>
          </cell>
          <cell r="H65">
            <v>0.4</v>
          </cell>
          <cell r="I65">
            <v>35</v>
          </cell>
          <cell r="J65">
            <v>4765</v>
          </cell>
          <cell r="K65">
            <v>-149</v>
          </cell>
          <cell r="L65">
            <v>1200</v>
          </cell>
          <cell r="M65">
            <v>1000</v>
          </cell>
          <cell r="V65">
            <v>734.8</v>
          </cell>
          <cell r="W65">
            <v>300</v>
          </cell>
          <cell r="X65">
            <v>7.0168753402286344</v>
          </cell>
          <cell r="Y65">
            <v>3.6145890038105608</v>
          </cell>
          <cell r="Z65">
            <v>42</v>
          </cell>
          <cell r="AB65">
            <v>900</v>
          </cell>
          <cell r="AD65">
            <v>727.4</v>
          </cell>
          <cell r="AE65">
            <v>738</v>
          </cell>
          <cell r="AF65">
            <v>770</v>
          </cell>
          <cell r="AG65" t="e">
            <v>#N/A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 t="str">
            <v>шт</v>
          </cell>
          <cell r="C66">
            <v>2039</v>
          </cell>
          <cell r="D66">
            <v>6977</v>
          </cell>
          <cell r="E66">
            <v>5653</v>
          </cell>
          <cell r="F66">
            <v>3076</v>
          </cell>
          <cell r="G66">
            <v>0</v>
          </cell>
          <cell r="H66">
            <v>0.4</v>
          </cell>
          <cell r="I66">
            <v>40</v>
          </cell>
          <cell r="J66">
            <v>5836</v>
          </cell>
          <cell r="K66">
            <v>-183</v>
          </cell>
          <cell r="L66">
            <v>1200</v>
          </cell>
          <cell r="M66">
            <v>1200</v>
          </cell>
          <cell r="V66">
            <v>853.4</v>
          </cell>
          <cell r="W66">
            <v>500</v>
          </cell>
          <cell r="X66">
            <v>7.002577923599719</v>
          </cell>
          <cell r="Y66">
            <v>3.6044059057886102</v>
          </cell>
          <cell r="Z66">
            <v>102</v>
          </cell>
          <cell r="AB66">
            <v>1284</v>
          </cell>
          <cell r="AD66">
            <v>841</v>
          </cell>
          <cell r="AE66">
            <v>840.6</v>
          </cell>
          <cell r="AF66">
            <v>941</v>
          </cell>
          <cell r="AG66" t="e">
            <v>#N/A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 t="str">
            <v>кг</v>
          </cell>
          <cell r="C67">
            <v>35.627000000000002</v>
          </cell>
          <cell r="D67">
            <v>44.305</v>
          </cell>
          <cell r="E67">
            <v>44.372</v>
          </cell>
          <cell r="F67">
            <v>34.847000000000001</v>
          </cell>
          <cell r="G67">
            <v>0</v>
          </cell>
          <cell r="H67">
            <v>1</v>
          </cell>
          <cell r="I67">
            <v>40</v>
          </cell>
          <cell r="J67">
            <v>46.603999999999999</v>
          </cell>
          <cell r="K67">
            <v>-2.2319999999999993</v>
          </cell>
          <cell r="L67">
            <v>20</v>
          </cell>
          <cell r="M67">
            <v>0</v>
          </cell>
          <cell r="V67">
            <v>8.8743999999999996</v>
          </cell>
          <cell r="W67">
            <v>20</v>
          </cell>
          <cell r="X67">
            <v>8.4340349770125318</v>
          </cell>
          <cell r="Y67">
            <v>3.9266880014423515</v>
          </cell>
          <cell r="AB67">
            <v>0</v>
          </cell>
          <cell r="AD67">
            <v>8.9832000000000001</v>
          </cell>
          <cell r="AE67">
            <v>8.5676000000000005</v>
          </cell>
          <cell r="AF67">
            <v>7.1269999999999998</v>
          </cell>
          <cell r="AG67">
            <v>0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 t="str">
            <v>кг</v>
          </cell>
          <cell r="C68">
            <v>502.03</v>
          </cell>
          <cell r="D68">
            <v>737.38</v>
          </cell>
          <cell r="E68">
            <v>424</v>
          </cell>
          <cell r="F68">
            <v>337</v>
          </cell>
          <cell r="G68" t="str">
            <v>акк</v>
          </cell>
          <cell r="H68">
            <v>1</v>
          </cell>
          <cell r="I68">
            <v>40</v>
          </cell>
          <cell r="J68">
            <v>180.27099999999999</v>
          </cell>
          <cell r="K68">
            <v>243.72900000000001</v>
          </cell>
          <cell r="L68">
            <v>0</v>
          </cell>
          <cell r="M68">
            <v>100</v>
          </cell>
          <cell r="V68">
            <v>74.473399999999998</v>
          </cell>
          <cell r="X68">
            <v>5.8678669162412351</v>
          </cell>
          <cell r="Y68">
            <v>4.5251056081768795</v>
          </cell>
          <cell r="AB68">
            <v>51.633000000000003</v>
          </cell>
          <cell r="AD68">
            <v>45.124000000000002</v>
          </cell>
          <cell r="AE68">
            <v>74.473399999999998</v>
          </cell>
          <cell r="AF68">
            <v>18.030999999999999</v>
          </cell>
          <cell r="AG68">
            <v>0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 t="str">
            <v>шт</v>
          </cell>
          <cell r="C69">
            <v>528</v>
          </cell>
          <cell r="D69">
            <v>1658</v>
          </cell>
          <cell r="E69">
            <v>1446</v>
          </cell>
          <cell r="F69">
            <v>719</v>
          </cell>
          <cell r="G69">
            <v>0</v>
          </cell>
          <cell r="H69">
            <v>0.35</v>
          </cell>
          <cell r="I69">
            <v>40</v>
          </cell>
          <cell r="J69">
            <v>1473</v>
          </cell>
          <cell r="K69">
            <v>-27</v>
          </cell>
          <cell r="L69">
            <v>400</v>
          </cell>
          <cell r="M69">
            <v>150</v>
          </cell>
          <cell r="V69">
            <v>205.2</v>
          </cell>
          <cell r="W69">
            <v>200</v>
          </cell>
          <cell r="X69">
            <v>7.158869395711501</v>
          </cell>
          <cell r="Y69">
            <v>3.503898635477583</v>
          </cell>
          <cell r="AB69">
            <v>420</v>
          </cell>
          <cell r="AD69">
            <v>190.2</v>
          </cell>
          <cell r="AE69">
            <v>201.2</v>
          </cell>
          <cell r="AF69">
            <v>259</v>
          </cell>
          <cell r="AG69">
            <v>0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 t="str">
            <v>шт</v>
          </cell>
          <cell r="C70">
            <v>970</v>
          </cell>
          <cell r="D70">
            <v>3263</v>
          </cell>
          <cell r="E70">
            <v>1870</v>
          </cell>
          <cell r="F70">
            <v>1057</v>
          </cell>
          <cell r="G70" t="str">
            <v>неакк</v>
          </cell>
          <cell r="H70">
            <v>0.35</v>
          </cell>
          <cell r="I70">
            <v>40</v>
          </cell>
          <cell r="J70">
            <v>1871</v>
          </cell>
          <cell r="K70">
            <v>-1</v>
          </cell>
          <cell r="L70">
            <v>400</v>
          </cell>
          <cell r="M70">
            <v>400</v>
          </cell>
          <cell r="V70">
            <v>296</v>
          </cell>
          <cell r="W70">
            <v>250</v>
          </cell>
          <cell r="X70">
            <v>7.118243243243243</v>
          </cell>
          <cell r="Y70">
            <v>3.5709459459459461</v>
          </cell>
          <cell r="AB70">
            <v>390</v>
          </cell>
          <cell r="AD70">
            <v>321</v>
          </cell>
          <cell r="AE70">
            <v>304.8</v>
          </cell>
          <cell r="AF70">
            <v>317</v>
          </cell>
          <cell r="AG70">
            <v>0</v>
          </cell>
        </row>
        <row r="71">
          <cell r="A71" t="str">
            <v xml:space="preserve"> 309  Сосиски Сочинки с сыром 0,4 кг ТМ Стародворье  ПОКОМ</v>
          </cell>
          <cell r="B71" t="str">
            <v>шт</v>
          </cell>
          <cell r="C71">
            <v>449</v>
          </cell>
          <cell r="D71">
            <v>1717</v>
          </cell>
          <cell r="E71">
            <v>1471</v>
          </cell>
          <cell r="F71">
            <v>661</v>
          </cell>
          <cell r="G71">
            <v>0</v>
          </cell>
          <cell r="H71">
            <v>0.4</v>
          </cell>
          <cell r="I71">
            <v>35</v>
          </cell>
          <cell r="J71">
            <v>1501</v>
          </cell>
          <cell r="K71">
            <v>-30</v>
          </cell>
          <cell r="L71">
            <v>200</v>
          </cell>
          <cell r="M71">
            <v>250</v>
          </cell>
          <cell r="V71">
            <v>188.6</v>
          </cell>
          <cell r="W71">
            <v>220</v>
          </cell>
          <cell r="X71">
            <v>7.0572640509013791</v>
          </cell>
          <cell r="Y71">
            <v>3.5047720042417816</v>
          </cell>
          <cell r="AB71">
            <v>528</v>
          </cell>
          <cell r="AD71">
            <v>173.6</v>
          </cell>
          <cell r="AE71">
            <v>185.8</v>
          </cell>
          <cell r="AF71">
            <v>240</v>
          </cell>
          <cell r="AG71">
            <v>0</v>
          </cell>
        </row>
        <row r="72">
          <cell r="A72" t="str">
            <v xml:space="preserve"> 312  Ветчина Филейская ВЕС ТМ  Вязанка ТС Столичная  ПОКОМ</v>
          </cell>
          <cell r="B72" t="str">
            <v>кг</v>
          </cell>
          <cell r="C72">
            <v>108.572</v>
          </cell>
          <cell r="D72">
            <v>519.49099999999999</v>
          </cell>
          <cell r="E72">
            <v>335.1</v>
          </cell>
          <cell r="F72">
            <v>204.74</v>
          </cell>
          <cell r="G72">
            <v>0</v>
          </cell>
          <cell r="H72">
            <v>1</v>
          </cell>
          <cell r="I72">
            <v>50</v>
          </cell>
          <cell r="J72">
            <v>326.25</v>
          </cell>
          <cell r="K72">
            <v>8.8500000000000227</v>
          </cell>
          <cell r="L72">
            <v>0</v>
          </cell>
          <cell r="M72">
            <v>100</v>
          </cell>
          <cell r="V72">
            <v>49.644199999999998</v>
          </cell>
          <cell r="W72">
            <v>60</v>
          </cell>
          <cell r="X72">
            <v>7.3470818343331148</v>
          </cell>
          <cell r="Y72">
            <v>4.1241474331341834</v>
          </cell>
          <cell r="AB72">
            <v>86.879000000000005</v>
          </cell>
          <cell r="AD72">
            <v>41.564399999999992</v>
          </cell>
          <cell r="AE72">
            <v>44.997399999999992</v>
          </cell>
          <cell r="AF72">
            <v>36.856000000000002</v>
          </cell>
          <cell r="AG72" t="e">
            <v>#N/A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B73" t="str">
            <v>шт</v>
          </cell>
          <cell r="C73">
            <v>22</v>
          </cell>
          <cell r="D73">
            <v>109</v>
          </cell>
          <cell r="E73">
            <v>18</v>
          </cell>
          <cell r="F73">
            <v>106</v>
          </cell>
          <cell r="G73">
            <v>0</v>
          </cell>
          <cell r="H73">
            <v>0.3</v>
          </cell>
          <cell r="I73">
            <v>30</v>
          </cell>
          <cell r="J73">
            <v>39</v>
          </cell>
          <cell r="K73">
            <v>-21</v>
          </cell>
          <cell r="L73">
            <v>0</v>
          </cell>
          <cell r="M73">
            <v>0</v>
          </cell>
          <cell r="V73">
            <v>3.6</v>
          </cell>
          <cell r="X73">
            <v>29.444444444444443</v>
          </cell>
          <cell r="Y73">
            <v>29.444444444444443</v>
          </cell>
          <cell r="AB73">
            <v>0</v>
          </cell>
          <cell r="AD73">
            <v>0</v>
          </cell>
          <cell r="AE73">
            <v>3.8</v>
          </cell>
          <cell r="AF73">
            <v>16</v>
          </cell>
          <cell r="AG73" t="e">
            <v>#N/A</v>
          </cell>
        </row>
        <row r="74">
          <cell r="A74" t="str">
            <v xml:space="preserve"> 315  Колбаса вареная Молокуша ТМ Вязанка ВЕС, ПОКОМ</v>
          </cell>
          <cell r="B74" t="str">
            <v>кг</v>
          </cell>
          <cell r="C74">
            <v>990.58600000000001</v>
          </cell>
          <cell r="D74">
            <v>878.83799999999997</v>
          </cell>
          <cell r="E74">
            <v>657.41800000000001</v>
          </cell>
          <cell r="F74">
            <v>1112.7639999999999</v>
          </cell>
          <cell r="G74" t="str">
            <v>н</v>
          </cell>
          <cell r="H74">
            <v>1</v>
          </cell>
          <cell r="I74">
            <v>50</v>
          </cell>
          <cell r="J74">
            <v>646.13800000000003</v>
          </cell>
          <cell r="K74">
            <v>11.279999999999973</v>
          </cell>
          <cell r="L74">
            <v>0</v>
          </cell>
          <cell r="M74">
            <v>0</v>
          </cell>
          <cell r="V74">
            <v>114.31880000000001</v>
          </cell>
          <cell r="X74">
            <v>9.733867045490328</v>
          </cell>
          <cell r="Y74">
            <v>9.733867045490328</v>
          </cell>
          <cell r="AB74">
            <v>85.823999999999998</v>
          </cell>
          <cell r="AD74">
            <v>217.53639999999996</v>
          </cell>
          <cell r="AE74">
            <v>122.68040000000001</v>
          </cell>
          <cell r="AF74">
            <v>138.01599999999999</v>
          </cell>
          <cell r="AG74" t="str">
            <v>оконч</v>
          </cell>
        </row>
        <row r="75">
          <cell r="A75" t="str">
            <v xml:space="preserve"> 316  Колбаса Нежная ТМ Зареченские ВЕС  ПОКОМ</v>
          </cell>
          <cell r="B75" t="str">
            <v>кг</v>
          </cell>
          <cell r="C75">
            <v>149.35400000000001</v>
          </cell>
          <cell r="D75">
            <v>63.98</v>
          </cell>
          <cell r="E75">
            <v>108.392</v>
          </cell>
          <cell r="F75">
            <v>101.452</v>
          </cell>
          <cell r="G75">
            <v>0</v>
          </cell>
          <cell r="H75">
            <v>1</v>
          </cell>
          <cell r="I75">
            <v>50</v>
          </cell>
          <cell r="J75">
            <v>104.907</v>
          </cell>
          <cell r="K75">
            <v>3.4849999999999994</v>
          </cell>
          <cell r="L75">
            <v>0</v>
          </cell>
          <cell r="M75">
            <v>30</v>
          </cell>
          <cell r="V75">
            <v>21.6784</v>
          </cell>
          <cell r="W75">
            <v>40</v>
          </cell>
          <cell r="X75">
            <v>7.908886264668979</v>
          </cell>
          <cell r="Y75">
            <v>4.6798656727433761</v>
          </cell>
          <cell r="AB75">
            <v>0</v>
          </cell>
          <cell r="AD75">
            <v>26.024000000000001</v>
          </cell>
          <cell r="AE75">
            <v>20.514400000000002</v>
          </cell>
          <cell r="AF75">
            <v>22.562000000000001</v>
          </cell>
          <cell r="AG75">
            <v>0</v>
          </cell>
        </row>
        <row r="76">
          <cell r="A76" t="str">
            <v xml:space="preserve"> 317 Колбаса Сервелат Рижский ТМ Зареченские, ВЕС  ПОКОМ</v>
          </cell>
          <cell r="B76" t="str">
            <v>кг</v>
          </cell>
          <cell r="C76">
            <v>22.408000000000001</v>
          </cell>
          <cell r="D76">
            <v>0.72499999999999998</v>
          </cell>
          <cell r="E76">
            <v>18.149999999999999</v>
          </cell>
          <cell r="F76">
            <v>4.9829999999999997</v>
          </cell>
          <cell r="G76">
            <v>0</v>
          </cell>
          <cell r="H76">
            <v>1</v>
          </cell>
          <cell r="I76">
            <v>35</v>
          </cell>
          <cell r="J76">
            <v>17.431000000000001</v>
          </cell>
          <cell r="K76">
            <v>0.71899999999999764</v>
          </cell>
          <cell r="L76">
            <v>10</v>
          </cell>
          <cell r="M76">
            <v>0</v>
          </cell>
          <cell r="V76">
            <v>3.63</v>
          </cell>
          <cell r="W76">
            <v>10</v>
          </cell>
          <cell r="X76">
            <v>6.8823691460055096</v>
          </cell>
          <cell r="Y76">
            <v>1.3727272727272726</v>
          </cell>
          <cell r="AB76">
            <v>0</v>
          </cell>
          <cell r="AD76">
            <v>2.6611999999999996</v>
          </cell>
          <cell r="AE76">
            <v>2.6204000000000001</v>
          </cell>
          <cell r="AF76">
            <v>4.3310000000000004</v>
          </cell>
          <cell r="AG76" t="str">
            <v>увел</v>
          </cell>
        </row>
        <row r="77">
          <cell r="A77" t="str">
            <v xml:space="preserve"> 318  Сосиски Датские ТМ Зареченские, ВЕС  ПОКОМ</v>
          </cell>
          <cell r="B77" t="str">
            <v>кг</v>
          </cell>
          <cell r="C77">
            <v>1027.442</v>
          </cell>
          <cell r="D77">
            <v>3764.598</v>
          </cell>
          <cell r="E77">
            <v>3787</v>
          </cell>
          <cell r="F77">
            <v>1322</v>
          </cell>
          <cell r="G77">
            <v>0</v>
          </cell>
          <cell r="H77">
            <v>1</v>
          </cell>
          <cell r="I77">
            <v>40</v>
          </cell>
          <cell r="J77">
            <v>3665.1640000000002</v>
          </cell>
          <cell r="K77">
            <v>121.83599999999979</v>
          </cell>
          <cell r="L77">
            <v>400</v>
          </cell>
          <cell r="M77">
            <v>500</v>
          </cell>
          <cell r="V77">
            <v>354.71460000000002</v>
          </cell>
          <cell r="W77">
            <v>350</v>
          </cell>
          <cell r="X77">
            <v>7.2508997374227047</v>
          </cell>
          <cell r="Y77">
            <v>3.7269399116923858</v>
          </cell>
          <cell r="Z77">
            <v>1414.3389999999999</v>
          </cell>
          <cell r="AB77">
            <v>599.08799999999997</v>
          </cell>
          <cell r="AD77">
            <v>356.89080000000001</v>
          </cell>
          <cell r="AE77">
            <v>363.18240000000003</v>
          </cell>
          <cell r="AF77">
            <v>352.47</v>
          </cell>
          <cell r="AG77" t="e">
            <v>#N/A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 t="str">
            <v>шт</v>
          </cell>
          <cell r="C78">
            <v>3216</v>
          </cell>
          <cell r="D78">
            <v>10153</v>
          </cell>
          <cell r="E78">
            <v>8826</v>
          </cell>
          <cell r="F78">
            <v>3464</v>
          </cell>
          <cell r="G78">
            <v>0</v>
          </cell>
          <cell r="H78">
            <v>0.45</v>
          </cell>
          <cell r="I78">
            <v>50</v>
          </cell>
          <cell r="J78">
            <v>8814</v>
          </cell>
          <cell r="K78">
            <v>12</v>
          </cell>
          <cell r="L78">
            <v>1000</v>
          </cell>
          <cell r="M78">
            <v>500</v>
          </cell>
          <cell r="V78">
            <v>665.2</v>
          </cell>
          <cell r="X78">
            <v>7.4624173180998188</v>
          </cell>
          <cell r="Y78">
            <v>5.2074564040889957</v>
          </cell>
          <cell r="AB78">
            <v>1020</v>
          </cell>
          <cell r="AC78">
            <v>4480</v>
          </cell>
          <cell r="AD78">
            <v>819.8</v>
          </cell>
          <cell r="AE78">
            <v>721.4</v>
          </cell>
          <cell r="AF78">
            <v>649</v>
          </cell>
          <cell r="AG78" t="str">
            <v>оконч</v>
          </cell>
        </row>
        <row r="79">
          <cell r="A79" t="str">
            <v xml:space="preserve"> 322  Колбаса вареная Молокуша 0,45кг ТМ Вязанка  ПОКОМ</v>
          </cell>
          <cell r="B79" t="str">
            <v>шт</v>
          </cell>
          <cell r="C79">
            <v>1601</v>
          </cell>
          <cell r="D79">
            <v>6746</v>
          </cell>
          <cell r="E79">
            <v>4426</v>
          </cell>
          <cell r="F79">
            <v>3538</v>
          </cell>
          <cell r="G79" t="str">
            <v>акяб</v>
          </cell>
          <cell r="H79">
            <v>0.45</v>
          </cell>
          <cell r="I79">
            <v>50</v>
          </cell>
          <cell r="J79">
            <v>4436</v>
          </cell>
          <cell r="K79">
            <v>-10</v>
          </cell>
          <cell r="L79">
            <v>1000</v>
          </cell>
          <cell r="M79">
            <v>700</v>
          </cell>
          <cell r="S79">
            <v>850</v>
          </cell>
          <cell r="V79">
            <v>757.2</v>
          </cell>
          <cell r="W79">
            <v>500</v>
          </cell>
          <cell r="X79">
            <v>7.5779186476492333</v>
          </cell>
          <cell r="Y79">
            <v>4.6724775488642365</v>
          </cell>
          <cell r="AB79">
            <v>300</v>
          </cell>
          <cell r="AC79">
            <v>340</v>
          </cell>
          <cell r="AD79">
            <v>556.4</v>
          </cell>
          <cell r="AE79">
            <v>811.8</v>
          </cell>
          <cell r="AF79">
            <v>864</v>
          </cell>
          <cell r="AG79" t="str">
            <v>нояак</v>
          </cell>
        </row>
        <row r="80">
          <cell r="A80" t="str">
            <v xml:space="preserve"> 324  Ветчина Филейская ТМ Вязанка Столичная 0,45 кг ПОКОМ</v>
          </cell>
          <cell r="B80" t="str">
            <v>шт</v>
          </cell>
          <cell r="C80">
            <v>659</v>
          </cell>
          <cell r="D80">
            <v>3852</v>
          </cell>
          <cell r="E80">
            <v>977</v>
          </cell>
          <cell r="F80">
            <v>919</v>
          </cell>
          <cell r="G80">
            <v>0</v>
          </cell>
          <cell r="H80">
            <v>0.45</v>
          </cell>
          <cell r="I80">
            <v>50</v>
          </cell>
          <cell r="J80">
            <v>965</v>
          </cell>
          <cell r="K80">
            <v>12</v>
          </cell>
          <cell r="L80">
            <v>200</v>
          </cell>
          <cell r="M80">
            <v>200</v>
          </cell>
          <cell r="V80">
            <v>179.8</v>
          </cell>
          <cell r="W80">
            <v>100</v>
          </cell>
          <cell r="X80">
            <v>7.8921023359288096</v>
          </cell>
          <cell r="Y80">
            <v>5.1112347052280311</v>
          </cell>
          <cell r="AB80">
            <v>78</v>
          </cell>
          <cell r="AD80">
            <v>168.4</v>
          </cell>
          <cell r="AE80">
            <v>190.4</v>
          </cell>
          <cell r="AF80">
            <v>208</v>
          </cell>
          <cell r="AG80" t="str">
            <v>нояак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B81" t="str">
            <v>кг</v>
          </cell>
          <cell r="C81">
            <v>21.911000000000001</v>
          </cell>
          <cell r="D81">
            <v>29.541</v>
          </cell>
          <cell r="E81">
            <v>24.657</v>
          </cell>
          <cell r="F81">
            <v>16.553999999999998</v>
          </cell>
          <cell r="G81">
            <v>0</v>
          </cell>
          <cell r="H81">
            <v>1</v>
          </cell>
          <cell r="I81">
            <v>35</v>
          </cell>
          <cell r="J81">
            <v>26.302</v>
          </cell>
          <cell r="K81">
            <v>-1.6449999999999996</v>
          </cell>
          <cell r="L81">
            <v>0</v>
          </cell>
          <cell r="M81">
            <v>0</v>
          </cell>
          <cell r="V81">
            <v>4.9314</v>
          </cell>
          <cell r="W81">
            <v>20</v>
          </cell>
          <cell r="X81">
            <v>7.4124994930445718</v>
          </cell>
          <cell r="Y81">
            <v>3.3568560652147461</v>
          </cell>
          <cell r="AB81">
            <v>0</v>
          </cell>
          <cell r="AD81">
            <v>2.9594</v>
          </cell>
          <cell r="AE81">
            <v>2.2570000000000001</v>
          </cell>
          <cell r="AF81">
            <v>1.036</v>
          </cell>
          <cell r="AG81">
            <v>0</v>
          </cell>
        </row>
        <row r="82">
          <cell r="A82" t="str">
            <v xml:space="preserve"> 328  Сардельки Сочинки Стародворье ТМ  0,4 кг ПОКОМ</v>
          </cell>
          <cell r="B82" t="str">
            <v>шт</v>
          </cell>
          <cell r="C82">
            <v>100</v>
          </cell>
          <cell r="D82">
            <v>567</v>
          </cell>
          <cell r="E82">
            <v>487</v>
          </cell>
          <cell r="F82">
            <v>175</v>
          </cell>
          <cell r="G82">
            <v>0</v>
          </cell>
          <cell r="H82">
            <v>0.4</v>
          </cell>
          <cell r="I82">
            <v>40</v>
          </cell>
          <cell r="J82">
            <v>496</v>
          </cell>
          <cell r="K82">
            <v>-9</v>
          </cell>
          <cell r="L82">
            <v>70</v>
          </cell>
          <cell r="M82">
            <v>100</v>
          </cell>
          <cell r="V82">
            <v>67.400000000000006</v>
          </cell>
          <cell r="W82">
            <v>130</v>
          </cell>
          <cell r="X82">
            <v>7.0474777448071206</v>
          </cell>
          <cell r="Y82">
            <v>2.5964391691394657</v>
          </cell>
          <cell r="AB82">
            <v>150</v>
          </cell>
          <cell r="AD82">
            <v>43.2</v>
          </cell>
          <cell r="AE82">
            <v>59.2</v>
          </cell>
          <cell r="AF82">
            <v>85</v>
          </cell>
          <cell r="AG82" t="e">
            <v>#N/A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133</v>
          </cell>
          <cell r="D83">
            <v>582</v>
          </cell>
          <cell r="E83">
            <v>511</v>
          </cell>
          <cell r="F83">
            <v>190</v>
          </cell>
          <cell r="G83">
            <v>0</v>
          </cell>
          <cell r="H83">
            <v>0.4</v>
          </cell>
          <cell r="I83">
            <v>40</v>
          </cell>
          <cell r="J83">
            <v>532</v>
          </cell>
          <cell r="K83">
            <v>-21</v>
          </cell>
          <cell r="L83">
            <v>80</v>
          </cell>
          <cell r="M83">
            <v>110</v>
          </cell>
          <cell r="V83">
            <v>75.8</v>
          </cell>
          <cell r="W83">
            <v>150</v>
          </cell>
          <cell r="X83">
            <v>6.9920844327176788</v>
          </cell>
          <cell r="Y83">
            <v>2.5065963060686016</v>
          </cell>
          <cell r="AB83">
            <v>132</v>
          </cell>
          <cell r="AD83">
            <v>56.6</v>
          </cell>
          <cell r="AE83">
            <v>67</v>
          </cell>
          <cell r="AF83">
            <v>89</v>
          </cell>
          <cell r="AG83" t="e">
            <v>#N/A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630.08799999999997</v>
          </cell>
          <cell r="D84">
            <v>6664.6769999999997</v>
          </cell>
          <cell r="E84">
            <v>2935.049</v>
          </cell>
          <cell r="F84">
            <v>1086.9010000000001</v>
          </cell>
          <cell r="G84" t="str">
            <v>н</v>
          </cell>
          <cell r="H84">
            <v>1</v>
          </cell>
          <cell r="I84">
            <v>50</v>
          </cell>
          <cell r="J84">
            <v>2875.7139999999999</v>
          </cell>
          <cell r="K84">
            <v>59.335000000000036</v>
          </cell>
          <cell r="L84">
            <v>300</v>
          </cell>
          <cell r="M84">
            <v>400</v>
          </cell>
          <cell r="V84">
            <v>299.38159999999999</v>
          </cell>
          <cell r="W84">
            <v>400</v>
          </cell>
          <cell r="X84">
            <v>7.3047274782418157</v>
          </cell>
          <cell r="Y84">
            <v>3.6304869771555772</v>
          </cell>
          <cell r="Z84">
            <v>808.14499999999998</v>
          </cell>
          <cell r="AB84">
            <v>629.99599999999998</v>
          </cell>
          <cell r="AD84">
            <v>179.6352</v>
          </cell>
          <cell r="AE84">
            <v>285.76059999999995</v>
          </cell>
          <cell r="AF84">
            <v>320.93</v>
          </cell>
          <cell r="AG84" t="str">
            <v>нояак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34.735999999999997</v>
          </cell>
          <cell r="D85">
            <v>47.584000000000003</v>
          </cell>
          <cell r="E85">
            <v>55.128999999999998</v>
          </cell>
          <cell r="F85">
            <v>9.8290000000000006</v>
          </cell>
          <cell r="G85">
            <v>0</v>
          </cell>
          <cell r="H85">
            <v>1</v>
          </cell>
          <cell r="I85">
            <v>40</v>
          </cell>
          <cell r="J85">
            <v>56.018000000000001</v>
          </cell>
          <cell r="K85">
            <v>-0.8890000000000029</v>
          </cell>
          <cell r="L85">
            <v>0</v>
          </cell>
          <cell r="M85">
            <v>0</v>
          </cell>
          <cell r="V85">
            <v>3.8427999999999995</v>
          </cell>
          <cell r="W85">
            <v>20</v>
          </cell>
          <cell r="X85">
            <v>7.7623087332153649</v>
          </cell>
          <cell r="Y85">
            <v>2.55777037576767</v>
          </cell>
          <cell r="Z85">
            <v>35.914999999999999</v>
          </cell>
          <cell r="AB85">
            <v>0</v>
          </cell>
          <cell r="AD85">
            <v>3.4061999999999997</v>
          </cell>
          <cell r="AE85">
            <v>3.8642000000000003</v>
          </cell>
          <cell r="AF85">
            <v>3.9729999999999999</v>
          </cell>
          <cell r="AG85" t="str">
            <v>увел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667</v>
          </cell>
          <cell r="D86">
            <v>513</v>
          </cell>
          <cell r="E86">
            <v>329</v>
          </cell>
          <cell r="F86">
            <v>843</v>
          </cell>
          <cell r="G86">
            <v>0</v>
          </cell>
          <cell r="H86">
            <v>0.1</v>
          </cell>
          <cell r="I86">
            <v>730</v>
          </cell>
          <cell r="J86">
            <v>337</v>
          </cell>
          <cell r="K86">
            <v>-8</v>
          </cell>
          <cell r="L86">
            <v>0</v>
          </cell>
          <cell r="M86">
            <v>0</v>
          </cell>
          <cell r="V86">
            <v>65.8</v>
          </cell>
          <cell r="X86">
            <v>12.811550151975684</v>
          </cell>
          <cell r="Y86">
            <v>12.811550151975684</v>
          </cell>
          <cell r="AB86">
            <v>0</v>
          </cell>
          <cell r="AD86">
            <v>84.6</v>
          </cell>
          <cell r="AE86">
            <v>68.400000000000006</v>
          </cell>
          <cell r="AF86">
            <v>76</v>
          </cell>
          <cell r="AG86" t="e">
            <v>#N/A</v>
          </cell>
        </row>
        <row r="87">
          <cell r="A87" t="str">
            <v xml:space="preserve"> 335  Колбаса Сливушка ТМ Вязанка. ВЕС.  ПОКОМ </v>
          </cell>
          <cell r="B87" t="str">
            <v>кг</v>
          </cell>
          <cell r="C87">
            <v>33.505000000000003</v>
          </cell>
          <cell r="D87">
            <v>118.72499999999999</v>
          </cell>
          <cell r="E87">
            <v>86.593000000000004</v>
          </cell>
          <cell r="F87">
            <v>65.637</v>
          </cell>
          <cell r="G87">
            <v>0</v>
          </cell>
          <cell r="H87">
            <v>1</v>
          </cell>
          <cell r="I87">
            <v>50</v>
          </cell>
          <cell r="J87">
            <v>86.055000000000007</v>
          </cell>
          <cell r="K87">
            <v>0.5379999999999967</v>
          </cell>
          <cell r="L87">
            <v>0</v>
          </cell>
          <cell r="M87">
            <v>0</v>
          </cell>
          <cell r="V87">
            <v>10.777600000000001</v>
          </cell>
          <cell r="W87">
            <v>20</v>
          </cell>
          <cell r="X87">
            <v>7.9458320961995241</v>
          </cell>
          <cell r="Y87">
            <v>6.0901313836104505</v>
          </cell>
          <cell r="AB87">
            <v>32.704999999999998</v>
          </cell>
          <cell r="AD87">
            <v>11.652200000000002</v>
          </cell>
          <cell r="AE87">
            <v>9.2092000000000009</v>
          </cell>
          <cell r="AF87">
            <v>18.975999999999999</v>
          </cell>
          <cell r="AG87" t="e">
            <v>#N/A</v>
          </cell>
        </row>
        <row r="88">
          <cell r="A88" t="str">
            <v xml:space="preserve"> 342 Сосиски Сочинки Молочные ТМ Стародворье 0,4 кг ПОКОМ</v>
          </cell>
          <cell r="B88" t="str">
            <v>шт</v>
          </cell>
          <cell r="C88">
            <v>979</v>
          </cell>
          <cell r="D88">
            <v>4315</v>
          </cell>
          <cell r="E88">
            <v>3646</v>
          </cell>
          <cell r="F88">
            <v>1613</v>
          </cell>
          <cell r="G88">
            <v>0</v>
          </cell>
          <cell r="H88">
            <v>0.4</v>
          </cell>
          <cell r="I88">
            <v>40</v>
          </cell>
          <cell r="J88">
            <v>3635</v>
          </cell>
          <cell r="K88">
            <v>11</v>
          </cell>
          <cell r="L88">
            <v>900</v>
          </cell>
          <cell r="M88">
            <v>800</v>
          </cell>
          <cell r="V88">
            <v>609.20000000000005</v>
          </cell>
          <cell r="W88">
            <v>900</v>
          </cell>
          <cell r="X88">
            <v>6.9156270518713061</v>
          </cell>
          <cell r="Y88">
            <v>2.6477347340774786</v>
          </cell>
          <cell r="AB88">
            <v>600</v>
          </cell>
          <cell r="AD88">
            <v>467.4</v>
          </cell>
          <cell r="AE88">
            <v>571.20000000000005</v>
          </cell>
          <cell r="AF88">
            <v>783</v>
          </cell>
          <cell r="AG88" t="str">
            <v>???</v>
          </cell>
        </row>
        <row r="89">
          <cell r="A89" t="str">
            <v xml:space="preserve"> 343 Сосиски Сочинки Сливочные ТМ Стародворье  0,4 кг</v>
          </cell>
          <cell r="B89" t="str">
            <v>шт</v>
          </cell>
          <cell r="C89">
            <v>1136</v>
          </cell>
          <cell r="D89">
            <v>1968</v>
          </cell>
          <cell r="E89">
            <v>2352</v>
          </cell>
          <cell r="F89">
            <v>733</v>
          </cell>
          <cell r="G89">
            <v>0</v>
          </cell>
          <cell r="H89">
            <v>0.4</v>
          </cell>
          <cell r="I89">
            <v>40</v>
          </cell>
          <cell r="J89">
            <v>2338</v>
          </cell>
          <cell r="K89">
            <v>14</v>
          </cell>
          <cell r="L89">
            <v>300</v>
          </cell>
          <cell r="M89">
            <v>400</v>
          </cell>
          <cell r="V89">
            <v>339.6</v>
          </cell>
          <cell r="W89">
            <v>900</v>
          </cell>
          <cell r="X89">
            <v>6.8698468786808009</v>
          </cell>
          <cell r="Y89">
            <v>2.158421672555948</v>
          </cell>
          <cell r="AB89">
            <v>654</v>
          </cell>
          <cell r="AD89">
            <v>333.4</v>
          </cell>
          <cell r="AE89">
            <v>282.2</v>
          </cell>
          <cell r="AF89">
            <v>541</v>
          </cell>
          <cell r="AG89" t="e">
            <v>#N/A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B90" t="str">
            <v>кг</v>
          </cell>
          <cell r="C90">
            <v>226.87100000000001</v>
          </cell>
          <cell r="D90">
            <v>1389.739</v>
          </cell>
          <cell r="E90">
            <v>961.78099999999995</v>
          </cell>
          <cell r="F90">
            <v>270.86799999999999</v>
          </cell>
          <cell r="G90">
            <v>0</v>
          </cell>
          <cell r="H90">
            <v>1</v>
          </cell>
          <cell r="I90">
            <v>40</v>
          </cell>
          <cell r="J90">
            <v>956.84</v>
          </cell>
          <cell r="K90">
            <v>4.9409999999999172</v>
          </cell>
          <cell r="L90">
            <v>100</v>
          </cell>
          <cell r="M90">
            <v>100</v>
          </cell>
          <cell r="V90">
            <v>73.336399999999998</v>
          </cell>
          <cell r="W90">
            <v>50</v>
          </cell>
          <cell r="X90">
            <v>7.1024484430651071</v>
          </cell>
          <cell r="Y90">
            <v>3.6935000899962365</v>
          </cell>
          <cell r="Z90">
            <v>407.36099999999999</v>
          </cell>
          <cell r="AB90">
            <v>187.738</v>
          </cell>
          <cell r="AD90">
            <v>72.813999999999993</v>
          </cell>
          <cell r="AE90">
            <v>76.038399999999996</v>
          </cell>
          <cell r="AF90">
            <v>99.375</v>
          </cell>
          <cell r="AG90" t="e">
            <v>#N/A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B91" t="str">
            <v>кг</v>
          </cell>
          <cell r="C91">
            <v>233.774</v>
          </cell>
          <cell r="D91">
            <v>1093.0050000000001</v>
          </cell>
          <cell r="E91">
            <v>772.99400000000003</v>
          </cell>
          <cell r="F91">
            <v>276.911</v>
          </cell>
          <cell r="G91">
            <v>0</v>
          </cell>
          <cell r="H91">
            <v>1</v>
          </cell>
          <cell r="I91">
            <v>40</v>
          </cell>
          <cell r="J91">
            <v>767.41099999999994</v>
          </cell>
          <cell r="K91">
            <v>5.5830000000000837</v>
          </cell>
          <cell r="L91">
            <v>100</v>
          </cell>
          <cell r="M91">
            <v>80</v>
          </cell>
          <cell r="V91">
            <v>66.46759999999999</v>
          </cell>
          <cell r="W91">
            <v>30</v>
          </cell>
          <cell r="X91">
            <v>7.3255390596320629</v>
          </cell>
          <cell r="Y91">
            <v>4.1661049894986437</v>
          </cell>
          <cell r="Z91">
            <v>254.47900000000001</v>
          </cell>
          <cell r="AB91">
            <v>186.17699999999999</v>
          </cell>
          <cell r="AD91">
            <v>66.509600000000006</v>
          </cell>
          <cell r="AE91">
            <v>70.024199999999993</v>
          </cell>
          <cell r="AF91">
            <v>77.498999999999995</v>
          </cell>
          <cell r="AG91" t="e">
            <v>#N/A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B92" t="str">
            <v>кг</v>
          </cell>
          <cell r="C92">
            <v>424.46600000000001</v>
          </cell>
          <cell r="D92">
            <v>2139.0189999999998</v>
          </cell>
          <cell r="E92">
            <v>1471.1110000000001</v>
          </cell>
          <cell r="F92">
            <v>544.10199999999998</v>
          </cell>
          <cell r="G92">
            <v>0</v>
          </cell>
          <cell r="H92">
            <v>1</v>
          </cell>
          <cell r="I92">
            <v>40</v>
          </cell>
          <cell r="J92">
            <v>1473.9010000000001</v>
          </cell>
          <cell r="K92">
            <v>-2.7899999999999636</v>
          </cell>
          <cell r="L92">
            <v>150</v>
          </cell>
          <cell r="M92">
            <v>200</v>
          </cell>
          <cell r="V92">
            <v>132.61020000000002</v>
          </cell>
          <cell r="W92">
            <v>50</v>
          </cell>
          <cell r="X92">
            <v>7.1193769408386371</v>
          </cell>
          <cell r="Y92">
            <v>4.103017716585903</v>
          </cell>
          <cell r="Z92">
            <v>505.21699999999998</v>
          </cell>
          <cell r="AB92">
            <v>302.84300000000002</v>
          </cell>
          <cell r="AD92">
            <v>141.2414</v>
          </cell>
          <cell r="AE92">
            <v>132.08539999999999</v>
          </cell>
          <cell r="AF92">
            <v>143.00700000000001</v>
          </cell>
          <cell r="AG92" t="e">
            <v>#N/A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B93" t="str">
            <v>кг</v>
          </cell>
          <cell r="C93">
            <v>332.92500000000001</v>
          </cell>
          <cell r="D93">
            <v>1578.829</v>
          </cell>
          <cell r="E93">
            <v>1082.867</v>
          </cell>
          <cell r="F93">
            <v>374.36900000000003</v>
          </cell>
          <cell r="G93">
            <v>0</v>
          </cell>
          <cell r="H93">
            <v>1</v>
          </cell>
          <cell r="I93">
            <v>40</v>
          </cell>
          <cell r="J93">
            <v>1096.127</v>
          </cell>
          <cell r="K93">
            <v>-13.259999999999991</v>
          </cell>
          <cell r="L93">
            <v>120</v>
          </cell>
          <cell r="M93">
            <v>150</v>
          </cell>
          <cell r="V93">
            <v>96.00239999999998</v>
          </cell>
          <cell r="W93">
            <v>50</v>
          </cell>
          <cell r="X93">
            <v>7.2328295959267699</v>
          </cell>
          <cell r="Y93">
            <v>3.8995795938434883</v>
          </cell>
          <cell r="Z93">
            <v>407.72800000000001</v>
          </cell>
          <cell r="AB93">
            <v>195.12700000000001</v>
          </cell>
          <cell r="AD93">
            <v>100.90700000000001</v>
          </cell>
          <cell r="AE93">
            <v>100.45140000000001</v>
          </cell>
          <cell r="AF93">
            <v>119.831</v>
          </cell>
          <cell r="AG93" t="e">
            <v>#N/A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35</v>
          </cell>
          <cell r="D94">
            <v>187</v>
          </cell>
          <cell r="E94">
            <v>182</v>
          </cell>
          <cell r="F94">
            <v>40</v>
          </cell>
          <cell r="G94">
            <v>0</v>
          </cell>
          <cell r="H94">
            <v>0.4</v>
          </cell>
          <cell r="I94">
            <v>40</v>
          </cell>
          <cell r="J94">
            <v>190</v>
          </cell>
          <cell r="K94">
            <v>-8</v>
          </cell>
          <cell r="L94">
            <v>0</v>
          </cell>
          <cell r="M94">
            <v>0</v>
          </cell>
          <cell r="V94">
            <v>4</v>
          </cell>
          <cell r="X94">
            <v>10</v>
          </cell>
          <cell r="Y94">
            <v>10</v>
          </cell>
          <cell r="AB94">
            <v>162</v>
          </cell>
          <cell r="AD94">
            <v>5.8</v>
          </cell>
          <cell r="AE94">
            <v>5.6</v>
          </cell>
          <cell r="AF94">
            <v>4</v>
          </cell>
          <cell r="AG94">
            <v>0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B95" t="str">
            <v>шт</v>
          </cell>
          <cell r="C95">
            <v>36</v>
          </cell>
          <cell r="D95">
            <v>145</v>
          </cell>
          <cell r="E95">
            <v>147</v>
          </cell>
          <cell r="F95">
            <v>33</v>
          </cell>
          <cell r="G95">
            <v>0</v>
          </cell>
          <cell r="H95">
            <v>0.6</v>
          </cell>
          <cell r="I95">
            <v>60</v>
          </cell>
          <cell r="J95">
            <v>150</v>
          </cell>
          <cell r="K95">
            <v>-3</v>
          </cell>
          <cell r="L95">
            <v>0</v>
          </cell>
          <cell r="M95">
            <v>0</v>
          </cell>
          <cell r="V95">
            <v>5.4</v>
          </cell>
          <cell r="W95">
            <v>10</v>
          </cell>
          <cell r="X95">
            <v>7.9629629629629628</v>
          </cell>
          <cell r="Y95">
            <v>6.1111111111111107</v>
          </cell>
          <cell r="AB95">
            <v>120</v>
          </cell>
          <cell r="AD95">
            <v>5.2</v>
          </cell>
          <cell r="AE95">
            <v>5</v>
          </cell>
          <cell r="AF95">
            <v>9</v>
          </cell>
          <cell r="AG95" t="str">
            <v>у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B96" t="str">
            <v>шт</v>
          </cell>
          <cell r="C96">
            <v>54</v>
          </cell>
          <cell r="D96">
            <v>120</v>
          </cell>
          <cell r="E96">
            <v>134</v>
          </cell>
          <cell r="F96">
            <v>40</v>
          </cell>
          <cell r="G96">
            <v>0</v>
          </cell>
          <cell r="H96">
            <v>0.6</v>
          </cell>
          <cell r="I96">
            <v>60</v>
          </cell>
          <cell r="J96">
            <v>138</v>
          </cell>
          <cell r="K96">
            <v>-4</v>
          </cell>
          <cell r="L96">
            <v>0</v>
          </cell>
          <cell r="M96">
            <v>0</v>
          </cell>
          <cell r="V96">
            <v>2.8</v>
          </cell>
          <cell r="X96">
            <v>14.285714285714286</v>
          </cell>
          <cell r="Y96">
            <v>14.285714285714286</v>
          </cell>
          <cell r="AB96">
            <v>120</v>
          </cell>
          <cell r="AD96">
            <v>4.5999999999999996</v>
          </cell>
          <cell r="AE96">
            <v>3.8</v>
          </cell>
          <cell r="AF96">
            <v>1</v>
          </cell>
          <cell r="AG96" t="str">
            <v>увел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B97" t="str">
            <v>шт</v>
          </cell>
          <cell r="C97">
            <v>45</v>
          </cell>
          <cell r="D97">
            <v>154</v>
          </cell>
          <cell r="E97">
            <v>149</v>
          </cell>
          <cell r="F97">
            <v>47</v>
          </cell>
          <cell r="G97">
            <v>0</v>
          </cell>
          <cell r="H97">
            <v>0.6</v>
          </cell>
          <cell r="I97">
            <v>60</v>
          </cell>
          <cell r="J97">
            <v>156</v>
          </cell>
          <cell r="K97">
            <v>-7</v>
          </cell>
          <cell r="L97">
            <v>0</v>
          </cell>
          <cell r="M97">
            <v>0</v>
          </cell>
          <cell r="V97">
            <v>5.8</v>
          </cell>
          <cell r="X97">
            <v>8.1034482758620694</v>
          </cell>
          <cell r="Y97">
            <v>8.1034482758620694</v>
          </cell>
          <cell r="AB97">
            <v>120</v>
          </cell>
          <cell r="AD97">
            <v>5.6</v>
          </cell>
          <cell r="AE97">
            <v>6.8</v>
          </cell>
          <cell r="AF97">
            <v>7</v>
          </cell>
          <cell r="AG97" t="str">
            <v>у</v>
          </cell>
        </row>
        <row r="98">
          <cell r="A98" t="str">
            <v xml:space="preserve"> 364  Сардельки Филейские Вязанка ВЕС NDX ТМ Вязанка  ПОКОМ</v>
          </cell>
          <cell r="B98" t="str">
            <v>кг</v>
          </cell>
          <cell r="C98">
            <v>93.248000000000005</v>
          </cell>
          <cell r="D98">
            <v>639.54399999999998</v>
          </cell>
          <cell r="E98">
            <v>443.43200000000002</v>
          </cell>
          <cell r="F98">
            <v>285.404</v>
          </cell>
          <cell r="G98">
            <v>0</v>
          </cell>
          <cell r="H98">
            <v>1</v>
          </cell>
          <cell r="I98">
            <v>30</v>
          </cell>
          <cell r="J98">
            <v>435.11599999999999</v>
          </cell>
          <cell r="K98">
            <v>8.3160000000000309</v>
          </cell>
          <cell r="L98">
            <v>40</v>
          </cell>
          <cell r="M98">
            <v>100</v>
          </cell>
          <cell r="V98">
            <v>58.090200000000003</v>
          </cell>
          <cell r="X98">
            <v>7.323162943147036</v>
          </cell>
          <cell r="Y98">
            <v>4.9131178753042679</v>
          </cell>
          <cell r="Z98">
            <v>64.192999999999998</v>
          </cell>
          <cell r="AB98">
            <v>88.787999999999997</v>
          </cell>
          <cell r="AD98">
            <v>61.8962</v>
          </cell>
          <cell r="AE98">
            <v>66.352400000000003</v>
          </cell>
          <cell r="AF98">
            <v>56.276000000000003</v>
          </cell>
          <cell r="AG98" t="e">
            <v>#N/A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164</v>
          </cell>
          <cell r="D99">
            <v>409</v>
          </cell>
          <cell r="E99">
            <v>211</v>
          </cell>
          <cell r="F99">
            <v>354</v>
          </cell>
          <cell r="G99">
            <v>0</v>
          </cell>
          <cell r="H99">
            <v>0.13</v>
          </cell>
          <cell r="I99">
            <v>150</v>
          </cell>
          <cell r="J99">
            <v>241</v>
          </cell>
          <cell r="K99">
            <v>-30</v>
          </cell>
          <cell r="L99">
            <v>0</v>
          </cell>
          <cell r="M99">
            <v>0</v>
          </cell>
          <cell r="V99">
            <v>42.2</v>
          </cell>
          <cell r="W99">
            <v>200</v>
          </cell>
          <cell r="X99">
            <v>13.127962085308056</v>
          </cell>
          <cell r="Y99">
            <v>8.3886255924170605</v>
          </cell>
          <cell r="AB99">
            <v>0</v>
          </cell>
          <cell r="AD99">
            <v>43</v>
          </cell>
          <cell r="AE99">
            <v>33.4</v>
          </cell>
          <cell r="AF99">
            <v>42</v>
          </cell>
          <cell r="AG99" t="e">
            <v>#N/A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85.061000000000007</v>
          </cell>
          <cell r="D100">
            <v>112.123</v>
          </cell>
          <cell r="E100">
            <v>85.216999999999999</v>
          </cell>
          <cell r="F100">
            <v>48.664000000000001</v>
          </cell>
          <cell r="G100">
            <v>0</v>
          </cell>
          <cell r="H100">
            <v>1</v>
          </cell>
          <cell r="I100">
            <v>50</v>
          </cell>
          <cell r="J100">
            <v>85.605000000000004</v>
          </cell>
          <cell r="K100">
            <v>-0.38800000000000523</v>
          </cell>
          <cell r="L100">
            <v>0</v>
          </cell>
          <cell r="M100">
            <v>20</v>
          </cell>
          <cell r="V100">
            <v>10.5624</v>
          </cell>
          <cell r="W100">
            <v>10</v>
          </cell>
          <cell r="X100">
            <v>7.4475497992880406</v>
          </cell>
          <cell r="Y100">
            <v>4.6072862228281455</v>
          </cell>
          <cell r="AB100">
            <v>32.405000000000001</v>
          </cell>
          <cell r="AD100">
            <v>13.8202</v>
          </cell>
          <cell r="AE100">
            <v>12.971</v>
          </cell>
          <cell r="AF100">
            <v>16.22</v>
          </cell>
          <cell r="AG100" t="str">
            <v>у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263.44499999999999</v>
          </cell>
          <cell r="D101">
            <v>198.63300000000001</v>
          </cell>
          <cell r="E101">
            <v>268.82400000000001</v>
          </cell>
          <cell r="F101">
            <v>131.42500000000001</v>
          </cell>
          <cell r="G101">
            <v>0</v>
          </cell>
          <cell r="H101">
            <v>1</v>
          </cell>
          <cell r="I101">
            <v>50</v>
          </cell>
          <cell r="J101">
            <v>266.06099999999998</v>
          </cell>
          <cell r="K101">
            <v>2.7630000000000337</v>
          </cell>
          <cell r="L101">
            <v>60</v>
          </cell>
          <cell r="M101">
            <v>60</v>
          </cell>
          <cell r="V101">
            <v>47.334400000000002</v>
          </cell>
          <cell r="W101">
            <v>120</v>
          </cell>
          <cell r="X101">
            <v>7.846830212276906</v>
          </cell>
          <cell r="Y101">
            <v>2.7765219375338019</v>
          </cell>
          <cell r="AB101">
            <v>32.152000000000001</v>
          </cell>
          <cell r="AD101">
            <v>30.02</v>
          </cell>
          <cell r="AE101">
            <v>41.5764</v>
          </cell>
          <cell r="AF101">
            <v>63.671999999999997</v>
          </cell>
          <cell r="AG101" t="str">
            <v>у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139</v>
          </cell>
          <cell r="D102">
            <v>232</v>
          </cell>
          <cell r="E102">
            <v>296</v>
          </cell>
          <cell r="F102">
            <v>73</v>
          </cell>
          <cell r="G102">
            <v>0</v>
          </cell>
          <cell r="H102">
            <v>0.6</v>
          </cell>
          <cell r="I102">
            <v>60</v>
          </cell>
          <cell r="J102">
            <v>297</v>
          </cell>
          <cell r="K102">
            <v>-1</v>
          </cell>
          <cell r="L102">
            <v>50</v>
          </cell>
          <cell r="M102">
            <v>50</v>
          </cell>
          <cell r="V102">
            <v>35.200000000000003</v>
          </cell>
          <cell r="W102">
            <v>90</v>
          </cell>
          <cell r="X102">
            <v>7.4715909090909083</v>
          </cell>
          <cell r="Y102">
            <v>2.0738636363636362</v>
          </cell>
          <cell r="AB102">
            <v>120</v>
          </cell>
          <cell r="AD102">
            <v>27.6</v>
          </cell>
          <cell r="AE102">
            <v>34.200000000000003</v>
          </cell>
          <cell r="AF102">
            <v>45</v>
          </cell>
          <cell r="AG102" t="str">
            <v>у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68</v>
          </cell>
          <cell r="D103">
            <v>410</v>
          </cell>
          <cell r="E103">
            <v>277</v>
          </cell>
          <cell r="F103">
            <v>195</v>
          </cell>
          <cell r="G103">
            <v>0</v>
          </cell>
          <cell r="H103">
            <v>0.6</v>
          </cell>
          <cell r="I103">
            <v>60</v>
          </cell>
          <cell r="J103">
            <v>296</v>
          </cell>
          <cell r="K103">
            <v>-19</v>
          </cell>
          <cell r="L103">
            <v>50</v>
          </cell>
          <cell r="M103">
            <v>60</v>
          </cell>
          <cell r="V103">
            <v>33.799999999999997</v>
          </cell>
          <cell r="X103">
            <v>9.0236686390532554</v>
          </cell>
          <cell r="Y103">
            <v>5.7692307692307701</v>
          </cell>
          <cell r="AB103">
            <v>108</v>
          </cell>
          <cell r="AD103">
            <v>27.6</v>
          </cell>
          <cell r="AE103">
            <v>43.6</v>
          </cell>
          <cell r="AF103">
            <v>52</v>
          </cell>
          <cell r="AG103" t="e">
            <v>#N/A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190</v>
          </cell>
          <cell r="D104">
            <v>172</v>
          </cell>
          <cell r="E104">
            <v>243</v>
          </cell>
          <cell r="F104">
            <v>116</v>
          </cell>
          <cell r="G104">
            <v>0</v>
          </cell>
          <cell r="H104">
            <v>0.13</v>
          </cell>
          <cell r="I104">
            <v>150</v>
          </cell>
          <cell r="J104">
            <v>248</v>
          </cell>
          <cell r="K104">
            <v>-5</v>
          </cell>
          <cell r="L104">
            <v>200</v>
          </cell>
          <cell r="M104">
            <v>100</v>
          </cell>
          <cell r="V104">
            <v>48.6</v>
          </cell>
          <cell r="W104">
            <v>200</v>
          </cell>
          <cell r="X104">
            <v>12.674897119341564</v>
          </cell>
          <cell r="Y104">
            <v>2.3868312757201644</v>
          </cell>
          <cell r="AB104">
            <v>0</v>
          </cell>
          <cell r="AD104">
            <v>39.799999999999997</v>
          </cell>
          <cell r="AE104">
            <v>44.2</v>
          </cell>
          <cell r="AF104">
            <v>43</v>
          </cell>
          <cell r="AG104" t="e">
            <v>#N/A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890</v>
          </cell>
          <cell r="D105">
            <v>3633</v>
          </cell>
          <cell r="E105">
            <v>2046</v>
          </cell>
          <cell r="F105">
            <v>1664</v>
          </cell>
          <cell r="G105">
            <v>0</v>
          </cell>
          <cell r="H105">
            <v>0.28000000000000003</v>
          </cell>
          <cell r="I105">
            <v>35</v>
          </cell>
          <cell r="J105">
            <v>2073</v>
          </cell>
          <cell r="K105">
            <v>-27</v>
          </cell>
          <cell r="L105">
            <v>500</v>
          </cell>
          <cell r="M105">
            <v>800</v>
          </cell>
          <cell r="V105">
            <v>409.2</v>
          </cell>
          <cell r="X105">
            <v>7.2434017595307916</v>
          </cell>
          <cell r="Y105">
            <v>4.0664711632453567</v>
          </cell>
          <cell r="AB105">
            <v>0</v>
          </cell>
          <cell r="AD105">
            <v>396</v>
          </cell>
          <cell r="AE105">
            <v>453.6</v>
          </cell>
          <cell r="AF105">
            <v>434</v>
          </cell>
          <cell r="AG105" t="e">
            <v>#N/A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968</v>
          </cell>
          <cell r="D106">
            <v>414</v>
          </cell>
          <cell r="E106">
            <v>789</v>
          </cell>
          <cell r="F106">
            <v>574</v>
          </cell>
          <cell r="G106" t="str">
            <v>спзад</v>
          </cell>
          <cell r="H106">
            <v>0.4</v>
          </cell>
          <cell r="I106">
            <v>90</v>
          </cell>
          <cell r="J106">
            <v>806</v>
          </cell>
          <cell r="K106">
            <v>-17</v>
          </cell>
          <cell r="L106">
            <v>200</v>
          </cell>
          <cell r="M106">
            <v>150</v>
          </cell>
          <cell r="V106">
            <v>130.6</v>
          </cell>
          <cell r="W106">
            <v>100</v>
          </cell>
          <cell r="X106">
            <v>7.8407350689127107</v>
          </cell>
          <cell r="Y106">
            <v>4.3950995405819295</v>
          </cell>
          <cell r="AB106">
            <v>136</v>
          </cell>
          <cell r="AD106">
            <v>141.4</v>
          </cell>
          <cell r="AE106">
            <v>141.80000000000001</v>
          </cell>
          <cell r="AF106">
            <v>157</v>
          </cell>
          <cell r="AG106" t="str">
            <v>увел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211</v>
          </cell>
          <cell r="D107">
            <v>1701</v>
          </cell>
          <cell r="E107">
            <v>836</v>
          </cell>
          <cell r="F107">
            <v>483</v>
          </cell>
          <cell r="G107">
            <v>0</v>
          </cell>
          <cell r="H107">
            <v>0.33</v>
          </cell>
          <cell r="I107">
            <v>60</v>
          </cell>
          <cell r="J107">
            <v>851</v>
          </cell>
          <cell r="K107">
            <v>-15</v>
          </cell>
          <cell r="L107">
            <v>200</v>
          </cell>
          <cell r="M107">
            <v>200</v>
          </cell>
          <cell r="V107">
            <v>140</v>
          </cell>
          <cell r="W107">
            <v>150</v>
          </cell>
          <cell r="X107">
            <v>7.378571428571429</v>
          </cell>
          <cell r="Y107">
            <v>3.45</v>
          </cell>
          <cell r="AB107">
            <v>136</v>
          </cell>
          <cell r="AD107">
            <v>156.4</v>
          </cell>
          <cell r="AE107">
            <v>148.80000000000001</v>
          </cell>
          <cell r="AF107">
            <v>149</v>
          </cell>
          <cell r="AG107" t="e">
            <v>#N/A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B108" t="str">
            <v>шт</v>
          </cell>
          <cell r="C108">
            <v>569</v>
          </cell>
          <cell r="D108">
            <v>317</v>
          </cell>
          <cell r="E108">
            <v>404</v>
          </cell>
          <cell r="F108">
            <v>474</v>
          </cell>
          <cell r="G108">
            <v>0</v>
          </cell>
          <cell r="H108">
            <v>0.35</v>
          </cell>
          <cell r="I108" t="e">
            <v>#N/A</v>
          </cell>
          <cell r="J108">
            <v>408</v>
          </cell>
          <cell r="K108">
            <v>-4</v>
          </cell>
          <cell r="L108">
            <v>50</v>
          </cell>
          <cell r="M108">
            <v>100</v>
          </cell>
          <cell r="V108">
            <v>80.8</v>
          </cell>
          <cell r="X108">
            <v>7.7227722772277234</v>
          </cell>
          <cell r="Y108">
            <v>5.8663366336633667</v>
          </cell>
          <cell r="AB108">
            <v>0</v>
          </cell>
          <cell r="AD108">
            <v>127.8</v>
          </cell>
          <cell r="AE108">
            <v>96</v>
          </cell>
          <cell r="AF108">
            <v>90</v>
          </cell>
          <cell r="AG108" t="e">
            <v>#N/A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-1237</v>
          </cell>
          <cell r="D109">
            <v>1822</v>
          </cell>
          <cell r="E109">
            <v>979</v>
          </cell>
          <cell r="F109">
            <v>-407</v>
          </cell>
          <cell r="G109" t="str">
            <v>ак</v>
          </cell>
          <cell r="H109">
            <v>0</v>
          </cell>
          <cell r="I109">
            <v>0</v>
          </cell>
          <cell r="J109">
            <v>1005</v>
          </cell>
          <cell r="K109">
            <v>-26</v>
          </cell>
          <cell r="L109">
            <v>0</v>
          </cell>
          <cell r="M109">
            <v>0</v>
          </cell>
          <cell r="V109">
            <v>195.8</v>
          </cell>
          <cell r="X109">
            <v>-2.0786516853932584</v>
          </cell>
          <cell r="Y109">
            <v>-2.0786516853932584</v>
          </cell>
          <cell r="AB109">
            <v>0</v>
          </cell>
          <cell r="AD109">
            <v>140.80000000000001</v>
          </cell>
          <cell r="AE109">
            <v>248.2</v>
          </cell>
          <cell r="AF109">
            <v>223</v>
          </cell>
          <cell r="AG109" t="e">
            <v>#N/A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-529.74400000000003</v>
          </cell>
          <cell r="D110">
            <v>680.17700000000002</v>
          </cell>
          <cell r="E110">
            <v>316.49799999999999</v>
          </cell>
          <cell r="F110">
            <v>-171.46100000000001</v>
          </cell>
          <cell r="G110" t="str">
            <v>ак</v>
          </cell>
          <cell r="H110">
            <v>0</v>
          </cell>
          <cell r="I110">
            <v>0</v>
          </cell>
          <cell r="J110">
            <v>390.56900000000002</v>
          </cell>
          <cell r="K110">
            <v>-74.071000000000026</v>
          </cell>
          <cell r="L110">
            <v>0</v>
          </cell>
          <cell r="M110">
            <v>0</v>
          </cell>
          <cell r="V110">
            <v>63.299599999999998</v>
          </cell>
          <cell r="X110">
            <v>-2.7087216980834006</v>
          </cell>
          <cell r="Y110">
            <v>-2.7087216980834006</v>
          </cell>
          <cell r="AB110">
            <v>0</v>
          </cell>
          <cell r="AD110">
            <v>56.5184</v>
          </cell>
          <cell r="AE110">
            <v>91.052599999999998</v>
          </cell>
          <cell r="AF110">
            <v>84.762</v>
          </cell>
          <cell r="AG110" t="e">
            <v>#N/A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-251.17699999999999</v>
          </cell>
          <cell r="D111">
            <v>387.85</v>
          </cell>
          <cell r="E111">
            <v>252.351</v>
          </cell>
          <cell r="F111">
            <v>-120.729</v>
          </cell>
          <cell r="G111" t="str">
            <v>ак</v>
          </cell>
          <cell r="H111">
            <v>0</v>
          </cell>
          <cell r="I111">
            <v>0</v>
          </cell>
          <cell r="J111">
            <v>259.12700000000001</v>
          </cell>
          <cell r="K111">
            <v>-6.7760000000000105</v>
          </cell>
          <cell r="L111">
            <v>0</v>
          </cell>
          <cell r="M111">
            <v>0</v>
          </cell>
          <cell r="V111">
            <v>50.470199999999998</v>
          </cell>
          <cell r="X111">
            <v>-2.3920848342190046</v>
          </cell>
          <cell r="Y111">
            <v>-2.3920848342190046</v>
          </cell>
          <cell r="AB111">
            <v>0</v>
          </cell>
          <cell r="AD111">
            <v>24.6038</v>
          </cell>
          <cell r="AE111">
            <v>45.169799999999995</v>
          </cell>
          <cell r="AF111">
            <v>79.462999999999994</v>
          </cell>
          <cell r="AG111" t="e">
            <v>#N/A</v>
          </cell>
        </row>
        <row r="112">
          <cell r="A112" t="str">
            <v>БОНУС_Колбаса Докторская Особая ТМ Особый рецепт,  0,5кг, ПОКОМ</v>
          </cell>
          <cell r="B112" t="str">
            <v>шт</v>
          </cell>
          <cell r="C112">
            <v>-291</v>
          </cell>
          <cell r="D112">
            <v>497</v>
          </cell>
          <cell r="E112">
            <v>320</v>
          </cell>
          <cell r="F112">
            <v>-117</v>
          </cell>
          <cell r="G112" t="str">
            <v>ак</v>
          </cell>
          <cell r="H112">
            <v>0</v>
          </cell>
          <cell r="I112">
            <v>0</v>
          </cell>
          <cell r="J112">
            <v>325</v>
          </cell>
          <cell r="K112">
            <v>-5</v>
          </cell>
          <cell r="L112">
            <v>0</v>
          </cell>
          <cell r="M112">
            <v>0</v>
          </cell>
          <cell r="V112">
            <v>64</v>
          </cell>
          <cell r="X112">
            <v>-1.828125</v>
          </cell>
          <cell r="Y112">
            <v>-1.828125</v>
          </cell>
          <cell r="AB112">
            <v>0</v>
          </cell>
          <cell r="AD112">
            <v>28</v>
          </cell>
          <cell r="AE112">
            <v>72.400000000000006</v>
          </cell>
          <cell r="AF112">
            <v>48</v>
          </cell>
          <cell r="AG112" t="e">
            <v>#N/A</v>
          </cell>
        </row>
        <row r="113">
          <cell r="A113" t="str">
            <v>БОНУС_Колбаса Сервелат Филедворский, фиброуз, в/у 0,35 кг срез,  ПОКОМ</v>
          </cell>
          <cell r="B113" t="str">
            <v>шт</v>
          </cell>
          <cell r="C113">
            <v>-277</v>
          </cell>
          <cell r="D113">
            <v>451</v>
          </cell>
          <cell r="E113">
            <v>263</v>
          </cell>
          <cell r="F113">
            <v>-95</v>
          </cell>
          <cell r="G113" t="str">
            <v>ак</v>
          </cell>
          <cell r="H113">
            <v>0</v>
          </cell>
          <cell r="I113">
            <v>0</v>
          </cell>
          <cell r="J113">
            <v>274</v>
          </cell>
          <cell r="K113">
            <v>-11</v>
          </cell>
          <cell r="L113">
            <v>0</v>
          </cell>
          <cell r="M113">
            <v>0</v>
          </cell>
          <cell r="V113">
            <v>52.6</v>
          </cell>
          <cell r="X113">
            <v>-1.8060836501901141</v>
          </cell>
          <cell r="Y113">
            <v>-1.8060836501901141</v>
          </cell>
          <cell r="AB113">
            <v>0</v>
          </cell>
          <cell r="AD113">
            <v>9</v>
          </cell>
          <cell r="AE113">
            <v>73</v>
          </cell>
          <cell r="AF113">
            <v>53</v>
          </cell>
          <cell r="AG11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10.11.2023 - 16.11.2023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12.1</v>
          </cell>
          <cell r="F7">
            <v>66.150999999999996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14.7</v>
          </cell>
          <cell r="F8">
            <v>890.90099999999995</v>
          </cell>
        </row>
        <row r="9">
          <cell r="A9" t="str">
            <v xml:space="preserve"> 011  Колбаса Салями Финская, Вязанка фиброуз в/у, ПОКОМ</v>
          </cell>
          <cell r="F9">
            <v>1.4</v>
          </cell>
        </row>
        <row r="10">
          <cell r="A10" t="str">
            <v xml:space="preserve"> 012  Колбаса Сервелат Столичный, Вязанка фиброуз в/у, ПОКОМ</v>
          </cell>
          <cell r="F10">
            <v>1.4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12.096</v>
          </cell>
          <cell r="F11">
            <v>966.78599999999994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10.7</v>
          </cell>
          <cell r="F12">
            <v>2020.5820000000001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8.1</v>
          </cell>
          <cell r="F13">
            <v>240.636</v>
          </cell>
        </row>
        <row r="14">
          <cell r="A14" t="str">
            <v xml:space="preserve"> 021  Колбаса Вязанка с индейкой, вектор 0,45 кг, ПОКОМ</v>
          </cell>
          <cell r="F14">
            <v>27</v>
          </cell>
        </row>
        <row r="15">
          <cell r="A15" t="str">
            <v xml:space="preserve"> 022  Колбаса Вязанка со шпиком, вектор 0,5кг, ПОКОМ</v>
          </cell>
          <cell r="D15">
            <v>11</v>
          </cell>
          <cell r="F15">
            <v>250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19</v>
          </cell>
          <cell r="F16">
            <v>1535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F17">
            <v>2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389</v>
          </cell>
          <cell r="F18">
            <v>2831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506</v>
          </cell>
          <cell r="F19">
            <v>4645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8</v>
          </cell>
          <cell r="F20">
            <v>341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2</v>
          </cell>
          <cell r="F21">
            <v>114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2</v>
          </cell>
          <cell r="F22">
            <v>182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84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5</v>
          </cell>
          <cell r="F24">
            <v>340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7</v>
          </cell>
          <cell r="F25">
            <v>272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F26">
            <v>102</v>
          </cell>
        </row>
        <row r="27">
          <cell r="A27" t="str">
            <v xml:space="preserve"> 068  Колбаса Особая ТМ Особый рецепт, 0,5 кг, ПОКОМ</v>
          </cell>
          <cell r="F27">
            <v>180</v>
          </cell>
        </row>
        <row r="28">
          <cell r="A28" t="str">
            <v xml:space="preserve"> 079  Колбаса Сервелат Кремлевский,  0.35 кг, ПОКОМ</v>
          </cell>
          <cell r="F28">
            <v>102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22</v>
          </cell>
          <cell r="F29">
            <v>1592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4</v>
          </cell>
          <cell r="F30">
            <v>396</v>
          </cell>
        </row>
        <row r="31">
          <cell r="A31" t="str">
            <v xml:space="preserve"> 092  Сосиски Баварские с сыром,  0.42кг,ПОКОМ</v>
          </cell>
          <cell r="D31">
            <v>3332</v>
          </cell>
          <cell r="F31">
            <v>8598</v>
          </cell>
        </row>
        <row r="32">
          <cell r="A32" t="str">
            <v xml:space="preserve"> 093  Сосиски Баварские с сыром, БАВАРУШКИ МГС 0.42кг, ТМ Стародворье    ПОКОМ</v>
          </cell>
          <cell r="F32">
            <v>2</v>
          </cell>
        </row>
        <row r="33">
          <cell r="A33" t="str">
            <v xml:space="preserve"> 096  Сосиски Баварские,  0.42кг,ПОКОМ</v>
          </cell>
          <cell r="D33">
            <v>4619</v>
          </cell>
          <cell r="F33">
            <v>11325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9</v>
          </cell>
          <cell r="F34">
            <v>1152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8</v>
          </cell>
          <cell r="F35">
            <v>344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8</v>
          </cell>
          <cell r="F36">
            <v>579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10</v>
          </cell>
          <cell r="F37">
            <v>1285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11.8</v>
          </cell>
          <cell r="F38">
            <v>641.95899999999995</v>
          </cell>
        </row>
        <row r="39">
          <cell r="A39" t="str">
            <v xml:space="preserve"> 201  Ветчина Нежная ТМ Особый рецепт, (2,5кг), ПОКОМ</v>
          </cell>
          <cell r="D39">
            <v>12.5</v>
          </cell>
          <cell r="F39">
            <v>7640.5360000000001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3.3</v>
          </cell>
          <cell r="F40">
            <v>354.46699999999998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13.5</v>
          </cell>
          <cell r="F41">
            <v>1686.9739999999999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2.4</v>
          </cell>
          <cell r="F42">
            <v>292.887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17.501000000000001</v>
          </cell>
          <cell r="F43">
            <v>13600.286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313.887</v>
          </cell>
        </row>
        <row r="45">
          <cell r="A45" t="str">
            <v xml:space="preserve"> 222  Колбаса Докторская стародворская, ВЕС, ВсхЗв   ПОКОМ</v>
          </cell>
          <cell r="F45">
            <v>64.251999999999995</v>
          </cell>
        </row>
        <row r="46">
          <cell r="A46" t="str">
            <v xml:space="preserve"> 225  Колбаса Дугушка со шпиком, ВЕС, ТМ Стародворье   ПОКОМ</v>
          </cell>
          <cell r="D46">
            <v>2.4</v>
          </cell>
          <cell r="F46">
            <v>85.21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9.25</v>
          </cell>
          <cell r="F47">
            <v>674.95399999999995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20.001999999999999</v>
          </cell>
          <cell r="F48">
            <v>5685.6989999999996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20.001000000000001</v>
          </cell>
          <cell r="F49">
            <v>8721.2890000000007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11.75</v>
          </cell>
          <cell r="F50">
            <v>358.07900000000001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10.1</v>
          </cell>
          <cell r="F51">
            <v>371.35199999999998</v>
          </cell>
        </row>
        <row r="52">
          <cell r="A52" t="str">
            <v xml:space="preserve"> 240  Колбаса Салями охотничья, ВЕС. ПОКОМ</v>
          </cell>
          <cell r="F52">
            <v>58.084000000000003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11.8</v>
          </cell>
          <cell r="F53">
            <v>1203.146</v>
          </cell>
        </row>
        <row r="54">
          <cell r="A54" t="str">
            <v xml:space="preserve"> 243  Колбаса Сервелат Зернистый, ВЕС.  ПОКОМ</v>
          </cell>
          <cell r="D54">
            <v>4.2</v>
          </cell>
          <cell r="F54">
            <v>147.13</v>
          </cell>
        </row>
        <row r="55">
          <cell r="A55" t="str">
            <v xml:space="preserve"> 247  Сардельки Нежные, ВЕС.  ПОКОМ</v>
          </cell>
          <cell r="D55">
            <v>7.8</v>
          </cell>
          <cell r="F55">
            <v>272.07799999999997</v>
          </cell>
        </row>
        <row r="56">
          <cell r="A56" t="str">
            <v xml:space="preserve"> 248  Сардельки Сочные ТМ Особый рецепт,   ПОКОМ</v>
          </cell>
          <cell r="D56">
            <v>7.8</v>
          </cell>
          <cell r="F56">
            <v>318.66800000000001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11.7</v>
          </cell>
          <cell r="F57">
            <v>1501.3320000000001</v>
          </cell>
        </row>
        <row r="58">
          <cell r="A58" t="str">
            <v xml:space="preserve"> 254 Сосиски Датские, ВЕС, ТМ КОЛБАСНЫЙ СТАНДАРТ ПОКОМ</v>
          </cell>
          <cell r="F58">
            <v>63.804000000000002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F59">
            <v>71.757000000000005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F60">
            <v>604.14300000000003</v>
          </cell>
        </row>
        <row r="61">
          <cell r="A61" t="str">
            <v xml:space="preserve"> 259  Сосиски Сливочные Дугушка, ВЕС.   ПОКОМ</v>
          </cell>
          <cell r="F61">
            <v>0.8</v>
          </cell>
        </row>
        <row r="62">
          <cell r="A62" t="str">
            <v xml:space="preserve"> 263  Шпикачки Стародворские, ВЕС.  ПОКОМ</v>
          </cell>
          <cell r="F62">
            <v>182.23500000000001</v>
          </cell>
        </row>
        <row r="63">
          <cell r="A63" t="str">
            <v xml:space="preserve"> 265  Колбаса Балыкбургская, ВЕС, ТМ Баварушка  ПОКОМ</v>
          </cell>
          <cell r="D63">
            <v>4.9000000000000004</v>
          </cell>
          <cell r="F63">
            <v>450.28399999999999</v>
          </cell>
        </row>
        <row r="64">
          <cell r="A64" t="str">
            <v xml:space="preserve"> 266  Колбаса Филейбургская с сочным окороком, ВЕС, ТМ Баварушка  ПОКОМ</v>
          </cell>
          <cell r="D64">
            <v>5.6</v>
          </cell>
          <cell r="F64">
            <v>475.89100000000002</v>
          </cell>
        </row>
        <row r="65">
          <cell r="A65" t="str">
            <v xml:space="preserve"> 267  Колбаса Салями Филейбургская зернистая, оболочка фиброуз, ВЕС, ТМ Баварушка  ПОКОМ</v>
          </cell>
          <cell r="D65">
            <v>5.6</v>
          </cell>
          <cell r="F65">
            <v>458.851</v>
          </cell>
        </row>
        <row r="66">
          <cell r="A66" t="str">
            <v xml:space="preserve"> 272  Колбаса Сервелат Филедворский, фиброуз, в/у 0,35 кг срез,  ПОКОМ</v>
          </cell>
          <cell r="D66">
            <v>12</v>
          </cell>
          <cell r="F66">
            <v>1884</v>
          </cell>
        </row>
        <row r="67">
          <cell r="A67" t="str">
            <v xml:space="preserve"> 273  Сосиски Сочинки с сочной грудинкой, МГС 0.4кг,   ПОКОМ</v>
          </cell>
          <cell r="D67">
            <v>16</v>
          </cell>
          <cell r="F67">
            <v>3494</v>
          </cell>
        </row>
        <row r="68">
          <cell r="A68" t="str">
            <v xml:space="preserve"> 276  Колбаса Сливушка ТМ Вязанка в оболочке полиамид 0,45 кг  ПОКОМ</v>
          </cell>
          <cell r="D68">
            <v>26</v>
          </cell>
          <cell r="F68">
            <v>4031</v>
          </cell>
        </row>
        <row r="69">
          <cell r="A69" t="str">
            <v xml:space="preserve"> 277  Колбаса Мясорубская ТМ Стародворье с сочной грудинкой , 0,35 кг срез  ПОКОМ</v>
          </cell>
          <cell r="D69">
            <v>1</v>
          </cell>
          <cell r="F69">
            <v>1</v>
          </cell>
        </row>
        <row r="70">
          <cell r="A70" t="str">
            <v xml:space="preserve"> 283  Сосиски Сочинки, ВЕС, ТМ Стародворье ПОКОМ</v>
          </cell>
          <cell r="D70">
            <v>9.1</v>
          </cell>
          <cell r="F70">
            <v>636.44500000000005</v>
          </cell>
        </row>
        <row r="71">
          <cell r="A71" t="str">
            <v xml:space="preserve"> 285  Паштет печеночный со слив.маслом ТМ Стародворье ламистер 0,1 кг  ПОКОМ</v>
          </cell>
          <cell r="F71">
            <v>431</v>
          </cell>
        </row>
        <row r="72">
          <cell r="A72" t="str">
            <v xml:space="preserve"> 296  Колбаса Мясорубская с рубленой грудинкой 0,35кг срез ТМ Стародворье  ПОКОМ</v>
          </cell>
          <cell r="D72">
            <v>10</v>
          </cell>
          <cell r="F72">
            <v>1383</v>
          </cell>
        </row>
        <row r="73">
          <cell r="A73" t="str">
            <v xml:space="preserve"> 297  Колбаса Мясорубская с рубленой грудинкой ВЕС ТМ Стародворье  ПОКОМ</v>
          </cell>
          <cell r="D73">
            <v>6.3</v>
          </cell>
          <cell r="F73">
            <v>288.41000000000003</v>
          </cell>
        </row>
        <row r="74">
          <cell r="A74" t="str">
            <v xml:space="preserve"> 298  Колбаса Сливушка ТМ Вязанка, 0,375кг,  ПОКОМ</v>
          </cell>
          <cell r="F74">
            <v>1</v>
          </cell>
        </row>
        <row r="75">
          <cell r="A75" t="str">
            <v xml:space="preserve"> 301  Сосиски Сочинки по-баварски с сыром,  0.4кг, ТМ Стародворье  ПОКОМ</v>
          </cell>
          <cell r="D75">
            <v>25</v>
          </cell>
          <cell r="F75">
            <v>3950</v>
          </cell>
        </row>
        <row r="76">
          <cell r="A76" t="str">
            <v xml:space="preserve"> 302  Сосиски Сочинки по-баварски,  0.4кг, ТМ Стародворье  ПОКОМ</v>
          </cell>
          <cell r="D76">
            <v>35</v>
          </cell>
          <cell r="F76">
            <v>4733</v>
          </cell>
        </row>
        <row r="77">
          <cell r="A77" t="str">
            <v xml:space="preserve"> 304  Колбаса Салями Мясорубская с рубленным шпиком ВЕС ТМ Стародворье  ПОКОМ</v>
          </cell>
          <cell r="D77">
            <v>4.2</v>
          </cell>
          <cell r="F77">
            <v>48.354999999999997</v>
          </cell>
        </row>
        <row r="78">
          <cell r="A78" t="str">
            <v xml:space="preserve"> 305  Колбаса Сервелат Мясорубский с мелкорубленным окороком в/у  ТМ Стародворье ВЕС   ПОКОМ</v>
          </cell>
          <cell r="D78">
            <v>6.3</v>
          </cell>
          <cell r="F78">
            <v>125.396</v>
          </cell>
        </row>
        <row r="79">
          <cell r="A79" t="str">
            <v xml:space="preserve"> 306  Колбаса Салями Мясорубская с рубленым шпиком 0,35 кг срез ТМ Стародворье   Поком</v>
          </cell>
          <cell r="D79">
            <v>10</v>
          </cell>
          <cell r="F79">
            <v>1340</v>
          </cell>
        </row>
        <row r="80">
          <cell r="A80" t="str">
            <v xml:space="preserve"> 307  Колбаса Сервелат Мясорубский с мелкорубленным окороком 0,35 кг срез ТМ Стародворье   Поком</v>
          </cell>
          <cell r="D80">
            <v>10</v>
          </cell>
          <cell r="F80">
            <v>1770</v>
          </cell>
        </row>
        <row r="81">
          <cell r="A81" t="str">
            <v xml:space="preserve"> 309  Сосиски Сочинки с сыром 0,4 кг ТМ Стародворье  ПОКОМ</v>
          </cell>
          <cell r="D81">
            <v>12</v>
          </cell>
          <cell r="F81">
            <v>1019</v>
          </cell>
        </row>
        <row r="82">
          <cell r="A82" t="str">
            <v xml:space="preserve"> 312  Ветчина Филейская ВЕС ТМ  Вязанка ТС Столичная  ПОКОМ</v>
          </cell>
          <cell r="D82">
            <v>10.8</v>
          </cell>
          <cell r="F82">
            <v>321.04599999999999</v>
          </cell>
        </row>
        <row r="83">
          <cell r="A83" t="str">
            <v xml:space="preserve"> 314  Крылышки копченые на решетке 0,3 кг ТМ Ядрена копоть  ПОКОМ</v>
          </cell>
          <cell r="D83">
            <v>1</v>
          </cell>
          <cell r="F83">
            <v>42</v>
          </cell>
        </row>
        <row r="84">
          <cell r="A84" t="str">
            <v xml:space="preserve"> 315  Колбаса вареная Молокуша ТМ Вязанка ВЕС, ПОКОМ</v>
          </cell>
          <cell r="D84">
            <v>16</v>
          </cell>
          <cell r="F84">
            <v>780.65200000000004</v>
          </cell>
        </row>
        <row r="85">
          <cell r="A85" t="str">
            <v xml:space="preserve"> 316  Колбаса Нежная ТМ Зареченские ВЕС  ПОКОМ</v>
          </cell>
          <cell r="F85">
            <v>232.876</v>
          </cell>
        </row>
        <row r="86">
          <cell r="A86" t="str">
            <v xml:space="preserve"> 317 Колбаса Сервелат Рижский ТМ Зареченские, ВЕС  ПОКОМ</v>
          </cell>
          <cell r="F86">
            <v>50.412999999999997</v>
          </cell>
        </row>
        <row r="87">
          <cell r="A87" t="str">
            <v xml:space="preserve"> 318  Сосиски Датские ТМ Зареченские, ВЕС  ПОКОМ</v>
          </cell>
          <cell r="D87">
            <v>18.2</v>
          </cell>
          <cell r="F87">
            <v>3397.6350000000002</v>
          </cell>
        </row>
        <row r="88">
          <cell r="A88" t="str">
            <v xml:space="preserve"> 319  Колбаса вареная Филейская ТМ Вязанка ТС Классическая, 0,45 кг. ПОКОМ</v>
          </cell>
          <cell r="D88">
            <v>4502</v>
          </cell>
          <cell r="F88">
            <v>8449</v>
          </cell>
        </row>
        <row r="89">
          <cell r="A89" t="str">
            <v xml:space="preserve"> 322  Колбаса вареная Молокуша 0,45кг ТМ Вязанка  ПОКОМ</v>
          </cell>
          <cell r="D89">
            <v>364</v>
          </cell>
          <cell r="F89">
            <v>4748</v>
          </cell>
        </row>
        <row r="90">
          <cell r="A90" t="str">
            <v xml:space="preserve"> 324  Ветчина Филейская ТМ Вязанка Столичная 0,45 кг ПОКОМ</v>
          </cell>
          <cell r="D90">
            <v>14</v>
          </cell>
          <cell r="F90">
            <v>881</v>
          </cell>
        </row>
        <row r="91">
          <cell r="A91" t="str">
            <v xml:space="preserve"> 325  Сосиски Сочинки по-баварски с сыром Стародворье, ВЕС ПОКОМ</v>
          </cell>
          <cell r="F91">
            <v>26.302</v>
          </cell>
        </row>
        <row r="92">
          <cell r="A92" t="str">
            <v xml:space="preserve"> 328  Сардельки Сочинки Стародворье ТМ  0,4 кг ПОКОМ</v>
          </cell>
          <cell r="D92">
            <v>13</v>
          </cell>
          <cell r="F92">
            <v>366</v>
          </cell>
        </row>
        <row r="93">
          <cell r="A93" t="str">
            <v xml:space="preserve"> 329  Сардельки Сочинки с сыром Стародворье ТМ, 0,4 кг. ПОКОМ</v>
          </cell>
          <cell r="D93">
            <v>17</v>
          </cell>
          <cell r="F93">
            <v>385</v>
          </cell>
        </row>
        <row r="94">
          <cell r="A94" t="str">
            <v xml:space="preserve"> 330  Колбаса вареная Филейская ТМ Вязанка ТС Классическая ВЕС  ПОКОМ</v>
          </cell>
          <cell r="D94">
            <v>17.300999999999998</v>
          </cell>
          <cell r="F94">
            <v>2501.8330000000001</v>
          </cell>
        </row>
        <row r="95">
          <cell r="A95" t="str">
            <v xml:space="preserve"> 331  Сосиски Сочинки по-баварски ВЕС ТМ Стародворье  Поком</v>
          </cell>
          <cell r="F95">
            <v>53.716999999999999</v>
          </cell>
        </row>
        <row r="96">
          <cell r="A96" t="str">
            <v xml:space="preserve"> 334  Паштет Любительский ТМ Стародворье ламистер 0,1 кг  ПОКОМ</v>
          </cell>
          <cell r="F96">
            <v>335</v>
          </cell>
        </row>
        <row r="97">
          <cell r="A97" t="str">
            <v xml:space="preserve"> 335  Колбаса Сливушка ТМ Вязанка. ВЕС.  ПОКОМ </v>
          </cell>
          <cell r="F97">
            <v>101.123</v>
          </cell>
        </row>
        <row r="98">
          <cell r="A98" t="str">
            <v xml:space="preserve"> 341 Сосиски Сочинки Сливочные ТМ Стародворье ВЕС ПОКОМ</v>
          </cell>
          <cell r="F98">
            <v>2.6</v>
          </cell>
        </row>
        <row r="99">
          <cell r="A99" t="str">
            <v xml:space="preserve"> 342 Сосиски Сочинки Молочные ТМ Стародворье 0,4 кг ПОКОМ</v>
          </cell>
          <cell r="D99">
            <v>13</v>
          </cell>
          <cell r="F99">
            <v>3196</v>
          </cell>
        </row>
        <row r="100">
          <cell r="A100" t="str">
            <v xml:space="preserve"> 343 Сосиски Сочинки Сливочные ТМ Стародворье  0,4 кг</v>
          </cell>
          <cell r="D100">
            <v>12</v>
          </cell>
          <cell r="F100">
            <v>1961</v>
          </cell>
        </row>
        <row r="101">
          <cell r="A101" t="str">
            <v xml:space="preserve"> 344  Колбаса Сочинка по-европейски с сочной грудинкой ТМ Стародворье, ВЕС ПОКОМ</v>
          </cell>
          <cell r="D101">
            <v>8.8000000000000007</v>
          </cell>
          <cell r="F101">
            <v>844.00300000000004</v>
          </cell>
        </row>
        <row r="102">
          <cell r="A102" t="str">
            <v xml:space="preserve"> 345  Колбаса Сочинка по-фински с сочным окроком ТМ Стародворье ВЕС ПОКОМ</v>
          </cell>
          <cell r="D102">
            <v>8</v>
          </cell>
          <cell r="F102">
            <v>617.32100000000003</v>
          </cell>
        </row>
        <row r="103">
          <cell r="A103" t="str">
            <v xml:space="preserve"> 346  Колбаса Сочинка зернистая с сочной грудинкой ТМ Стародворье.ВЕС ПОКОМ</v>
          </cell>
          <cell r="D103">
            <v>8</v>
          </cell>
          <cell r="F103">
            <v>1263.6120000000001</v>
          </cell>
        </row>
        <row r="104">
          <cell r="A104" t="str">
            <v xml:space="preserve"> 347  Колбаса Сочинка рубленая с сочным окороком ТМ Стародворье ВЕС ПОКОМ</v>
          </cell>
          <cell r="D104">
            <v>8.8000000000000007</v>
          </cell>
          <cell r="F104">
            <v>1005.122</v>
          </cell>
        </row>
        <row r="105">
          <cell r="A105" t="str">
            <v xml:space="preserve"> 348  Колбаса Молочная оригинальная ТМ Особый рецепт. большой батон, ВЕС ПОКОМ</v>
          </cell>
          <cell r="F105">
            <v>1.3</v>
          </cell>
        </row>
        <row r="106">
          <cell r="A106" t="str">
            <v xml:space="preserve"> 350  Сосиски Сочные без свинины ТМ Особый рецепт 0,4 кг. ПОКОМ</v>
          </cell>
          <cell r="F106">
            <v>99</v>
          </cell>
        </row>
        <row r="107">
          <cell r="A107" t="str">
            <v xml:space="preserve"> 353  Колбаса Салями запеченная ТМ Стародворье ТС Дугушка. 0,6 кг ПОКОМ</v>
          </cell>
          <cell r="F107">
            <v>21</v>
          </cell>
        </row>
        <row r="108">
          <cell r="A108" t="str">
            <v xml:space="preserve"> 354  Колбаса Рубленая запеченная ТМ Стародворье,ТС Дугушка  0,6 кг ПОКОМ</v>
          </cell>
          <cell r="F108">
            <v>18</v>
          </cell>
        </row>
        <row r="109">
          <cell r="A109" t="str">
            <v xml:space="preserve"> 355  Колбаса Сервелат запеченный ТМ Стародворье ТС Дугушка. 0,6 кг. ПОКОМ</v>
          </cell>
          <cell r="F109">
            <v>34</v>
          </cell>
        </row>
        <row r="110">
          <cell r="A110" t="str">
            <v xml:space="preserve"> 364  Сардельки Филейские Вязанка ВЕС NDX ТМ Вязанка  ПОКОМ</v>
          </cell>
          <cell r="D110">
            <v>8.1</v>
          </cell>
          <cell r="F110">
            <v>490.07799999999997</v>
          </cell>
        </row>
        <row r="111">
          <cell r="A111" t="str">
            <v xml:space="preserve"> 368 Колбаса Балыкбургская с мраморным балыком 0,13 кг. ТМ Баварушка  ПОКОМ</v>
          </cell>
          <cell r="D111">
            <v>8</v>
          </cell>
          <cell r="F111">
            <v>266</v>
          </cell>
        </row>
        <row r="112">
          <cell r="A112" t="str">
            <v xml:space="preserve"> 372  Ветчина Сочинка ТМ Стародворье. ВЕС ПОКОМ</v>
          </cell>
          <cell r="D112">
            <v>1.3</v>
          </cell>
          <cell r="F112">
            <v>50.451000000000001</v>
          </cell>
        </row>
        <row r="113">
          <cell r="A113" t="str">
            <v xml:space="preserve"> 373 Колбаса вареная Сочинка ТМ Стародворье ВЕС ПОКОМ</v>
          </cell>
          <cell r="D113">
            <v>2.6</v>
          </cell>
          <cell r="F113">
            <v>257.93400000000003</v>
          </cell>
        </row>
        <row r="114">
          <cell r="A114" t="str">
            <v xml:space="preserve"> 375  Ветчина Балыкбургская ТМ Баварушка. ВЕС ПОКОМ</v>
          </cell>
          <cell r="F114">
            <v>0.8</v>
          </cell>
        </row>
        <row r="115">
          <cell r="A115" t="str">
            <v xml:space="preserve"> 376  Колбаса Докторская Дугушка 0,6кг ГОСТ ТМ Стародворье  ПОКОМ </v>
          </cell>
          <cell r="F115">
            <v>170</v>
          </cell>
        </row>
        <row r="116">
          <cell r="A116" t="str">
            <v xml:space="preserve"> 377  Колбаса Молочная Дугушка 0,6кг ТМ Стародворье  ПОКОМ</v>
          </cell>
          <cell r="F116">
            <v>207</v>
          </cell>
        </row>
        <row r="117">
          <cell r="A117" t="str">
            <v xml:space="preserve"> 380  Колбаса Филейбургская с филе сочного окорока 0,13кг с/в ТМ Баварушка  ПОКОМ</v>
          </cell>
          <cell r="D117">
            <v>5</v>
          </cell>
          <cell r="F117">
            <v>257</v>
          </cell>
        </row>
        <row r="118">
          <cell r="A118" t="str">
            <v xml:space="preserve"> 385  Колбаски Филейбургские с филе сочного окорока, 0,28кг ТМ Баварушка  ПОКОМ</v>
          </cell>
          <cell r="D118">
            <v>21</v>
          </cell>
          <cell r="F118">
            <v>2805</v>
          </cell>
        </row>
        <row r="119">
          <cell r="A119" t="str">
            <v xml:space="preserve"> 387  Колбаса вареная Мусульманская Халяль ТМ Вязанка, 0,4 кг ПОКОМ</v>
          </cell>
          <cell r="D119">
            <v>4</v>
          </cell>
          <cell r="F119">
            <v>896</v>
          </cell>
        </row>
        <row r="120">
          <cell r="A120" t="str">
            <v xml:space="preserve"> 388  Сосиски Восточные Халяль ТМ Вязанка 0,33 кг АК. ПОКОМ</v>
          </cell>
          <cell r="D120">
            <v>3</v>
          </cell>
          <cell r="F120">
            <v>845</v>
          </cell>
        </row>
        <row r="121">
          <cell r="A121" t="str">
            <v xml:space="preserve"> 394 Колбаса полукопченая Аль-Ислами халяль ТМ Вязанка оболочка фиброуз в в/у 0,35 кг  ПОКОМ</v>
          </cell>
          <cell r="D121">
            <v>3</v>
          </cell>
          <cell r="F121">
            <v>383</v>
          </cell>
        </row>
        <row r="122">
          <cell r="A122" t="str">
            <v xml:space="preserve"> 397  Ветчина Дугушка ТМ Стародворье ТС Дугушка в полиамидной оболочке 0,6 кг. ПОКОМ</v>
          </cell>
          <cell r="F122">
            <v>36</v>
          </cell>
        </row>
        <row r="123">
          <cell r="A123" t="str">
            <v xml:space="preserve"> 408  Ветчина Сливушка с индейкой ТМ Вязанка, 0,4кг  ПОКОМ</v>
          </cell>
          <cell r="F123">
            <v>54</v>
          </cell>
        </row>
        <row r="124">
          <cell r="A124" t="str">
            <v xml:space="preserve"> 409  Ветчина Балыкбургская ТМ Баварушка  в оболочке фиброуз в/у 0,42 кг ПОКОМ</v>
          </cell>
          <cell r="F124">
            <v>54</v>
          </cell>
        </row>
        <row r="125">
          <cell r="A125" t="str">
            <v>1002 Ветчина По Швейцарскому рецепту 0,3 (Знаменский СГЦ)  МК</v>
          </cell>
          <cell r="D125">
            <v>70</v>
          </cell>
          <cell r="F125">
            <v>70</v>
          </cell>
        </row>
        <row r="126">
          <cell r="A126" t="str">
            <v>1003 Грудинка с/к (продукт из свинины мясной сырокопченый) (Знамениский СГЦ)  МК</v>
          </cell>
          <cell r="D126">
            <v>15.5</v>
          </cell>
          <cell r="F126">
            <v>15.5</v>
          </cell>
        </row>
        <row r="127">
          <cell r="A127" t="str">
            <v>1004 Рулька свиная бескостная в/к в/у (Знаменский СГЦ) МК</v>
          </cell>
          <cell r="D127">
            <v>26</v>
          </cell>
          <cell r="F127">
            <v>26</v>
          </cell>
        </row>
        <row r="128">
          <cell r="A128" t="str">
            <v>1008 Хлеб печеночный 0,3кг в/у ШТ (Знаменский СГЦ)  МК</v>
          </cell>
          <cell r="D128">
            <v>60</v>
          </cell>
          <cell r="F128">
            <v>60</v>
          </cell>
        </row>
        <row r="129">
          <cell r="A129" t="str">
            <v>1009 Мясо по домашнему в/у 0,35шт (Знаменский СГЦ)  МК</v>
          </cell>
          <cell r="D129">
            <v>50</v>
          </cell>
          <cell r="F129">
            <v>50</v>
          </cell>
        </row>
        <row r="130">
          <cell r="A130" t="str">
            <v>3215 ВЕТЧ.МЯСНАЯ Папа может п/о 0.4кг 8шт.    ОСТАНКИНО</v>
          </cell>
          <cell r="D130">
            <v>268</v>
          </cell>
          <cell r="F130">
            <v>268</v>
          </cell>
        </row>
        <row r="131">
          <cell r="A131" t="str">
            <v>3678 СОЧНЫЕ сос п/о мгс 2*2     ОСТАНКИНО</v>
          </cell>
          <cell r="D131">
            <v>4</v>
          </cell>
          <cell r="F131">
            <v>4</v>
          </cell>
        </row>
        <row r="132">
          <cell r="A132" t="str">
            <v>3812 СОЧНЫЕ сос п/о мгс 2*2  ОСТАНКИНО</v>
          </cell>
          <cell r="D132">
            <v>1623.5</v>
          </cell>
          <cell r="F132">
            <v>1623.5</v>
          </cell>
        </row>
        <row r="133">
          <cell r="A133" t="str">
            <v>3969 МЯСНАЯ Папа может вар п/о_Ашан  ОСТАНКИНО</v>
          </cell>
          <cell r="D133">
            <v>13.3</v>
          </cell>
          <cell r="F133">
            <v>13.3</v>
          </cell>
        </row>
        <row r="134">
          <cell r="A134" t="str">
            <v>4063 МЯСНАЯ Папа может вар п/о_Л   ОСТАНКИНО</v>
          </cell>
          <cell r="D134">
            <v>1664.75</v>
          </cell>
          <cell r="F134">
            <v>1664.75</v>
          </cell>
        </row>
        <row r="135">
          <cell r="A135" t="str">
            <v>4117 ЭКСТРА Папа может с/к в/у_Л   ОСТАНКИНО</v>
          </cell>
          <cell r="D135">
            <v>38</v>
          </cell>
          <cell r="F135">
            <v>38</v>
          </cell>
        </row>
        <row r="136">
          <cell r="A136" t="str">
            <v>4574 Мясная со шпиком Папа может вар п/о ОСТАНКИНО</v>
          </cell>
          <cell r="D136">
            <v>120.15</v>
          </cell>
          <cell r="F136">
            <v>120.15</v>
          </cell>
        </row>
        <row r="137">
          <cell r="A137" t="str">
            <v>4614 ВЕТЧ.ЛЮБИТЕЛЬСКАЯ п/о _ ОСТАНКИНО</v>
          </cell>
          <cell r="D137">
            <v>156.5</v>
          </cell>
          <cell r="F137">
            <v>156.5</v>
          </cell>
        </row>
        <row r="138">
          <cell r="A138" t="str">
            <v>4813 ФИЛЕЙНАЯ Папа может вар п/о_Л   ОСТАНКИНО</v>
          </cell>
          <cell r="D138">
            <v>336.15</v>
          </cell>
          <cell r="F138">
            <v>336.15</v>
          </cell>
        </row>
        <row r="139">
          <cell r="A139" t="str">
            <v>4993 САЛЯМИ ИТАЛЬЯНСКАЯ с/к в/у 1/250*8_120c ОСТАНКИНО</v>
          </cell>
          <cell r="D139">
            <v>527</v>
          </cell>
          <cell r="F139">
            <v>527</v>
          </cell>
        </row>
        <row r="140">
          <cell r="A140" t="str">
            <v>5246 ДОКТОРСКАЯ ПРЕМИУМ вар б/о мгс_30с ОСТАНКИНО</v>
          </cell>
          <cell r="D140">
            <v>34.5</v>
          </cell>
          <cell r="F140">
            <v>34.5</v>
          </cell>
        </row>
        <row r="141">
          <cell r="A141" t="str">
            <v>5247 РУССКАЯ ПРЕМИУМ вар б/о мгс_30с ОСТАНКИНО</v>
          </cell>
          <cell r="D141">
            <v>67.5</v>
          </cell>
          <cell r="F141">
            <v>67.5</v>
          </cell>
        </row>
        <row r="142">
          <cell r="A142" t="str">
            <v>5336 ОСОБАЯ вар п/о  ОСТАНКИНО</v>
          </cell>
          <cell r="D142">
            <v>191.7</v>
          </cell>
          <cell r="F142">
            <v>191.7</v>
          </cell>
        </row>
        <row r="143">
          <cell r="A143" t="str">
            <v>5337 ОСОБАЯ СО ШПИКОМ вар п/о  ОСТАНКИНО</v>
          </cell>
          <cell r="D143">
            <v>69.3</v>
          </cell>
          <cell r="F143">
            <v>69.3</v>
          </cell>
        </row>
        <row r="144">
          <cell r="A144" t="str">
            <v>5341 СЕРВЕЛАТ ОХОТНИЧИЙ в/к в/у  ОСТАНКИНО</v>
          </cell>
          <cell r="D144">
            <v>338.4</v>
          </cell>
          <cell r="F144">
            <v>338.4</v>
          </cell>
        </row>
        <row r="145">
          <cell r="A145" t="str">
            <v>5483 ЭКСТРА Папа может с/к в/у 1/250 8шт.   ОСТАНКИНО</v>
          </cell>
          <cell r="D145">
            <v>836</v>
          </cell>
          <cell r="F145">
            <v>844</v>
          </cell>
        </row>
        <row r="146">
          <cell r="A146" t="str">
            <v>5544 Сервелат Финский в/к в/у_45с НОВАЯ ОСТАНКИНО</v>
          </cell>
          <cell r="D146">
            <v>715.14</v>
          </cell>
          <cell r="F146">
            <v>715.14</v>
          </cell>
        </row>
        <row r="147">
          <cell r="A147" t="str">
            <v>5682 САЛЯМИ МЕЛКОЗЕРНЕНАЯ с/к в/у 1/120_60с   ОСТАНКИНО</v>
          </cell>
          <cell r="D147">
            <v>1645</v>
          </cell>
          <cell r="F147">
            <v>1645</v>
          </cell>
        </row>
        <row r="148">
          <cell r="A148" t="str">
            <v>5706 АРОМАТНАЯ Папа может с/к в/у 1/250 8шт.  ОСТАНКИНО</v>
          </cell>
          <cell r="D148">
            <v>743</v>
          </cell>
          <cell r="F148">
            <v>743</v>
          </cell>
        </row>
        <row r="149">
          <cell r="A149" t="str">
            <v>5708 ПОСОЛЬСКАЯ Папа может с/к в/у ОСТАНКИНО</v>
          </cell>
          <cell r="D149">
            <v>102.5</v>
          </cell>
          <cell r="F149">
            <v>102.5</v>
          </cell>
        </row>
        <row r="150">
          <cell r="A150" t="str">
            <v>5820 СЛИВОЧНЫЕ Папа может сос п/о мгс 2*2_45с   ОСТАНКИНО</v>
          </cell>
          <cell r="D150">
            <v>92</v>
          </cell>
          <cell r="F150">
            <v>92</v>
          </cell>
        </row>
        <row r="151">
          <cell r="A151" t="str">
            <v>5851 ЭКСТРА Папа может вар п/о   ОСТАНКИНО</v>
          </cell>
          <cell r="D151">
            <v>485.8</v>
          </cell>
          <cell r="F151">
            <v>485.8</v>
          </cell>
        </row>
        <row r="152">
          <cell r="A152" t="str">
            <v>5931 ОХОТНИЧЬЯ Папа может с/к в/у 1/220 8шт.   ОСТАНКИНО</v>
          </cell>
          <cell r="D152">
            <v>634</v>
          </cell>
          <cell r="F152">
            <v>638</v>
          </cell>
        </row>
        <row r="153">
          <cell r="A153" t="str">
            <v>5981 МОЛОЧНЫЕ ТРАДИЦ. сос п/о мгс 1*6_45с   ОСТАНКИНО</v>
          </cell>
          <cell r="D153">
            <v>94.2</v>
          </cell>
          <cell r="F153">
            <v>94.2</v>
          </cell>
        </row>
        <row r="154">
          <cell r="A154" t="str">
            <v>5997 ОСОБАЯ Коровино вар п/о  ОСТАНКИНО</v>
          </cell>
          <cell r="D154">
            <v>17.95</v>
          </cell>
          <cell r="F154">
            <v>17.95</v>
          </cell>
        </row>
        <row r="155">
          <cell r="A155" t="str">
            <v>6004 РАГУ СВИНОЕ 1кг 8шт.зам_120с ОСТАНКИНО</v>
          </cell>
          <cell r="D155">
            <v>156</v>
          </cell>
          <cell r="F155">
            <v>156</v>
          </cell>
        </row>
        <row r="156">
          <cell r="A156" t="str">
            <v>6041 МОЛОЧНЫЕ К ЗАВТРАКУ сос п/о мгс 1*3  ОСТАНКИНО</v>
          </cell>
          <cell r="D156">
            <v>258.3</v>
          </cell>
          <cell r="F156">
            <v>258.3</v>
          </cell>
        </row>
        <row r="157">
          <cell r="A157" t="str">
            <v>6042 МОЛОЧНЫЕ К ЗАВТРАКУ сос п/о в/у 0.4кг   ОСТАНКИНО</v>
          </cell>
          <cell r="D157">
            <v>1204</v>
          </cell>
          <cell r="F157">
            <v>1216</v>
          </cell>
        </row>
        <row r="158">
          <cell r="A158" t="str">
            <v>6113 СОЧНЫЕ сос п/о мгс 1*6_Ашан  ОСТАНКИНО</v>
          </cell>
          <cell r="D158">
            <v>1924.662</v>
          </cell>
          <cell r="F158">
            <v>1924.662</v>
          </cell>
        </row>
        <row r="159">
          <cell r="A159" t="str">
            <v>6123 МОЛОЧНЫЕ КЛАССИЧЕСКИЕ ПМ сос п/о мгс 2*4   ОСТАНКИНО</v>
          </cell>
          <cell r="D159">
            <v>548</v>
          </cell>
          <cell r="F159">
            <v>548</v>
          </cell>
        </row>
        <row r="160">
          <cell r="A160" t="str">
            <v>6144 МОЛОЧНЫЕ ТРАДИЦ сос п/о в/у 1/360 (1+1) ОСТАНКИНО</v>
          </cell>
          <cell r="D160">
            <v>115</v>
          </cell>
          <cell r="F160">
            <v>115</v>
          </cell>
        </row>
        <row r="161">
          <cell r="A161" t="str">
            <v>6158 ВРЕМЯ ОЛИВЬЕ Папа может вар п/о 0.4кг   ОСТАНКИНО</v>
          </cell>
          <cell r="D161">
            <v>112</v>
          </cell>
          <cell r="F161">
            <v>112</v>
          </cell>
        </row>
        <row r="162">
          <cell r="A162" t="str">
            <v>6212 СЕРВЕЛАТ ФИНСКИЙ СН в/к в/у  ОСТАНКИНО</v>
          </cell>
          <cell r="D162">
            <v>13.8</v>
          </cell>
          <cell r="F162">
            <v>13.8</v>
          </cell>
        </row>
        <row r="163">
          <cell r="A163" t="str">
            <v>6213 СЕРВЕЛАТ ФИНСКИЙ СН в/к в/у 0.35кг 8шт.  ОСТАНКИНО</v>
          </cell>
          <cell r="D163">
            <v>299</v>
          </cell>
          <cell r="F163">
            <v>299</v>
          </cell>
        </row>
        <row r="164">
          <cell r="A164" t="str">
            <v>6215 СЕРВЕЛАТ ОРЕХОВЫЙ СН в/к в/у 0.35кг 8шт  ОСТАНКИНО</v>
          </cell>
          <cell r="D164">
            <v>222</v>
          </cell>
          <cell r="F164">
            <v>222</v>
          </cell>
        </row>
        <row r="165">
          <cell r="A165" t="str">
            <v>6217 ШПИКАЧКИ ДОМАШНИЕ СН п/о мгс 0.4кг 8шт.  ОСТАНКИНО</v>
          </cell>
          <cell r="D165">
            <v>218</v>
          </cell>
          <cell r="F165">
            <v>218</v>
          </cell>
        </row>
        <row r="166">
          <cell r="A166" t="str">
            <v>6227 МОЛОЧНЫЕ ТРАДИЦ. сос п/о мгс 0.6кг LTF  ОСТАНКИНО</v>
          </cell>
          <cell r="D166">
            <v>240</v>
          </cell>
          <cell r="F166">
            <v>240</v>
          </cell>
        </row>
        <row r="167">
          <cell r="A167" t="str">
            <v>6241 ХОТ-ДОГ Папа может сос п/о мгс 0.38кг  ОСТАНКИНО</v>
          </cell>
          <cell r="D167">
            <v>128</v>
          </cell>
          <cell r="F167">
            <v>140</v>
          </cell>
        </row>
        <row r="168">
          <cell r="A168" t="str">
            <v>6247 ДОМАШНЯЯ Папа может вар п/о 0,4кг 8шт.  ОСТАНКИНО</v>
          </cell>
          <cell r="D168">
            <v>153</v>
          </cell>
          <cell r="F168">
            <v>153</v>
          </cell>
        </row>
        <row r="169">
          <cell r="A169" t="str">
            <v>6259 К ЧАЮ Советское наследие вар н/о мгс  ОСТАНКИНО</v>
          </cell>
          <cell r="D169">
            <v>15.6</v>
          </cell>
          <cell r="F169">
            <v>15.6</v>
          </cell>
        </row>
        <row r="170">
          <cell r="A170" t="str">
            <v>6268 ГОВЯЖЬЯ Папа может вар п/о 0,4кг 8 шт.  ОСТАНКИНО</v>
          </cell>
          <cell r="D170">
            <v>358</v>
          </cell>
          <cell r="F170">
            <v>358</v>
          </cell>
        </row>
        <row r="171">
          <cell r="A171" t="str">
            <v>6279 КОРЕЙКА ПО-ОСТ.к/в в/с с/н в/у 1/150_45с  ОСТАНКИНО</v>
          </cell>
          <cell r="D171">
            <v>108</v>
          </cell>
          <cell r="F171">
            <v>108</v>
          </cell>
        </row>
        <row r="172">
          <cell r="A172" t="str">
            <v>6281 СВИНИНА ДЕЛИКАТ. к/в мл/к в/у 0.3кг 45с  ОСТАНКИНО</v>
          </cell>
          <cell r="D172">
            <v>461</v>
          </cell>
          <cell r="F172">
            <v>461</v>
          </cell>
        </row>
        <row r="173">
          <cell r="A173" t="str">
            <v>6297 ФИЛЕЙНЫЕ сос ц/о в/у 1/270 12шт_45с  ОСТАНКИНО</v>
          </cell>
          <cell r="D173">
            <v>2262</v>
          </cell>
          <cell r="F173">
            <v>2262</v>
          </cell>
        </row>
        <row r="174">
          <cell r="A174" t="str">
            <v>6301 БАЛЫКОВАЯ СН в/к в/у  ОСТАНКИНО</v>
          </cell>
          <cell r="D174">
            <v>46</v>
          </cell>
          <cell r="F174">
            <v>46</v>
          </cell>
        </row>
        <row r="175">
          <cell r="A175" t="str">
            <v>6302 БАЛЫКОВАЯ СН в/к в/у 0.35кг 8шт.  ОСТАНКИНО</v>
          </cell>
          <cell r="D175">
            <v>159</v>
          </cell>
          <cell r="F175">
            <v>159</v>
          </cell>
        </row>
        <row r="176">
          <cell r="A176" t="str">
            <v>6303 МЯСНЫЕ Папа может сос п/о мгс 1.5*3  ОСТАНКИНО</v>
          </cell>
          <cell r="D176">
            <v>245.9</v>
          </cell>
          <cell r="F176">
            <v>245.9</v>
          </cell>
        </row>
        <row r="177">
          <cell r="A177" t="str">
            <v>6325 ДОКТОРСКАЯ ПРЕМИУМ вар п/о 0.4кг 8шт.  ОСТАНКИНО</v>
          </cell>
          <cell r="D177">
            <v>582</v>
          </cell>
          <cell r="F177">
            <v>582</v>
          </cell>
        </row>
        <row r="178">
          <cell r="A178" t="str">
            <v>6333 МЯСНАЯ Папа может вар п/о 0.4кг 8шт.  ОСТАНКИНО</v>
          </cell>
          <cell r="D178">
            <v>5935</v>
          </cell>
          <cell r="F178">
            <v>5939</v>
          </cell>
        </row>
        <row r="179">
          <cell r="A179" t="str">
            <v>6353 ЭКСТРА Папа может вар п/о 0.4кг 8шт.  ОСТАНКИНО</v>
          </cell>
          <cell r="D179">
            <v>1975</v>
          </cell>
          <cell r="F179">
            <v>1985</v>
          </cell>
        </row>
        <row r="180">
          <cell r="A180" t="str">
            <v>6392 ФИЛЕЙНАЯ Папа может вар п/о 0.4кг. ОСТАНКИНО</v>
          </cell>
          <cell r="D180">
            <v>4059</v>
          </cell>
          <cell r="F180">
            <v>4060</v>
          </cell>
        </row>
        <row r="181">
          <cell r="A181" t="str">
            <v>6427 КЛАССИЧЕСКАЯ ПМ вар п/о 0.35кг 8шт. ОСТАНКИНО</v>
          </cell>
          <cell r="D181">
            <v>1180</v>
          </cell>
          <cell r="F181">
            <v>1182</v>
          </cell>
        </row>
        <row r="182">
          <cell r="A182" t="str">
            <v>6438 БОГАТЫРСКИЕ Папа Может сос п/о в/у 0,3кг  ОСТАНКИНО</v>
          </cell>
          <cell r="D182">
            <v>568</v>
          </cell>
          <cell r="F182">
            <v>568</v>
          </cell>
        </row>
        <row r="183">
          <cell r="A183" t="str">
            <v>6448 СВИНИНА МАДЕРА с/к с/н в/у 1/100 10шт.   ОСТАНКИНО</v>
          </cell>
          <cell r="D183">
            <v>249</v>
          </cell>
          <cell r="F183">
            <v>249</v>
          </cell>
        </row>
        <row r="184">
          <cell r="A184" t="str">
            <v>6450 БЕКОН с/к с/н в/у 1/100 10шт.  ОСТАНКИНО</v>
          </cell>
          <cell r="D184">
            <v>446</v>
          </cell>
          <cell r="F184">
            <v>446</v>
          </cell>
        </row>
        <row r="185">
          <cell r="A185" t="str">
            <v>6453 ЭКСТРА Папа может с/к с/н в/у 1/100 14шт.   ОСТАНКИНО</v>
          </cell>
          <cell r="D185">
            <v>1090</v>
          </cell>
          <cell r="F185">
            <v>1090</v>
          </cell>
        </row>
        <row r="186">
          <cell r="A186" t="str">
            <v>6454 АРОМАТНАЯ с/к с/н в/у 1/100 14шт.  ОСТАНКИНО</v>
          </cell>
          <cell r="D186">
            <v>816</v>
          </cell>
          <cell r="F186">
            <v>816</v>
          </cell>
        </row>
        <row r="187">
          <cell r="A187" t="str">
            <v>6475 С СЫРОМ Папа может сос ц/о мгс 0.4кг6шт  ОСТАНКИНО</v>
          </cell>
          <cell r="D187">
            <v>315</v>
          </cell>
          <cell r="F187">
            <v>315</v>
          </cell>
        </row>
        <row r="188">
          <cell r="A188" t="str">
            <v>6527 ШПИКАЧКИ СОЧНЫЕ ПМ сар б/о мгс 1*3 45с ОСТАНКИНО</v>
          </cell>
          <cell r="D188">
            <v>510.3</v>
          </cell>
          <cell r="F188">
            <v>510.3</v>
          </cell>
        </row>
        <row r="189">
          <cell r="A189" t="str">
            <v>6562 СЕРВЕЛАТ КАРЕЛЬСКИЙ СН в/к в/у 0,28кг  ОСТАНКИНО</v>
          </cell>
          <cell r="D189">
            <v>1052</v>
          </cell>
          <cell r="F189">
            <v>1052</v>
          </cell>
        </row>
        <row r="190">
          <cell r="A190" t="str">
            <v>6563 СЛИВОЧНЫЕ СН сос п/о мгс 1*6  ОСТАНКИНО</v>
          </cell>
          <cell r="D190">
            <v>98</v>
          </cell>
          <cell r="F190">
            <v>98</v>
          </cell>
        </row>
        <row r="191">
          <cell r="A191" t="str">
            <v>6565 СЕРВЕЛАТ С АРОМ.ТРАВАМИ в/к в/у 0,31кг  ОСТАНКИНО</v>
          </cell>
          <cell r="D191">
            <v>7</v>
          </cell>
          <cell r="F191">
            <v>7</v>
          </cell>
        </row>
        <row r="192">
          <cell r="A192" t="str">
            <v>6566 СЕРВЕЛАТ С БЕЛ.ГРИБАМИ в/к в/у 0,31кг  ОСТАНКИНО</v>
          </cell>
          <cell r="D192">
            <v>7</v>
          </cell>
          <cell r="F192">
            <v>7</v>
          </cell>
        </row>
        <row r="193">
          <cell r="A193" t="str">
            <v>6589 МОЛОЧНЫЕ ГОСТ СН сос п/о мгс 0.41кг 10шт  ОСТАНКИНО</v>
          </cell>
          <cell r="D193">
            <v>147</v>
          </cell>
          <cell r="F193">
            <v>147</v>
          </cell>
        </row>
        <row r="194">
          <cell r="A194" t="str">
            <v>6590 СЛИВОЧНЫЕ СН сос п/о мгс 0.41кг 10шт.  ОСТАНКИНО</v>
          </cell>
          <cell r="D194">
            <v>499</v>
          </cell>
          <cell r="F194">
            <v>499</v>
          </cell>
        </row>
        <row r="195">
          <cell r="A195" t="str">
            <v>6592 ДОКТОРСКАЯ СН вар п/о  ОСТАНКИНО</v>
          </cell>
          <cell r="D195">
            <v>62.5</v>
          </cell>
          <cell r="F195">
            <v>62.5</v>
          </cell>
        </row>
        <row r="196">
          <cell r="A196" t="str">
            <v>6593 ДОКТОРСКАЯ СН вар п/о 0.45кг 8шт.  ОСТАНКИНО</v>
          </cell>
          <cell r="D196">
            <v>387</v>
          </cell>
          <cell r="F196">
            <v>387</v>
          </cell>
        </row>
        <row r="197">
          <cell r="A197" t="str">
            <v>6594 МОЛОЧНАЯ СН вар п/о  ОСТАНКИНО</v>
          </cell>
          <cell r="D197">
            <v>86</v>
          </cell>
          <cell r="F197">
            <v>86</v>
          </cell>
        </row>
        <row r="198">
          <cell r="A198" t="str">
            <v>6595 МОЛОЧНАЯ СН вар п/о 0.45кг 8шт.  ОСТАНКИНО</v>
          </cell>
          <cell r="D198">
            <v>364</v>
          </cell>
          <cell r="F198">
            <v>364</v>
          </cell>
        </row>
        <row r="199">
          <cell r="A199" t="str">
            <v>6597 РУССКАЯ СН вар п/о 0.45кг 8шт.  ОСТАНКИНО</v>
          </cell>
          <cell r="D199">
            <v>86</v>
          </cell>
          <cell r="F199">
            <v>86</v>
          </cell>
        </row>
        <row r="200">
          <cell r="A200" t="str">
            <v>6601 ГОВЯЖЬИ СН сос п/о мгс 1*6  ОСТАНКИНО</v>
          </cell>
          <cell r="D200">
            <v>140</v>
          </cell>
          <cell r="F200">
            <v>140</v>
          </cell>
        </row>
        <row r="201">
          <cell r="A201" t="str">
            <v>6606 СЫТНЫЕ Папа может сар б/о мгс 1*3 45с  ОСТАНКИНО</v>
          </cell>
          <cell r="D201">
            <v>151</v>
          </cell>
          <cell r="F201">
            <v>151</v>
          </cell>
        </row>
        <row r="202">
          <cell r="A202" t="str">
            <v>6641 СЛИВОЧНЫЕ ПМ сос п/о мгс 0,41кг 10шт.  ОСТАНКИНО</v>
          </cell>
          <cell r="D202">
            <v>1801</v>
          </cell>
          <cell r="F202">
            <v>1801</v>
          </cell>
        </row>
        <row r="203">
          <cell r="A203" t="str">
            <v>6644 СОЧНЫЕ ПМ сос п/о мгс 0,41кг 10шт.  ОСТАНКИНО</v>
          </cell>
          <cell r="D203">
            <v>5462</v>
          </cell>
          <cell r="F203">
            <v>5463</v>
          </cell>
        </row>
        <row r="204">
          <cell r="A204" t="str">
            <v>6645 ВЕТЧ.КЛАССИЧЕСКАЯ СН п/о 0.8кг 4шт.  ОСТАНКИНО</v>
          </cell>
          <cell r="D204">
            <v>42</v>
          </cell>
          <cell r="F204">
            <v>42</v>
          </cell>
        </row>
        <row r="205">
          <cell r="A205" t="str">
            <v>6648 СОЧНЫЕ Папа может сар п/о мгс 1*3  ОСТАНКИНО</v>
          </cell>
          <cell r="D205">
            <v>35</v>
          </cell>
          <cell r="F205">
            <v>35</v>
          </cell>
        </row>
        <row r="206">
          <cell r="A206" t="str">
            <v>6650 СОЧНЫЕ С СЫРОМ ПМ сар п/о мгс 1*3  ОСТАНКИНО</v>
          </cell>
          <cell r="D206">
            <v>22</v>
          </cell>
          <cell r="F206">
            <v>22</v>
          </cell>
        </row>
        <row r="207">
          <cell r="A207" t="str">
            <v>6658 АРОМАТНАЯ С ЧЕСНОЧКОМ СН в/к мтс 0.330кг  ОСТАНКИНО</v>
          </cell>
          <cell r="D207">
            <v>17</v>
          </cell>
          <cell r="F207">
            <v>17</v>
          </cell>
        </row>
        <row r="208">
          <cell r="A208" t="str">
            <v>6661 СОЧНЫЙ ГРИЛЬ ПМ сос п/о мгс 1.5*4_Маяк  ОСТАНКИНО</v>
          </cell>
          <cell r="D208">
            <v>88</v>
          </cell>
          <cell r="F208">
            <v>88</v>
          </cell>
        </row>
        <row r="209">
          <cell r="A209" t="str">
            <v>6666 БОЯНСКАЯ Папа может п/к в/у 0,28кг 8 шт. ОСТАНКИНО</v>
          </cell>
          <cell r="D209">
            <v>1384</v>
          </cell>
          <cell r="F209">
            <v>1387</v>
          </cell>
        </row>
        <row r="210">
          <cell r="A210" t="str">
            <v>6669 ВЕНСКАЯ САЛЯМИ п/к в/у 0.28кг 8шт  ОСТАНКИНО</v>
          </cell>
          <cell r="D210">
            <v>679</v>
          </cell>
          <cell r="F210">
            <v>679</v>
          </cell>
        </row>
        <row r="211">
          <cell r="A211" t="str">
            <v>6683 СЕРВЕЛАТ ЗЕРНИСТЫЙ ПМ в/к в/у 0,35кг  ОСТАНКИНО</v>
          </cell>
          <cell r="D211">
            <v>1870</v>
          </cell>
          <cell r="F211">
            <v>1875</v>
          </cell>
        </row>
        <row r="212">
          <cell r="A212" t="str">
            <v>6684 СЕРВЕЛАТ КАРЕЛЬСКИЙ ПМ в/к в/у 0.28кг  ОСТАНКИНО</v>
          </cell>
          <cell r="D212">
            <v>2229</v>
          </cell>
          <cell r="F212">
            <v>2234</v>
          </cell>
        </row>
        <row r="213">
          <cell r="A213" t="str">
            <v>6689 СЕРВЕЛАТ ОХОТНИЧИЙ ПМ в/к в/у 0,35кг 8шт  ОСТАНКИНО</v>
          </cell>
          <cell r="D213">
            <v>4770</v>
          </cell>
          <cell r="F213">
            <v>4776</v>
          </cell>
        </row>
        <row r="214">
          <cell r="A214" t="str">
            <v>6692 СЕРВЕЛАТ ПРИМА в/к в/у 0.28кг 8шт.  ОСТАНКИНО</v>
          </cell>
          <cell r="D214">
            <v>650</v>
          </cell>
          <cell r="F214">
            <v>650</v>
          </cell>
        </row>
        <row r="215">
          <cell r="A215" t="str">
            <v>6697 СЕРВЕЛАТ ФИНСКИЙ ПМ в/к в/у 0,35кг 8шт.  ОСТАНКИНО</v>
          </cell>
          <cell r="D215">
            <v>6233</v>
          </cell>
          <cell r="F215">
            <v>6239</v>
          </cell>
        </row>
        <row r="216">
          <cell r="A216" t="str">
            <v>6713 СОЧНЫЙ ГРИЛЬ ПМ сос п/о мгс 0.41кг 8шт.  ОСТАНКИНО</v>
          </cell>
          <cell r="D216">
            <v>1813</v>
          </cell>
          <cell r="F216">
            <v>1813</v>
          </cell>
        </row>
        <row r="217">
          <cell r="A217" t="str">
            <v>6716 ОСОБАЯ Коровино (в сетке) 0.5кг 8шт.  ОСТАНКИНО</v>
          </cell>
          <cell r="D217">
            <v>648</v>
          </cell>
          <cell r="F217">
            <v>648</v>
          </cell>
        </row>
        <row r="218">
          <cell r="A218" t="str">
            <v>6722 СОЧНЫЕ ПМ сос п/о мгс 0,41кг 10шт.  ОСТАНКИНО</v>
          </cell>
          <cell r="D218">
            <v>7</v>
          </cell>
          <cell r="F218">
            <v>7</v>
          </cell>
        </row>
        <row r="219">
          <cell r="A219" t="str">
            <v>6726 СЛИВОЧНЫЕ ПМ сос п/о мгс 0.41кг 10шт.  ОСТАНКИНО</v>
          </cell>
          <cell r="D219">
            <v>20</v>
          </cell>
          <cell r="F219">
            <v>20</v>
          </cell>
        </row>
        <row r="220">
          <cell r="A220" t="str">
            <v>7001 Грудинка Особая Мясной Посол (Панский дворик МХ)  МК</v>
          </cell>
          <cell r="D220">
            <v>30</v>
          </cell>
          <cell r="F220">
            <v>30</v>
          </cell>
        </row>
        <row r="221">
          <cell r="A221" t="str">
            <v>Балык говяжий с/к "Эликатессе" 0,10 кг.шт. нарезка (лоток с ср.защ.атм.)  СПК</v>
          </cell>
          <cell r="D221">
            <v>100</v>
          </cell>
          <cell r="F221">
            <v>100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183</v>
          </cell>
          <cell r="F222">
            <v>183</v>
          </cell>
        </row>
        <row r="223">
          <cell r="A223" t="str">
            <v>БОНУС МОЛОЧНЫЕ ТРАДИЦ. сос п/о мгс 0.6кг_UZ (6083)</v>
          </cell>
          <cell r="D223">
            <v>718</v>
          </cell>
          <cell r="F223">
            <v>718</v>
          </cell>
        </row>
        <row r="224">
          <cell r="A224" t="str">
            <v>БОНУС МОЛОЧНЫЕ ТРАДИЦ. сос п/о мгс 1*6_UZ (6082)</v>
          </cell>
          <cell r="D224">
            <v>209</v>
          </cell>
          <cell r="F224">
            <v>209</v>
          </cell>
        </row>
        <row r="225">
          <cell r="A225" t="str">
            <v>БОНУС СОЧНЫЕ сос п/о мгс 0.41кг_UZ (6087)  ОСТАНКИНО</v>
          </cell>
          <cell r="D225">
            <v>422</v>
          </cell>
          <cell r="F225">
            <v>422</v>
          </cell>
        </row>
        <row r="226">
          <cell r="A226" t="str">
            <v>БОНУС СОЧНЫЕ сос п/о мгс 1*6_UZ (6088)  ОСТАНКИНО</v>
          </cell>
          <cell r="D226">
            <v>151</v>
          </cell>
          <cell r="F226">
            <v>151</v>
          </cell>
        </row>
        <row r="227">
          <cell r="A227" t="str">
            <v>БОНУС_273  Сосиски Сочинки с сочной грудинкой, МГС 0.4кг,   ПОКОМ</v>
          </cell>
          <cell r="D227">
            <v>6</v>
          </cell>
          <cell r="F227">
            <v>915</v>
          </cell>
        </row>
        <row r="228">
          <cell r="A228" t="str">
            <v>БОНУС_283  Сосиски Сочинки, ВЕС, ТМ Стародворье ПОКОМ</v>
          </cell>
          <cell r="D228">
            <v>1.3</v>
          </cell>
          <cell r="F228">
            <v>360.81200000000001</v>
          </cell>
        </row>
        <row r="229">
          <cell r="A229" t="str">
            <v>БОНУС_305  Колбаса Сервелат Мясорубский с мелкорубленным окороком в/у  ТМ Стародворье ВЕС   ПОКОМ</v>
          </cell>
          <cell r="D229">
            <v>2.8</v>
          </cell>
          <cell r="F229">
            <v>234.01400000000001</v>
          </cell>
        </row>
        <row r="230">
          <cell r="A230" t="str">
            <v>БОНУС_Готовые чебупели сочные с мясом ТМ Горячая штучка  0,3кг зам    ПОКОМ</v>
          </cell>
          <cell r="F230">
            <v>372</v>
          </cell>
        </row>
        <row r="231">
          <cell r="A231" t="str">
            <v>БОНУС_Колбаса Докторская Особая ТМ Особый рецепт,  0,5кг, ПОКОМ</v>
          </cell>
          <cell r="F231">
            <v>252</v>
          </cell>
        </row>
        <row r="232">
          <cell r="A232" t="str">
            <v>БОНУС_Колбаса Сервелат Филедворский, фиброуз, в/у 0,35 кг срез,  ПОКОМ</v>
          </cell>
          <cell r="F232">
            <v>224</v>
          </cell>
        </row>
        <row r="233">
          <cell r="A233" t="str">
            <v>БОНУС_Пельмени Отборные из свинины и говядины 0,9 кг ТМ Стародворье ТС Медвежье ушко  ПОКОМ</v>
          </cell>
          <cell r="F233">
            <v>348</v>
          </cell>
        </row>
        <row r="234">
          <cell r="A234" t="str">
            <v>Бутербродная вареная 0,47 кг шт.  СПК</v>
          </cell>
          <cell r="D234">
            <v>88</v>
          </cell>
          <cell r="F234">
            <v>88</v>
          </cell>
        </row>
        <row r="235">
          <cell r="A235" t="str">
            <v>Вареники замороженные "Благолепные" с картофелем и грибами. ВЕС  ПОКОМ</v>
          </cell>
          <cell r="F235">
            <v>85</v>
          </cell>
        </row>
        <row r="236">
          <cell r="A236" t="str">
            <v>Вацлавская вареная 400 гр.шт.  СПК</v>
          </cell>
          <cell r="D236">
            <v>54</v>
          </cell>
          <cell r="F236">
            <v>54</v>
          </cell>
        </row>
        <row r="237">
          <cell r="A237" t="str">
            <v>Вацлавская вареная ВЕС СПК</v>
          </cell>
          <cell r="D237">
            <v>13</v>
          </cell>
          <cell r="F237">
            <v>13</v>
          </cell>
        </row>
        <row r="238">
          <cell r="A238" t="str">
            <v>Вацлавская п/к (черева) 390 гр.шт. термоус.пак  СПК</v>
          </cell>
          <cell r="D238">
            <v>74</v>
          </cell>
          <cell r="F238">
            <v>74</v>
          </cell>
        </row>
        <row r="239">
          <cell r="A239" t="str">
            <v>Ветчина Вацлавская 400 гр.шт.  СПК</v>
          </cell>
          <cell r="D239">
            <v>16</v>
          </cell>
          <cell r="F239">
            <v>16</v>
          </cell>
        </row>
        <row r="240">
          <cell r="A240" t="str">
            <v>Ветчина Московская ПГН от 0 до +6 60сут ВЕС МИКОЯН</v>
          </cell>
          <cell r="D240">
            <v>22.1</v>
          </cell>
          <cell r="F240">
            <v>22.1</v>
          </cell>
        </row>
        <row r="241">
          <cell r="A241" t="str">
            <v>Готовые чебупели острые с мясом Горячая штучка 0,3 кг зам  ПОКОМ</v>
          </cell>
          <cell r="D241">
            <v>4</v>
          </cell>
          <cell r="F241">
            <v>257</v>
          </cell>
        </row>
        <row r="242">
          <cell r="A242" t="str">
            <v>Готовые чебупели с ветчиной и сыром Горячая штучка 0,3кг зам  ПОКОМ</v>
          </cell>
          <cell r="D242">
            <v>44</v>
          </cell>
          <cell r="F242">
            <v>1871</v>
          </cell>
        </row>
        <row r="243">
          <cell r="A243" t="str">
            <v>Готовые чебупели сочные с мясом ТМ Горячая штучка  0,3кг зам  ПОКОМ</v>
          </cell>
          <cell r="D243">
            <v>830</v>
          </cell>
          <cell r="F243">
            <v>1785</v>
          </cell>
        </row>
        <row r="244">
          <cell r="A244" t="str">
            <v>Готовые чебуреки с мясом ТМ Горячая штучка 0,09 кг флоу-пак ПОКОМ</v>
          </cell>
          <cell r="D244">
            <v>9</v>
          </cell>
          <cell r="F244">
            <v>248</v>
          </cell>
        </row>
        <row r="245">
          <cell r="A245" t="str">
            <v>Дельгаро с/в "Эликатессе" 140 гр.шт.  СПК</v>
          </cell>
          <cell r="D245">
            <v>46</v>
          </cell>
          <cell r="F245">
            <v>46</v>
          </cell>
        </row>
        <row r="246">
          <cell r="A246" t="str">
            <v>Деревенская с чесночком и сальцем п/к (черева) 390 гр.шт. термоус. пак.  СПК</v>
          </cell>
          <cell r="D246">
            <v>180</v>
          </cell>
          <cell r="F246">
            <v>180</v>
          </cell>
        </row>
        <row r="247">
          <cell r="A247" t="str">
            <v>Докторская вареная в/с 0,47 кг шт.  СПК</v>
          </cell>
          <cell r="D247">
            <v>72</v>
          </cell>
          <cell r="F247">
            <v>72</v>
          </cell>
        </row>
        <row r="248">
          <cell r="A248" t="str">
            <v>Докторская вареная термоус.пак. "Высокий вкус"  СПК</v>
          </cell>
          <cell r="D248">
            <v>172</v>
          </cell>
          <cell r="F248">
            <v>172</v>
          </cell>
        </row>
        <row r="249">
          <cell r="A249" t="str">
            <v>Домашняя п/к "Сибирский стандарт" (черева) (в ср.защ.атм.)  СПК</v>
          </cell>
          <cell r="D249">
            <v>341</v>
          </cell>
          <cell r="F249">
            <v>341</v>
          </cell>
        </row>
        <row r="250">
          <cell r="A250" t="str">
            <v>Жар-боллы с курочкой и сыром, ВЕС  ПОКОМ</v>
          </cell>
          <cell r="D250">
            <v>3</v>
          </cell>
          <cell r="F250">
            <v>289.60000000000002</v>
          </cell>
        </row>
        <row r="251">
          <cell r="A251" t="str">
            <v>Жар-ладушки с мясом ТМ Зареченские ВЕС ПОКОМ</v>
          </cell>
          <cell r="F251">
            <v>20.302</v>
          </cell>
        </row>
        <row r="252">
          <cell r="A252" t="str">
            <v>Жар-ладушки с мясом, картофелем и грибами ВЕС ТМ Зареченские  ПОКОМ</v>
          </cell>
          <cell r="F252">
            <v>25.9</v>
          </cell>
        </row>
        <row r="253">
          <cell r="A253" t="str">
            <v>Жар-ладушки с мясом. ВЕС  ПОКОМ</v>
          </cell>
          <cell r="D253">
            <v>3.7</v>
          </cell>
          <cell r="F253">
            <v>382.50200000000001</v>
          </cell>
        </row>
        <row r="254">
          <cell r="A254" t="str">
            <v>Жар-ладушки с яблоком и грушей ТМ Зареченские ВЕС ПОКОМ</v>
          </cell>
          <cell r="D254">
            <v>33.299999999999997</v>
          </cell>
          <cell r="F254">
            <v>88.802000000000007</v>
          </cell>
        </row>
        <row r="255">
          <cell r="A255" t="str">
            <v>ЖАР-мени ВЕС ТМ Зареченские  ПОКОМ</v>
          </cell>
          <cell r="D255">
            <v>5.5</v>
          </cell>
          <cell r="F255">
            <v>248.40100000000001</v>
          </cell>
        </row>
        <row r="256">
          <cell r="A256" t="str">
            <v>Жар-мени с картофелем и сочной грудинкой. ВЕС  ПОКОМ</v>
          </cell>
          <cell r="F256">
            <v>14.02</v>
          </cell>
        </row>
        <row r="257">
          <cell r="A257" t="str">
            <v>Карбонад Юбилейный термоус.пак.  СПК</v>
          </cell>
          <cell r="D257">
            <v>27.4</v>
          </cell>
          <cell r="F257">
            <v>27.4</v>
          </cell>
        </row>
        <row r="258">
          <cell r="A258" t="str">
            <v>Каша гречневая с говядиной "СПК" ж/б 0,340 кг.шт. термоус. пл. ЧМК  СПК</v>
          </cell>
          <cell r="D258">
            <v>23</v>
          </cell>
          <cell r="F258">
            <v>23</v>
          </cell>
        </row>
        <row r="259">
          <cell r="A259" t="str">
            <v>Каша перловая с говядиной "СПК" ж/б 0,340 кг.шт. термоус. пл. ЧМК СПК</v>
          </cell>
          <cell r="D259">
            <v>19</v>
          </cell>
          <cell r="F259">
            <v>19</v>
          </cell>
        </row>
        <row r="260">
          <cell r="A260" t="str">
            <v>Классика с/к 235 гр.шт. "Высокий вкус"  СПК</v>
          </cell>
          <cell r="D260">
            <v>118</v>
          </cell>
          <cell r="F260">
            <v>118</v>
          </cell>
        </row>
        <row r="261">
          <cell r="A261" t="str">
            <v>Классическая с/к "Сибирский стандарт" 560 гр.шт.  СПК</v>
          </cell>
          <cell r="D261">
            <v>4572</v>
          </cell>
          <cell r="F261">
            <v>5572</v>
          </cell>
        </row>
        <row r="262">
          <cell r="A262" t="str">
            <v>КЛБ С/К ИСПАНСКАЯ 280г  Клин</v>
          </cell>
          <cell r="D262">
            <v>6</v>
          </cell>
          <cell r="F262">
            <v>6</v>
          </cell>
        </row>
        <row r="263">
          <cell r="A263" t="str">
            <v>КЛБ С/К ИТАЛЬЯНСКАЯ 300Г В/У МЯСН. ПРОД  Клин</v>
          </cell>
          <cell r="D263">
            <v>4</v>
          </cell>
          <cell r="F263">
            <v>4</v>
          </cell>
        </row>
        <row r="264">
          <cell r="A264" t="str">
            <v>КЛБ С/К КОНЬЯЧНАЯ 210Г В/У МЯСН ПРОД ЧК  Клин</v>
          </cell>
          <cell r="D264">
            <v>26</v>
          </cell>
          <cell r="F264">
            <v>26</v>
          </cell>
        </row>
        <row r="265">
          <cell r="A265" t="str">
            <v>КЛБ С/К КОПЧОЛЛИ КЛАССИЧЕСКИЕ 70Г МГА МЯСН ПРОД  Клин</v>
          </cell>
          <cell r="D265">
            <v>36</v>
          </cell>
          <cell r="F265">
            <v>36</v>
          </cell>
        </row>
        <row r="266">
          <cell r="A266" t="str">
            <v>КЛБ С/К МИНИ-САЛЯМИ 300 г  Клин</v>
          </cell>
          <cell r="D266">
            <v>1</v>
          </cell>
          <cell r="F266">
            <v>1</v>
          </cell>
        </row>
        <row r="267">
          <cell r="A267" t="str">
            <v>КЛБ С/К ПАРМЕ НАРЕЗ 85ГР МГА  Клин</v>
          </cell>
          <cell r="D267">
            <v>2</v>
          </cell>
          <cell r="F267">
            <v>2</v>
          </cell>
        </row>
        <row r="268">
          <cell r="A268" t="str">
            <v>КЛБ С/К САЛЬЧИЧОН 280Г В/У МЯСН ПРОД ЧК  Клин</v>
          </cell>
          <cell r="D268">
            <v>20</v>
          </cell>
          <cell r="F268">
            <v>20</v>
          </cell>
        </row>
        <row r="269">
          <cell r="A269" t="str">
            <v>КЛБ С/К САЛЯМИ ВЕНСКАЯ В/У 300Г  Клин</v>
          </cell>
          <cell r="D269">
            <v>17</v>
          </cell>
          <cell r="F269">
            <v>17</v>
          </cell>
        </row>
        <row r="270">
          <cell r="A270" t="str">
            <v>КЛБ С/К СЕРВЕЛАТ ЧЕРНЫЙ КАБАН 210Г В/У МЯСН ПРОД  Клин</v>
          </cell>
          <cell r="D270">
            <v>31</v>
          </cell>
          <cell r="F270">
            <v>31</v>
          </cell>
        </row>
        <row r="271">
          <cell r="A271" t="str">
            <v>Колб. Светская вялен. в/к в/с в/у от 0 до +6 45сут.</v>
          </cell>
          <cell r="F271">
            <v>0.50700000000000001</v>
          </cell>
        </row>
        <row r="272">
          <cell r="A272" t="str">
            <v>Колб.Марочная с/к в/у  ВЕС МИКОЯН</v>
          </cell>
          <cell r="D272">
            <v>19.471</v>
          </cell>
          <cell r="F272">
            <v>19.471</v>
          </cell>
        </row>
        <row r="273">
          <cell r="A273" t="str">
            <v>Колб.Серв.Коньячный в/к срез термо шт 350г. МИКОЯН</v>
          </cell>
          <cell r="D273">
            <v>36</v>
          </cell>
          <cell r="F273">
            <v>36</v>
          </cell>
        </row>
        <row r="274">
          <cell r="A274" t="str">
            <v>Колб.Серв.Российский в/к термо.ВЕС МИКОЯН</v>
          </cell>
          <cell r="D274">
            <v>2</v>
          </cell>
          <cell r="F274">
            <v>2</v>
          </cell>
        </row>
        <row r="275">
          <cell r="A275" t="str">
            <v>Колб.Серв.Талинский в/к термо. ВЕС МИКОЯН</v>
          </cell>
          <cell r="D275">
            <v>22</v>
          </cell>
          <cell r="F275">
            <v>22</v>
          </cell>
        </row>
        <row r="276">
          <cell r="A276" t="str">
            <v>Колбаса Кремлевская с/к в/у. ВЕС МИКОЯН</v>
          </cell>
          <cell r="D276">
            <v>29.5</v>
          </cell>
          <cell r="F276">
            <v>29.5</v>
          </cell>
        </row>
        <row r="277">
          <cell r="A277" t="str">
            <v>Колбаса Светская вялен. в/к в/с. ВЕС МИКОЯН</v>
          </cell>
          <cell r="F277">
            <v>0.50600000000000001</v>
          </cell>
        </row>
        <row r="278">
          <cell r="A278" t="str">
            <v>Колбаски ПодПивасики оригинальные с/к 0,10 кг.шт. термофор.пак.  СПК</v>
          </cell>
          <cell r="D278">
            <v>541</v>
          </cell>
          <cell r="F278">
            <v>541</v>
          </cell>
        </row>
        <row r="279">
          <cell r="A279" t="str">
            <v>Колбаски ПодПивасики острые с/к 0,10 кг.шт. термофор.пак.  СПК</v>
          </cell>
          <cell r="D279">
            <v>466</v>
          </cell>
          <cell r="F279">
            <v>466</v>
          </cell>
        </row>
        <row r="280">
          <cell r="A280" t="str">
            <v>Колбаски ПодПивасики с сыром с/к 100 гр.шт. (в ср.защ.атм.)  СПК</v>
          </cell>
          <cell r="D280">
            <v>192</v>
          </cell>
          <cell r="F280">
            <v>192</v>
          </cell>
        </row>
        <row r="281">
          <cell r="A281" t="str">
            <v>Консервы говядина тушеная "СПК" ж/б 0,338 кг.шт. термоус. пл. ЧМК  СПК</v>
          </cell>
          <cell r="D281">
            <v>77</v>
          </cell>
          <cell r="F281">
            <v>77</v>
          </cell>
        </row>
        <row r="282">
          <cell r="A282" t="str">
            <v>Коньячная с/к 0,10 кг.шт. нарезка (лоток с ср.зад.атм.) "Высокий вкус"  СПК</v>
          </cell>
          <cell r="D282">
            <v>272</v>
          </cell>
          <cell r="F282">
            <v>272</v>
          </cell>
        </row>
        <row r="283">
          <cell r="A283" t="str">
            <v>Круггетсы с сырным соусом ТМ Горячая штучка 0,25 кг зам  ПОКОМ</v>
          </cell>
          <cell r="D283">
            <v>5</v>
          </cell>
          <cell r="F283">
            <v>443</v>
          </cell>
        </row>
        <row r="284">
          <cell r="A284" t="str">
            <v>Круггетсы сочные ТМ Горячая штучка ТС Круггетсы 0,25 кг зам  ПОКОМ</v>
          </cell>
          <cell r="D284">
            <v>389</v>
          </cell>
          <cell r="F284">
            <v>1180</v>
          </cell>
        </row>
        <row r="285">
          <cell r="A285" t="str">
            <v>Ла Фаворте с/в "Эликатессе" 140 гр.шт.  СПК</v>
          </cell>
          <cell r="D285">
            <v>110</v>
          </cell>
          <cell r="F285">
            <v>110</v>
          </cell>
        </row>
        <row r="286">
          <cell r="A286" t="str">
            <v>Ливерная Печеночная "Просто выгодно" 0,3 кг.шт.  СПК</v>
          </cell>
          <cell r="D286">
            <v>142</v>
          </cell>
          <cell r="F286">
            <v>142</v>
          </cell>
        </row>
        <row r="287">
          <cell r="A287" t="str">
            <v>Любительская вареная термоус.пак. "Высокий вкус"  СПК</v>
          </cell>
          <cell r="D287">
            <v>162</v>
          </cell>
          <cell r="F287">
            <v>162</v>
          </cell>
        </row>
        <row r="288">
          <cell r="A288" t="str">
            <v>Мини-сосиски в тесте "Фрайпики" 1,8кг ВЕС,  ПОКОМ</v>
          </cell>
          <cell r="F288">
            <v>84.602999999999994</v>
          </cell>
        </row>
        <row r="289">
          <cell r="A289" t="str">
            <v>Мини-сосиски в тесте "Фрайпики" 1,8кг ВЕС, ТМ Зареченские  ПОКОМ</v>
          </cell>
          <cell r="F289">
            <v>43.2</v>
          </cell>
        </row>
        <row r="290">
          <cell r="A290" t="str">
            <v>Мини-сосиски в тесте "Фрайпики" 3,7кг ВЕС, ТМ Зареченские  ПОКОМ</v>
          </cell>
          <cell r="F290">
            <v>162.70099999999999</v>
          </cell>
        </row>
        <row r="291">
          <cell r="A291" t="str">
            <v>Мусульманская вареная "Просто выгодно"  СПК</v>
          </cell>
          <cell r="D291">
            <v>36</v>
          </cell>
          <cell r="F291">
            <v>36</v>
          </cell>
        </row>
        <row r="292">
          <cell r="A292" t="str">
            <v>Мусульманская п/к "Просто выгодно" термофор.пак.  СПК</v>
          </cell>
          <cell r="D292">
            <v>29.5</v>
          </cell>
          <cell r="F292">
            <v>29.5</v>
          </cell>
        </row>
        <row r="293">
          <cell r="A293" t="str">
            <v>Наггетсы из печи 0,25кг ТМ Вязанка ТС Няняггетсы Сливушки замор.  ПОКОМ</v>
          </cell>
          <cell r="D293">
            <v>10</v>
          </cell>
          <cell r="F293">
            <v>2110</v>
          </cell>
        </row>
        <row r="294">
          <cell r="A294" t="str">
            <v>Наггетсы Нагетосы Сочная курочка ТМ Горячая штучка 0,25 кг зам  ПОКОМ</v>
          </cell>
          <cell r="D294">
            <v>6</v>
          </cell>
          <cell r="F294">
            <v>2264</v>
          </cell>
        </row>
        <row r="295">
          <cell r="A295" t="str">
            <v>Наггетсы с индейкой 0,25кг ТМ Вязанка ТС Няняггетсы Сливушки НД2 замор.  ПОКОМ</v>
          </cell>
          <cell r="D295">
            <v>9</v>
          </cell>
          <cell r="F295">
            <v>1721</v>
          </cell>
        </row>
        <row r="296">
          <cell r="A296" t="str">
            <v>Наггетсы хрустящие п/ф ЗАО "Мясная галерея" ВЕС ПОКОМ</v>
          </cell>
          <cell r="F296">
            <v>24</v>
          </cell>
        </row>
        <row r="297">
          <cell r="A297" t="str">
            <v>Наггетсы Хрустящие ТМ Зареченские. ВЕС ПОКОМ</v>
          </cell>
          <cell r="F297">
            <v>480.35</v>
          </cell>
        </row>
        <row r="298">
          <cell r="A298" t="str">
            <v>Новосибирская с/к 0,10 кг.шт. нарезка (лоток с ср.защ.атм.) "Высокий вкус"  СПК</v>
          </cell>
          <cell r="D298">
            <v>269</v>
          </cell>
          <cell r="F298">
            <v>269</v>
          </cell>
        </row>
        <row r="299">
          <cell r="A299" t="str">
            <v>Оригинальная с перцем с/к  СПК</v>
          </cell>
          <cell r="D299">
            <v>516.20000000000005</v>
          </cell>
          <cell r="F299">
            <v>516.20000000000005</v>
          </cell>
        </row>
        <row r="300">
          <cell r="A300" t="str">
            <v>Оригинальная с перцем с/к "Сибирский стандарт" 560 гр.шт.  СПК</v>
          </cell>
          <cell r="D300">
            <v>5040</v>
          </cell>
          <cell r="F300">
            <v>5040</v>
          </cell>
        </row>
        <row r="301">
          <cell r="A301" t="str">
            <v>Особая вареная  СПК</v>
          </cell>
          <cell r="D301">
            <v>6</v>
          </cell>
          <cell r="F301">
            <v>6</v>
          </cell>
        </row>
        <row r="302">
          <cell r="A302" t="str">
            <v>Пекантино с/в "Эликатессе" 0,10 кг.шт. нарезка (лоток с.ср.защ.атм.)  СПК</v>
          </cell>
          <cell r="D302">
            <v>189</v>
          </cell>
          <cell r="F302">
            <v>189</v>
          </cell>
        </row>
        <row r="303">
          <cell r="A303" t="str">
            <v>Пельмени Grandmeni с говядиной и свининой Горячая штучка 0,75 кг Бульмени  ПОКОМ</v>
          </cell>
          <cell r="D303">
            <v>1</v>
          </cell>
          <cell r="F303">
            <v>57</v>
          </cell>
        </row>
        <row r="304">
          <cell r="A304" t="str">
            <v>Пельмени Grandmeni со сливочным маслом Горячая штучка 0,75 кг ПОКОМ</v>
          </cell>
          <cell r="D304">
            <v>10</v>
          </cell>
          <cell r="F304">
            <v>418</v>
          </cell>
        </row>
        <row r="305">
          <cell r="A305" t="str">
            <v>Пельмени Бигбули #МЕГАВКУСИЩЕ с сочной грудинкой 0,43 кг  ПОКОМ</v>
          </cell>
          <cell r="D305">
            <v>9</v>
          </cell>
          <cell r="F305">
            <v>105</v>
          </cell>
        </row>
        <row r="306">
          <cell r="A306" t="str">
            <v>Пельмени Бигбули #МЕГАВКУСИЩЕ с сочной грудинкой 0,9 кг  ПОКОМ</v>
          </cell>
          <cell r="D306">
            <v>10</v>
          </cell>
          <cell r="F306">
            <v>744</v>
          </cell>
        </row>
        <row r="307">
          <cell r="A307" t="str">
            <v>Пельмени Бигбули с мясом, Горячая штучка 0,43кг  ПОКОМ</v>
          </cell>
          <cell r="D307">
            <v>10</v>
          </cell>
          <cell r="F307">
            <v>122</v>
          </cell>
        </row>
        <row r="308">
          <cell r="A308" t="str">
            <v>Пельмени Бигбули с мясом, Горячая штучка 0,9кг  ПОКОМ</v>
          </cell>
          <cell r="D308">
            <v>1410</v>
          </cell>
          <cell r="F308">
            <v>1709</v>
          </cell>
        </row>
        <row r="309">
          <cell r="A309" t="str">
            <v>Пельмени Бигбули со сливоч.маслом (Мегамаслище) ТМ БУЛЬМЕНИ сфера 0,43. замор. ПОКОМ</v>
          </cell>
          <cell r="D309">
            <v>11</v>
          </cell>
          <cell r="F309">
            <v>1639</v>
          </cell>
        </row>
        <row r="310">
          <cell r="A310" t="str">
            <v>Пельмени Бигбули со сливочным маслом #МЕГАМАСЛИЩЕ Горячая штучка 0,9 кг  ПОКОМ</v>
          </cell>
          <cell r="D310">
            <v>10</v>
          </cell>
          <cell r="F310">
            <v>236</v>
          </cell>
        </row>
        <row r="311">
          <cell r="A311" t="str">
            <v>Пельмени Бульмени с говядиной и свининой Горячая шт. 0,9 кг  ПОКОМ</v>
          </cell>
          <cell r="D311">
            <v>23</v>
          </cell>
          <cell r="F311">
            <v>1007</v>
          </cell>
        </row>
        <row r="312">
          <cell r="A312" t="str">
            <v>Пельмени Бульмени с говядиной и свининой Горячая штучка 0,43  ПОКОМ</v>
          </cell>
          <cell r="D312">
            <v>19</v>
          </cell>
          <cell r="F312">
            <v>942</v>
          </cell>
        </row>
        <row r="313">
          <cell r="A313" t="str">
            <v>Пельмени Бульмени с говядиной и свининой Наваристые Горячая штучка ВЕС  ПОКОМ</v>
          </cell>
          <cell r="D313">
            <v>15</v>
          </cell>
          <cell r="F313">
            <v>1275</v>
          </cell>
        </row>
        <row r="314">
          <cell r="A314" t="str">
            <v>Пельмени Бульмени со сливочным маслом Горячая штучка 0,9 кг  ПОКОМ</v>
          </cell>
          <cell r="D314">
            <v>22</v>
          </cell>
          <cell r="F314">
            <v>2786</v>
          </cell>
        </row>
        <row r="315">
          <cell r="A315" t="str">
            <v>Пельмени Бульмени со сливочным маслом ТМ Горячая шт. 0,43 кг  ПОКОМ</v>
          </cell>
          <cell r="D315">
            <v>21</v>
          </cell>
          <cell r="F315">
            <v>1025</v>
          </cell>
        </row>
        <row r="316">
          <cell r="A316" t="str">
            <v>Пельмени Левантские ТМ Особый рецепт 0,8 кг  ПОКОМ</v>
          </cell>
          <cell r="D316">
            <v>3</v>
          </cell>
          <cell r="F316">
            <v>25</v>
          </cell>
        </row>
        <row r="317">
          <cell r="A317" t="str">
            <v>Пельмени Мясорубские с рубленой грудинкой ТМ Стародворье флоупак  0,7 кг. ПОКОМ</v>
          </cell>
          <cell r="F317">
            <v>1</v>
          </cell>
        </row>
        <row r="318">
          <cell r="A318" t="str">
            <v>Пельмени Мясорубские ТМ Стародворье фоупак равиоли 0,7 кг  ПОКОМ</v>
          </cell>
          <cell r="D318">
            <v>10</v>
          </cell>
          <cell r="F318">
            <v>1545</v>
          </cell>
        </row>
        <row r="319">
          <cell r="A319" t="str">
            <v>Пельмени Отборные из свинины и говядины 0,9 кг ТМ Стародворье ТС Медвежье ушко  ПОКОМ</v>
          </cell>
          <cell r="D319">
            <v>4</v>
          </cell>
          <cell r="F319">
            <v>276</v>
          </cell>
        </row>
        <row r="320">
          <cell r="A320" t="str">
            <v>Пельмени Отборные с говядиной и свининой 0,43 кг ТМ Стародворье ТС Медвежье ушко</v>
          </cell>
          <cell r="D320">
            <v>5</v>
          </cell>
          <cell r="F320">
            <v>29</v>
          </cell>
        </row>
        <row r="321">
          <cell r="A321" t="str">
            <v>Пельмени С говядиной и свининой, ВЕС, сфера пуговки Мясная Галерея  ПОКОМ</v>
          </cell>
          <cell r="F321">
            <v>485</v>
          </cell>
        </row>
        <row r="322">
          <cell r="A322" t="str">
            <v>Пельмени Со свининой и говядиной ТМ Особый рецепт Любимая ложка 1,0 кг  ПОКОМ</v>
          </cell>
          <cell r="D322">
            <v>6</v>
          </cell>
          <cell r="F322">
            <v>729</v>
          </cell>
        </row>
        <row r="323">
          <cell r="A323" t="str">
            <v>Пельмени Сочные сфера 0,9 кг ТМ Стародворье ПОКОМ</v>
          </cell>
          <cell r="D323">
            <v>5</v>
          </cell>
          <cell r="F323">
            <v>719</v>
          </cell>
        </row>
        <row r="324">
          <cell r="A324" t="str">
            <v>Пипперони с/к "Эликатессе" 0,10 кг.шт.  СПК</v>
          </cell>
          <cell r="D324">
            <v>164</v>
          </cell>
          <cell r="F324">
            <v>164</v>
          </cell>
        </row>
        <row r="325">
          <cell r="A325" t="str">
            <v>Пипперони с/к "Эликатессе" 0,20 кг.шт.  СПК</v>
          </cell>
          <cell r="D325">
            <v>5</v>
          </cell>
          <cell r="F325">
            <v>5</v>
          </cell>
        </row>
        <row r="326">
          <cell r="A326" t="str">
            <v>По-Австрийски с/к 260 гр.шт. "Высокий вкус"  СПК</v>
          </cell>
          <cell r="D326">
            <v>207</v>
          </cell>
          <cell r="F326">
            <v>207</v>
          </cell>
        </row>
        <row r="327">
          <cell r="A327" t="str">
            <v>Покровская вареная 0,47 кг шт.  СПК</v>
          </cell>
          <cell r="D327">
            <v>21</v>
          </cell>
          <cell r="F327">
            <v>21</v>
          </cell>
        </row>
        <row r="328">
          <cell r="A328" t="str">
            <v>Праздничная с/к "Сибирский стандарт" 560 гр.шт.  СПК</v>
          </cell>
          <cell r="D328">
            <v>5400</v>
          </cell>
          <cell r="F328">
            <v>6400</v>
          </cell>
        </row>
        <row r="329">
          <cell r="A329" t="str">
            <v>Продукт МСЗЖ Фермерский 50% (3 кг брус)  ОСТАНКИНО</v>
          </cell>
          <cell r="D329">
            <v>173</v>
          </cell>
          <cell r="F329">
            <v>173</v>
          </cell>
        </row>
        <row r="330">
          <cell r="A330" t="str">
            <v>Салями Трюфель с/в "Эликатессе" 0,16 кг.шт.  СПК</v>
          </cell>
          <cell r="D330">
            <v>142</v>
          </cell>
          <cell r="F330">
            <v>142</v>
          </cell>
        </row>
        <row r="331">
          <cell r="A331" t="str">
            <v>Салями Финская с/к 235 гр.шт. "Высокий вкус"  СПК</v>
          </cell>
          <cell r="D331">
            <v>148</v>
          </cell>
          <cell r="F331">
            <v>148</v>
          </cell>
        </row>
        <row r="332">
          <cell r="A332" t="str">
            <v>Сардельки "Докторские" (черева) ( в ср.защ.атм.) 1.0 кг. "Высокий вкус"  СПК</v>
          </cell>
          <cell r="D332">
            <v>210</v>
          </cell>
          <cell r="F332">
            <v>380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112</v>
          </cell>
          <cell r="F333">
            <v>168</v>
          </cell>
        </row>
        <row r="334">
          <cell r="A334" t="str">
            <v>Сардельки из свинины (черева) ( в ср.защ.атм) "Высокий вкус"  СПК</v>
          </cell>
          <cell r="D334">
            <v>12</v>
          </cell>
          <cell r="F334">
            <v>86.731999999999999</v>
          </cell>
        </row>
        <row r="335">
          <cell r="A335" t="str">
            <v>Семейная с чесночком вареная (СПК+СКМ)  СПК</v>
          </cell>
          <cell r="D335">
            <v>1425</v>
          </cell>
          <cell r="F335">
            <v>1425</v>
          </cell>
        </row>
        <row r="336">
          <cell r="A336" t="str">
            <v>Семейная с чесночком Экстра вареная  СПК</v>
          </cell>
          <cell r="D336">
            <v>52.5</v>
          </cell>
          <cell r="F336">
            <v>52.5</v>
          </cell>
        </row>
        <row r="337">
          <cell r="A337" t="str">
            <v>Семейная с чесночком Экстра вареная 0,5 кг.шт.  СПК</v>
          </cell>
          <cell r="D337">
            <v>8</v>
          </cell>
          <cell r="F337">
            <v>8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18</v>
          </cell>
          <cell r="F338">
            <v>18</v>
          </cell>
        </row>
        <row r="339">
          <cell r="A339" t="str">
            <v>Сервелат Финский в/к 0,38 кг.шт. термофор.пак.  СПК</v>
          </cell>
          <cell r="D339">
            <v>42</v>
          </cell>
          <cell r="F339">
            <v>42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29</v>
          </cell>
          <cell r="F340">
            <v>29</v>
          </cell>
        </row>
        <row r="341">
          <cell r="A341" t="str">
            <v>Сибирская особая с/к 0,10 кг.шт. нарезка (лоток с ср.защ.атм.)  СПК</v>
          </cell>
          <cell r="D341">
            <v>212</v>
          </cell>
          <cell r="F341">
            <v>212</v>
          </cell>
        </row>
        <row r="342">
          <cell r="A342" t="str">
            <v>Сибирская особая с/к 0,235 кг шт.  СПК</v>
          </cell>
          <cell r="D342">
            <v>322</v>
          </cell>
          <cell r="F342">
            <v>322</v>
          </cell>
        </row>
        <row r="343">
          <cell r="A343" t="str">
            <v>Славянская п/к 0,38 кг шт.термофор.пак.  СПК</v>
          </cell>
          <cell r="D343">
            <v>5</v>
          </cell>
          <cell r="F343">
            <v>5</v>
          </cell>
        </row>
        <row r="344">
          <cell r="A344" t="str">
            <v>Сосис.Кремлевские защ сред. ВЕС МИКОЯН</v>
          </cell>
          <cell r="D344">
            <v>16.584</v>
          </cell>
          <cell r="F344">
            <v>16.584</v>
          </cell>
        </row>
        <row r="345">
          <cell r="A345" t="str">
            <v>Сосиски "Баварские" 0,36 кг.шт. вак.упак.  СПК</v>
          </cell>
          <cell r="D345">
            <v>15</v>
          </cell>
          <cell r="F345">
            <v>15</v>
          </cell>
        </row>
        <row r="346">
          <cell r="A346" t="str">
            <v>Сосиски "БОЛЬШАЯ сосиска" "Сибирский стандарт" (лоток с ср.защ.атм.)  СПК</v>
          </cell>
          <cell r="D346">
            <v>732</v>
          </cell>
          <cell r="F346">
            <v>732</v>
          </cell>
        </row>
        <row r="347">
          <cell r="A347" t="str">
            <v>Сосиски "Молочные" 0,36 кг.шт. вак.упак.  СПК</v>
          </cell>
          <cell r="D347">
            <v>25</v>
          </cell>
          <cell r="F347">
            <v>25</v>
          </cell>
        </row>
        <row r="348">
          <cell r="A348" t="str">
            <v>Сосиски Мусульманские "Просто выгодно" (в ср.защ.атм.)  СПК</v>
          </cell>
          <cell r="D348">
            <v>45</v>
          </cell>
          <cell r="F348">
            <v>45</v>
          </cell>
        </row>
        <row r="349">
          <cell r="A349" t="str">
            <v>Сосиски Хот-дог ВЕС (лоток с ср.защ.атм.)   СПК</v>
          </cell>
          <cell r="D349">
            <v>58</v>
          </cell>
          <cell r="F349">
            <v>58</v>
          </cell>
        </row>
        <row r="350">
          <cell r="A350" t="str">
            <v>Сыр "Пармезан" 40% колотый 100 гр  ОСТАНКИНО</v>
          </cell>
          <cell r="D350">
            <v>9</v>
          </cell>
          <cell r="F350">
            <v>9</v>
          </cell>
        </row>
        <row r="351">
          <cell r="A351" t="str">
            <v>Сыр "Пармезан" 40% кусок 180 гр  ОСТАНКИНО</v>
          </cell>
          <cell r="D351">
            <v>68</v>
          </cell>
          <cell r="F351">
            <v>68</v>
          </cell>
        </row>
        <row r="352">
          <cell r="A352" t="str">
            <v>Сыр Боккончини копченый 40% 100 гр.  ОСТАНКИНО</v>
          </cell>
          <cell r="D352">
            <v>57</v>
          </cell>
          <cell r="F352">
            <v>57</v>
          </cell>
        </row>
        <row r="353">
          <cell r="A353" t="str">
            <v>Сыр Папа Может Гауда  45% 200гр     Останкино</v>
          </cell>
          <cell r="D353">
            <v>274</v>
          </cell>
          <cell r="F353">
            <v>274</v>
          </cell>
        </row>
        <row r="354">
          <cell r="A354" t="str">
            <v>Сыр Папа Может Гауда  45% вес     Останкино</v>
          </cell>
          <cell r="D354">
            <v>27</v>
          </cell>
          <cell r="F354">
            <v>27</v>
          </cell>
        </row>
        <row r="355">
          <cell r="A355" t="str">
            <v>Сыр Папа Может Гауда 48%, нарез, 125г (9 шт)  Останкино</v>
          </cell>
          <cell r="D355">
            <v>2</v>
          </cell>
          <cell r="F355">
            <v>2</v>
          </cell>
        </row>
        <row r="356">
          <cell r="A356" t="str">
            <v>Сыр Папа Может Голландский  45% 200гр     Останкино</v>
          </cell>
          <cell r="D356">
            <v>474</v>
          </cell>
          <cell r="F356">
            <v>477</v>
          </cell>
        </row>
        <row r="357">
          <cell r="A357" t="str">
            <v>Сыр Папа Может Голландский  45% вес      Останкино</v>
          </cell>
          <cell r="D357">
            <v>63</v>
          </cell>
          <cell r="F357">
            <v>64.819999999999993</v>
          </cell>
        </row>
        <row r="358">
          <cell r="A358" t="str">
            <v>Сыр Папа Может Голландский 45%, нарез, 125г (9 шт)  Останкино</v>
          </cell>
          <cell r="D358">
            <v>6</v>
          </cell>
          <cell r="F358">
            <v>6</v>
          </cell>
        </row>
        <row r="359">
          <cell r="A359" t="str">
            <v>Сыр Папа Может Министерский 45% 200г  Останкино</v>
          </cell>
          <cell r="D359">
            <v>147</v>
          </cell>
          <cell r="F359">
            <v>147</v>
          </cell>
        </row>
        <row r="360">
          <cell r="A360" t="str">
            <v>Сыр Папа Может Министерский 50%, нарезка 125г  Останкино</v>
          </cell>
          <cell r="D360">
            <v>2</v>
          </cell>
          <cell r="F360">
            <v>2</v>
          </cell>
        </row>
        <row r="361">
          <cell r="A361" t="str">
            <v>Сыр Папа Может Папин Завтрак 50% 200г  Останкино</v>
          </cell>
          <cell r="D361">
            <v>167</v>
          </cell>
          <cell r="F361">
            <v>167</v>
          </cell>
        </row>
        <row r="362">
          <cell r="A362" t="str">
            <v>Сыр Папа Может Российский  50% 200гр    Останкино</v>
          </cell>
          <cell r="D362">
            <v>661</v>
          </cell>
          <cell r="F362">
            <v>661</v>
          </cell>
        </row>
        <row r="363">
          <cell r="A363" t="str">
            <v>Сыр Папа Может Российский  50% вес    Останкино</v>
          </cell>
          <cell r="D363">
            <v>204.63499999999999</v>
          </cell>
          <cell r="F363">
            <v>204.63499999999999</v>
          </cell>
        </row>
        <row r="364">
          <cell r="A364" t="str">
            <v>Сыр Папа Может Российский 50%, нарезка 125г  Останкино</v>
          </cell>
          <cell r="D364">
            <v>39</v>
          </cell>
          <cell r="F364">
            <v>39</v>
          </cell>
        </row>
        <row r="365">
          <cell r="A365" t="str">
            <v>Сыр Папа Может Сливочный со вкусом.топл.молока 50% вес (=3,5кг)  Останкино</v>
          </cell>
          <cell r="D365">
            <v>113.5</v>
          </cell>
          <cell r="F365">
            <v>113.5</v>
          </cell>
        </row>
        <row r="366">
          <cell r="A366" t="str">
            <v>Сыр Папа Может Тильзитер   45% 200гр     Останкино</v>
          </cell>
          <cell r="D366">
            <v>320</v>
          </cell>
          <cell r="F366">
            <v>320</v>
          </cell>
        </row>
        <row r="367">
          <cell r="A367" t="str">
            <v>Сыр Папа Может Тильзитер   45% вес      Останкино</v>
          </cell>
          <cell r="D367">
            <v>65</v>
          </cell>
          <cell r="F367">
            <v>65</v>
          </cell>
        </row>
        <row r="368">
          <cell r="A368" t="str">
            <v>Сыр Папа Может Тильзитер 50%, нарезка 125г  Останкино</v>
          </cell>
          <cell r="D368">
            <v>8</v>
          </cell>
          <cell r="F368">
            <v>8</v>
          </cell>
        </row>
        <row r="369">
          <cell r="A369" t="str">
            <v>Сыр Папа Может Эдам 45% вес (=3,5кг)  Останкино</v>
          </cell>
          <cell r="D369">
            <v>3.5</v>
          </cell>
          <cell r="F369">
            <v>3.5</v>
          </cell>
        </row>
        <row r="370">
          <cell r="A370" t="str">
            <v>Сыр Плавл. Сливочный 55% 190гр  Останкино</v>
          </cell>
          <cell r="D370">
            <v>60</v>
          </cell>
          <cell r="F370">
            <v>60</v>
          </cell>
        </row>
        <row r="371">
          <cell r="A371" t="str">
            <v>Сыр рассольный жирный Чечил 45% 100 гр  ОСТАНКИНО</v>
          </cell>
          <cell r="D371">
            <v>134</v>
          </cell>
          <cell r="F371">
            <v>134</v>
          </cell>
        </row>
        <row r="372">
          <cell r="A372" t="str">
            <v>Сыр рассольный жирный Чечил копченый 45% 100 гр  ОСТАНКИНО</v>
          </cell>
          <cell r="D372">
            <v>138</v>
          </cell>
          <cell r="F372">
            <v>138</v>
          </cell>
        </row>
        <row r="373">
          <cell r="A373" t="str">
            <v>Сыр Скаморца свежий 40% 100 гр.  ОСТАНКИНО</v>
          </cell>
          <cell r="D373">
            <v>65</v>
          </cell>
          <cell r="F373">
            <v>65</v>
          </cell>
        </row>
        <row r="374">
          <cell r="A374" t="str">
            <v>Сыр Творож. с Зеленью 140 гр.  ОСТАНКИНО</v>
          </cell>
          <cell r="D374">
            <v>60</v>
          </cell>
          <cell r="F374">
            <v>60</v>
          </cell>
        </row>
        <row r="375">
          <cell r="A375" t="str">
            <v>Сыр Творож. Сливочный 140 гр  ОСТАНКИНО</v>
          </cell>
          <cell r="D375">
            <v>59</v>
          </cell>
          <cell r="F375">
            <v>59</v>
          </cell>
        </row>
        <row r="376">
          <cell r="A376" t="str">
            <v>Сыч/Прод Коровино Российский 50% 200г НОВАЯ СЗМЖ  ОСТАНКИНО</v>
          </cell>
          <cell r="D376">
            <v>121</v>
          </cell>
          <cell r="F376">
            <v>121</v>
          </cell>
        </row>
        <row r="377">
          <cell r="A377" t="str">
            <v>Сыч/Прод Коровино Тильзитер 50% 200г НОВАЯ СЗМЖ  ОСТАНКИНО</v>
          </cell>
          <cell r="D377">
            <v>165</v>
          </cell>
          <cell r="F377">
            <v>165</v>
          </cell>
        </row>
        <row r="378">
          <cell r="A378" t="str">
            <v>Сыч/Прод Коровино Тильзитер Оригин 50% ВЕС НОВАЯ (5 кг брус) СЗМЖ  ОСТАНКИНО</v>
          </cell>
          <cell r="D378">
            <v>5</v>
          </cell>
          <cell r="F378">
            <v>5</v>
          </cell>
        </row>
        <row r="379">
          <cell r="A379" t="str">
            <v>Торо Неро с/в "Эликатессе" 140 гр.шт.  СПК</v>
          </cell>
          <cell r="D379">
            <v>40</v>
          </cell>
          <cell r="F379">
            <v>40</v>
          </cell>
        </row>
        <row r="380">
          <cell r="A380" t="str">
            <v>Уши свиные копченые к пиву 0,15кг нар. д/ф шт.  СПК</v>
          </cell>
          <cell r="D380">
            <v>27</v>
          </cell>
          <cell r="F380">
            <v>27</v>
          </cell>
        </row>
        <row r="381">
          <cell r="A381" t="str">
            <v>Фестивальная пора с/к 100 гр.шт.нар. (лоток с ср.защ.атм.)  СПК</v>
          </cell>
          <cell r="D381">
            <v>354</v>
          </cell>
          <cell r="F381">
            <v>354</v>
          </cell>
        </row>
        <row r="382">
          <cell r="A382" t="str">
            <v>Фестивальная пора с/к 235 гр.шт.  СПК</v>
          </cell>
          <cell r="D382">
            <v>144</v>
          </cell>
          <cell r="F382">
            <v>144</v>
          </cell>
        </row>
        <row r="383">
          <cell r="A383" t="str">
            <v>Фестивальная с/к 0,10 кг.шт. нарезка (лоток с ср.защ.атм.)  СПК</v>
          </cell>
          <cell r="D383">
            <v>232</v>
          </cell>
          <cell r="F383">
            <v>232</v>
          </cell>
        </row>
        <row r="384">
          <cell r="A384" t="str">
            <v>Фестивальная с/к 0,235 кг.шт.  СПК</v>
          </cell>
          <cell r="D384">
            <v>474</v>
          </cell>
          <cell r="F384">
            <v>474</v>
          </cell>
        </row>
        <row r="385">
          <cell r="A385" t="str">
            <v>Фестивальная с/к ВЕС   СПК</v>
          </cell>
          <cell r="D385">
            <v>44.3</v>
          </cell>
          <cell r="F385">
            <v>44.3</v>
          </cell>
        </row>
        <row r="386">
          <cell r="A386" t="str">
            <v>Фуэт с/в "Эликатессе" 160 гр.шт.  СПК</v>
          </cell>
          <cell r="D386">
            <v>104</v>
          </cell>
          <cell r="F386">
            <v>104</v>
          </cell>
        </row>
        <row r="387">
          <cell r="A387" t="str">
            <v>Хинкали Классические ТМ Зареченские ВЕС ПОКОМ</v>
          </cell>
          <cell r="F387">
            <v>5</v>
          </cell>
        </row>
        <row r="388">
          <cell r="A388" t="str">
            <v>Хинкали Классические хинкали ВЕС,  ПОКОМ</v>
          </cell>
          <cell r="F388">
            <v>50</v>
          </cell>
        </row>
        <row r="389">
          <cell r="A389" t="str">
            <v>Хотстеры ТМ Горячая штучка ТС Хотстеры 0,25 кг зам  ПОКОМ</v>
          </cell>
          <cell r="D389">
            <v>1062</v>
          </cell>
          <cell r="F389">
            <v>2288</v>
          </cell>
        </row>
        <row r="390">
          <cell r="A390" t="str">
            <v>Хрустящие крылышки острые к пиву ТМ Горячая штучка 0,3кг зам  ПОКОМ</v>
          </cell>
          <cell r="D390">
            <v>8</v>
          </cell>
          <cell r="F390">
            <v>135</v>
          </cell>
        </row>
        <row r="391">
          <cell r="A391" t="str">
            <v>Хрустящие крылышки ТМ Горячая штучка 0,3 кг зам  ПОКОМ</v>
          </cell>
          <cell r="D391">
            <v>5</v>
          </cell>
          <cell r="F391">
            <v>185</v>
          </cell>
        </row>
        <row r="392">
          <cell r="A392" t="str">
            <v>Хрустящие крылышки. В панировке куриные жареные.ВЕС  ПОКОМ</v>
          </cell>
          <cell r="F392">
            <v>9</v>
          </cell>
        </row>
        <row r="393">
          <cell r="A393" t="str">
            <v>Чебупай сочное яблоко ТМ Горячая штучка 0,2 кг зам.  ПОКОМ</v>
          </cell>
          <cell r="D393">
            <v>6</v>
          </cell>
          <cell r="F393">
            <v>83</v>
          </cell>
        </row>
        <row r="394">
          <cell r="A394" t="str">
            <v>Чебупай спелая вишня ТМ Горячая штучка 0,2 кг зам.  ПОКОМ</v>
          </cell>
          <cell r="D394">
            <v>9</v>
          </cell>
          <cell r="F394">
            <v>233</v>
          </cell>
        </row>
        <row r="395">
          <cell r="A395" t="str">
            <v>Чебупели Курочка гриль ТМ Горячая штучка, 0,3 кг зам  ПОКОМ</v>
          </cell>
          <cell r="D395">
            <v>2</v>
          </cell>
          <cell r="F395">
            <v>162</v>
          </cell>
        </row>
        <row r="396">
          <cell r="A396" t="str">
            <v>Чебупицца курочка по-итальянски Горячая штучка 0,25 кг зам  ПОКОМ</v>
          </cell>
          <cell r="D396">
            <v>608</v>
          </cell>
          <cell r="F396">
            <v>2919</v>
          </cell>
        </row>
        <row r="397">
          <cell r="A397" t="str">
            <v>Чебупицца Пепперони ТМ Горячая штучка ТС Чебупицца 0.25кг зам  ПОКОМ</v>
          </cell>
          <cell r="D397">
            <v>606</v>
          </cell>
          <cell r="F397">
            <v>3163</v>
          </cell>
        </row>
        <row r="398">
          <cell r="A398" t="str">
            <v>Чебуреки с мясом, грибами и картофелем. ВЕС  ПОКОМ</v>
          </cell>
          <cell r="F398">
            <v>2.7</v>
          </cell>
        </row>
        <row r="399">
          <cell r="A399" t="str">
            <v>Чебуреки сочные ВЕС ТМ Зареченские  ПОКОМ</v>
          </cell>
          <cell r="D399">
            <v>5</v>
          </cell>
          <cell r="F399">
            <v>581.70000000000005</v>
          </cell>
        </row>
        <row r="400">
          <cell r="A400" t="str">
            <v>Чебуреки сочные, ВЕС, куриные жарен. зам  ПОКОМ</v>
          </cell>
          <cell r="F400">
            <v>5</v>
          </cell>
        </row>
        <row r="401">
          <cell r="A401" t="str">
            <v>Чоризо с/к "Эликатессе" 0,20 кг.шт.  СПК</v>
          </cell>
          <cell r="D401">
            <v>1</v>
          </cell>
          <cell r="F401">
            <v>1</v>
          </cell>
        </row>
        <row r="402">
          <cell r="A402" t="str">
            <v>Шпикачки Русские (черева) (в ср.защ.атм.) "Высокий вкус"  СПК</v>
          </cell>
          <cell r="D402">
            <v>124.5</v>
          </cell>
          <cell r="F402">
            <v>124.5</v>
          </cell>
        </row>
        <row r="403">
          <cell r="A403" t="str">
            <v>Эликапреза с/в "Эликатессе" 0,10 кг.шт. нарезка (лоток с ср.защ.атм.)  СПК</v>
          </cell>
          <cell r="D403">
            <v>189</v>
          </cell>
          <cell r="F403">
            <v>189</v>
          </cell>
        </row>
        <row r="404">
          <cell r="A404" t="str">
            <v>Юбилейная с/к 0,10 кг.шт. нарезка (лоток с ср.защ.атм.)  СПК</v>
          </cell>
          <cell r="D404">
            <v>261</v>
          </cell>
          <cell r="F404">
            <v>261</v>
          </cell>
        </row>
        <row r="405">
          <cell r="A405" t="str">
            <v>Юбилейная с/к 0,235 кг.шт.  СПК</v>
          </cell>
          <cell r="D405">
            <v>1088</v>
          </cell>
          <cell r="F405">
            <v>1088</v>
          </cell>
        </row>
        <row r="406">
          <cell r="A406" t="str">
            <v>Итого</v>
          </cell>
          <cell r="D406">
            <v>120778.59299999999</v>
          </cell>
          <cell r="F406">
            <v>296044.07799999998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16.11.2023 - 16.11.2023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14.108000000000001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96.319000000000003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327.37599999999998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499.97500000000002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112.199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91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671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553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674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190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181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61</v>
          </cell>
        </row>
        <row r="22">
          <cell r="A22" t="str">
            <v xml:space="preserve"> 068  Колбаса Особая ТМ Особый рецепт, 0,5 кг, ПОКОМ</v>
          </cell>
          <cell r="D22">
            <v>109</v>
          </cell>
        </row>
        <row r="23">
          <cell r="A23" t="str">
            <v xml:space="preserve"> 079  Колбаса Сервелат Кремлевский,  0.35 кг, ПОКОМ</v>
          </cell>
          <cell r="D23">
            <v>52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451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213</v>
          </cell>
        </row>
        <row r="26">
          <cell r="A26" t="str">
            <v xml:space="preserve"> 092  Сосиски Баварские с сыром,  0.42кг,ПОКОМ</v>
          </cell>
          <cell r="D26">
            <v>1950</v>
          </cell>
        </row>
        <row r="27">
          <cell r="A27" t="str">
            <v xml:space="preserve"> 093  Сосиски Баварские с сыром, БАВАРУШКИ МГС 0.42кг, ТМ Стародворье    ПОКОМ</v>
          </cell>
          <cell r="D27">
            <v>2</v>
          </cell>
        </row>
        <row r="28">
          <cell r="A28" t="str">
            <v xml:space="preserve"> 096  Сосиски Баварские,  0.42кг,ПОКОМ</v>
          </cell>
          <cell r="D28">
            <v>2785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186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67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160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254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171.52699999999999</v>
          </cell>
        </row>
        <row r="34">
          <cell r="A34" t="str">
            <v xml:space="preserve"> 201  Ветчина Нежная ТМ Особый рецепт, (2,5кг), ПОКОМ</v>
          </cell>
          <cell r="D34">
            <v>3112.2429999999999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71.418000000000006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272.01299999999998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108.559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4371.9210000000003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109.36199999999999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12.343999999999999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270.34300000000002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2552.5030000000002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2161.009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154.28100000000001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115.17100000000001</v>
          </cell>
        </row>
        <row r="46">
          <cell r="A46" t="str">
            <v xml:space="preserve"> 240  Колбаса Салями охотничья, ВЕС. ПОКОМ</v>
          </cell>
          <cell r="D46">
            <v>19.724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237.42699999999999</v>
          </cell>
        </row>
        <row r="48">
          <cell r="A48" t="str">
            <v xml:space="preserve"> 243  Колбаса Сервелат Зернистый, ВЕС.  ПОКОМ</v>
          </cell>
          <cell r="D48">
            <v>121.878</v>
          </cell>
        </row>
        <row r="49">
          <cell r="A49" t="str">
            <v xml:space="preserve"> 247  Сардельки Нежные, ВЕС.  ПОКОМ</v>
          </cell>
          <cell r="D49">
            <v>150.77699999999999</v>
          </cell>
        </row>
        <row r="50">
          <cell r="A50" t="str">
            <v xml:space="preserve"> 248  Сардельки Сочные ТМ Особый рецепт,   ПОКОМ</v>
          </cell>
          <cell r="D50">
            <v>101.03100000000001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434.76</v>
          </cell>
        </row>
        <row r="52">
          <cell r="A52" t="str">
            <v xml:space="preserve"> 254 Сосиски Датские, ВЕС, ТМ КОЛБАСНЫЙ СТАНДАРТ ПОКОМ</v>
          </cell>
          <cell r="D52">
            <v>7.9729999999999999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8.1430000000000007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103.31399999999999</v>
          </cell>
        </row>
        <row r="55">
          <cell r="A55" t="str">
            <v xml:space="preserve"> 263  Шпикачки Стародворские, ВЕС.  ПОКОМ</v>
          </cell>
          <cell r="D55">
            <v>59.283000000000001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123.74299999999999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183.83199999999999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144.602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574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684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642</v>
          </cell>
        </row>
        <row r="62">
          <cell r="A62" t="str">
            <v xml:space="preserve"> 283  Сосиски Сочинки, ВЕС, ТМ Стародворье ПОКОМ</v>
          </cell>
          <cell r="D62">
            <v>202.91399999999999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84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403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56.436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824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996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11.428000000000001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28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541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616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253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113.01300000000001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D74">
            <v>8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277.43099999999998</v>
          </cell>
        </row>
        <row r="76">
          <cell r="A76" t="str">
            <v xml:space="preserve"> 316  Колбаса Нежная ТМ Зареченские ВЕС  ПОКОМ</v>
          </cell>
          <cell r="D76">
            <v>141.63</v>
          </cell>
        </row>
        <row r="77">
          <cell r="A77" t="str">
            <v xml:space="preserve"> 317 Колбаса Сервелат Рижский ТМ Зареченские, ВЕС  ПОКОМ</v>
          </cell>
          <cell r="D77">
            <v>36.564</v>
          </cell>
        </row>
        <row r="78">
          <cell r="A78" t="str">
            <v xml:space="preserve"> 318  Сосиски Датские ТМ Зареченские, ВЕС  ПОКОМ</v>
          </cell>
          <cell r="D78">
            <v>555.08500000000004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1226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1161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132</v>
          </cell>
        </row>
        <row r="82">
          <cell r="A82" t="str">
            <v xml:space="preserve"> 328  Сардельки Сочинки Стародворье ТМ  0,4 кг ПОКОМ</v>
          </cell>
          <cell r="D82">
            <v>86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65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391.21199999999999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70</v>
          </cell>
        </row>
        <row r="86">
          <cell r="A86" t="str">
            <v xml:space="preserve"> 335  Колбаса Сливушка ТМ Вязанка. ВЕС.  ПОКОМ </v>
          </cell>
          <cell r="D86">
            <v>55.075000000000003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404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519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151.648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118.83199999999999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228.101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224.32300000000001</v>
          </cell>
        </row>
        <row r="93">
          <cell r="A93" t="str">
            <v xml:space="preserve"> 350  Сосиски Сочные без свинины ТМ Особый рецепт 0,4 кг. ПОКОМ</v>
          </cell>
          <cell r="D93">
            <v>78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3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13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201.333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80</v>
          </cell>
        </row>
        <row r="98">
          <cell r="A98" t="str">
            <v xml:space="preserve"> 372  Ветчина Сочинка ТМ Стародворье. ВЕС ПОКОМ</v>
          </cell>
          <cell r="D98">
            <v>9.4870000000000001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75.850999999999999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30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81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45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1146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408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288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79</v>
          </cell>
        </row>
        <row r="107">
          <cell r="A107" t="str">
            <v>3215 ВЕТЧ.МЯСНАЯ Папа может п/о 0.4кг 8шт.    ОСТАНКИНО</v>
          </cell>
          <cell r="D107">
            <v>31</v>
          </cell>
        </row>
        <row r="108">
          <cell r="A108" t="str">
            <v>3812 СОЧНЫЕ сос п/о мгс 2*2  ОСТАНКИНО</v>
          </cell>
          <cell r="D108">
            <v>189.773</v>
          </cell>
        </row>
        <row r="109">
          <cell r="A109" t="str">
            <v>4063 МЯСНАЯ Папа может вар п/о_Л   ОСТАНКИНО</v>
          </cell>
          <cell r="D109">
            <v>201.99100000000001</v>
          </cell>
        </row>
        <row r="110">
          <cell r="A110" t="str">
            <v>4117 ЭКСТРА Папа может с/к в/у_Л   ОСТАНКИНО</v>
          </cell>
          <cell r="D110">
            <v>4.5339999999999998</v>
          </cell>
        </row>
        <row r="111">
          <cell r="A111" t="str">
            <v>4574 Мясная со шпиком Папа может вар п/о ОСТАНКИНО</v>
          </cell>
          <cell r="D111">
            <v>21.498999999999999</v>
          </cell>
        </row>
        <row r="112">
          <cell r="A112" t="str">
            <v>4614 ВЕТЧ.ЛЮБИТЕЛЬСКАЯ п/о _ ОСТАНКИНО</v>
          </cell>
          <cell r="D112">
            <v>12.179</v>
          </cell>
        </row>
        <row r="113">
          <cell r="A113" t="str">
            <v>4813 ФИЛЕЙНАЯ Папа может вар п/о_Л   ОСТАНКИНО</v>
          </cell>
          <cell r="D113">
            <v>51.302999999999997</v>
          </cell>
        </row>
        <row r="114">
          <cell r="A114" t="str">
            <v>4993 САЛЯМИ ИТАЛЬЯНСКАЯ с/к в/у 1/250*8_120c ОСТАНКИНО</v>
          </cell>
          <cell r="D114">
            <v>82</v>
          </cell>
        </row>
        <row r="115">
          <cell r="A115" t="str">
            <v>5336 ОСОБАЯ вар п/о  ОСТАНКИНО</v>
          </cell>
          <cell r="D115">
            <v>42.186</v>
          </cell>
        </row>
        <row r="116">
          <cell r="A116" t="str">
            <v>5337 ОСОБАЯ СО ШПИКОМ вар п/о  ОСТАНКИНО</v>
          </cell>
          <cell r="D116">
            <v>11.978999999999999</v>
          </cell>
        </row>
        <row r="117">
          <cell r="A117" t="str">
            <v>5341 СЕРВЕЛАТ ОХОТНИЧИЙ в/к в/у  ОСТАНКИНО</v>
          </cell>
          <cell r="D117">
            <v>37.783999999999999</v>
          </cell>
        </row>
        <row r="118">
          <cell r="A118" t="str">
            <v>5483 ЭКСТРА Папа может с/к в/у 1/250 8шт.   ОСТАНКИНО</v>
          </cell>
          <cell r="D118">
            <v>117</v>
          </cell>
        </row>
        <row r="119">
          <cell r="A119" t="str">
            <v>5544 Сервелат Финский в/к в/у_45с НОВАЯ ОСТАНКИНО</v>
          </cell>
          <cell r="D119">
            <v>62.569000000000003</v>
          </cell>
        </row>
        <row r="120">
          <cell r="A120" t="str">
            <v>5682 САЛЯМИ МЕЛКОЗЕРНЕНАЯ с/к в/у 1/120_60с   ОСТАНКИНО</v>
          </cell>
          <cell r="D120">
            <v>154</v>
          </cell>
        </row>
        <row r="121">
          <cell r="A121" t="str">
            <v>5706 АРОМАТНАЯ Папа может с/к в/у 1/250 8шт.  ОСТАНКИНО</v>
          </cell>
          <cell r="D121">
            <v>102</v>
          </cell>
        </row>
        <row r="122">
          <cell r="A122" t="str">
            <v>5708 ПОСОЛЬСКАЯ Папа может с/к в/у ОСТАНКИНО</v>
          </cell>
          <cell r="D122">
            <v>6.617</v>
          </cell>
        </row>
        <row r="123">
          <cell r="A123" t="str">
            <v>5851 ЭКСТРА Папа может вар п/о   ОСТАНКИНО</v>
          </cell>
          <cell r="D123">
            <v>95.799000000000007</v>
          </cell>
        </row>
        <row r="124">
          <cell r="A124" t="str">
            <v>5931 ОХОТНИЧЬЯ Папа может с/к в/у 1/220 8шт.   ОСТАНКИНО</v>
          </cell>
          <cell r="D124">
            <v>98</v>
          </cell>
        </row>
        <row r="125">
          <cell r="A125" t="str">
            <v>5981 МОЛОЧНЫЕ ТРАДИЦ. сос п/о мгс 1*6_45с   ОСТАНКИНО</v>
          </cell>
          <cell r="D125">
            <v>20.667999999999999</v>
          </cell>
        </row>
        <row r="126">
          <cell r="A126" t="str">
            <v>6041 МОЛОЧНЫЕ К ЗАВТРАКУ сос п/о мгс 1*3  ОСТАНКИНО</v>
          </cell>
          <cell r="D126">
            <v>19.722999999999999</v>
          </cell>
        </row>
        <row r="127">
          <cell r="A127" t="str">
            <v>6042 МОЛОЧНЫЕ К ЗАВТРАКУ сос п/о в/у 0.4кг   ОСТАНКИНО</v>
          </cell>
          <cell r="D127">
            <v>146</v>
          </cell>
        </row>
        <row r="128">
          <cell r="A128" t="str">
            <v>6113 СОЧНЫЕ сос п/о мгс 1*6_Ашан  ОСТАНКИНО</v>
          </cell>
          <cell r="D128">
            <v>213.02600000000001</v>
          </cell>
        </row>
        <row r="129">
          <cell r="A129" t="str">
            <v>6123 МОЛОЧНЫЕ КЛАССИЧЕСКИЕ ПМ сос п/о мгс 2*4   ОСТАНКИНО</v>
          </cell>
          <cell r="D129">
            <v>71.629000000000005</v>
          </cell>
        </row>
        <row r="130">
          <cell r="A130" t="str">
            <v>6158 ВРЕМЯ ОЛИВЬЕ Папа может вар п/о 0.4кг   ОСТАНКИНО</v>
          </cell>
          <cell r="D130">
            <v>2</v>
          </cell>
        </row>
        <row r="131">
          <cell r="A131" t="str">
            <v>6212 СЕРВЕЛАТ ФИНСКИЙ СН в/к в/у  ОСТАНКИНО</v>
          </cell>
          <cell r="D131">
            <v>1.3959999999999999</v>
          </cell>
        </row>
        <row r="132">
          <cell r="A132" t="str">
            <v>6213 СЕРВЕЛАТ ФИНСКИЙ СН в/к в/у 0.35кг 8шт.  ОСТАНКИНО</v>
          </cell>
          <cell r="D132">
            <v>15</v>
          </cell>
        </row>
        <row r="133">
          <cell r="A133" t="str">
            <v>6215 СЕРВЕЛАТ ОРЕХОВЫЙ СН в/к в/у 0.35кг 8шт  ОСТАНКИНО</v>
          </cell>
          <cell r="D133">
            <v>10</v>
          </cell>
        </row>
        <row r="134">
          <cell r="A134" t="str">
            <v>6217 ШПИКАЧКИ ДОМАШНИЕ СН п/о мгс 0.4кг 8шт.  ОСТАНКИНО</v>
          </cell>
          <cell r="D134">
            <v>24</v>
          </cell>
        </row>
        <row r="135">
          <cell r="A135" t="str">
            <v>6227 МОЛОЧНЫЕ ТРАДИЦ. сос п/о мгс 0.6кг LTF  ОСТАНКИНО</v>
          </cell>
          <cell r="D135">
            <v>34</v>
          </cell>
        </row>
        <row r="136">
          <cell r="A136" t="str">
            <v>6241 ХОТ-ДОГ Папа может сос п/о мгс 0.38кг  ОСТАНКИНО</v>
          </cell>
          <cell r="D136">
            <v>19</v>
          </cell>
        </row>
        <row r="137">
          <cell r="A137" t="str">
            <v>6247 ДОМАШНЯЯ Папа может вар п/о 0,4кг 8шт.  ОСТАНКИНО</v>
          </cell>
          <cell r="D137">
            <v>8</v>
          </cell>
        </row>
        <row r="138">
          <cell r="A138" t="str">
            <v>6259 К ЧАЮ Советское наследие вар н/о мгс  ОСТАНКИНО</v>
          </cell>
          <cell r="D138">
            <v>2.3769999999999998</v>
          </cell>
        </row>
        <row r="139">
          <cell r="A139" t="str">
            <v>6268 ГОВЯЖЬЯ Папа может вар п/о 0,4кг 8 шт.  ОСТАНКИНО</v>
          </cell>
          <cell r="D139">
            <v>60</v>
          </cell>
        </row>
        <row r="140">
          <cell r="A140" t="str">
            <v>6279 КОРЕЙКА ПО-ОСТ.к/в в/с с/н в/у 1/150_45с  ОСТАНКИНО</v>
          </cell>
          <cell r="D140">
            <v>15</v>
          </cell>
        </row>
        <row r="141">
          <cell r="A141" t="str">
            <v>6281 СВИНИНА ДЕЛИКАТ. к/в мл/к в/у 0.3кг 45с  ОСТАНКИНО</v>
          </cell>
          <cell r="D141">
            <v>22</v>
          </cell>
        </row>
        <row r="142">
          <cell r="A142" t="str">
            <v>6297 ФИЛЕЙНЫЕ сос ц/о в/у 1/270 12шт_45с  ОСТАНКИНО</v>
          </cell>
          <cell r="D142">
            <v>221</v>
          </cell>
        </row>
        <row r="143">
          <cell r="A143" t="str">
            <v>6301 БАЛЫКОВАЯ СН в/к в/у  ОСТАНКИНО</v>
          </cell>
          <cell r="D143">
            <v>18.192</v>
          </cell>
        </row>
        <row r="144">
          <cell r="A144" t="str">
            <v>6302 БАЛЫКОВАЯ СН в/к в/у 0.35кг 8шт.  ОСТАНКИНО</v>
          </cell>
          <cell r="D144">
            <v>2</v>
          </cell>
        </row>
        <row r="145">
          <cell r="A145" t="str">
            <v>6303 МЯСНЫЕ Папа может сос п/о мгс 1.5*3  ОСТАНКИНО</v>
          </cell>
          <cell r="D145">
            <v>23.751000000000001</v>
          </cell>
        </row>
        <row r="146">
          <cell r="A146" t="str">
            <v>6325 ДОКТОРСКАЯ ПРЕМИУМ вар п/о 0.4кг 8шт.  ОСТАНКИНО</v>
          </cell>
          <cell r="D146">
            <v>102</v>
          </cell>
        </row>
        <row r="147">
          <cell r="A147" t="str">
            <v>6333 МЯСНАЯ Папа может вар п/о 0.4кг 8шт.  ОСТАНКИНО</v>
          </cell>
          <cell r="D147">
            <v>629</v>
          </cell>
        </row>
        <row r="148">
          <cell r="A148" t="str">
            <v>6353 ЭКСТРА Папа может вар п/о 0.4кг 8шт.  ОСТАНКИНО</v>
          </cell>
          <cell r="D148">
            <v>347</v>
          </cell>
        </row>
        <row r="149">
          <cell r="A149" t="str">
            <v>6392 ФИЛЕЙНАЯ Папа может вар п/о 0.4кг. ОСТАНКИНО</v>
          </cell>
          <cell r="D149">
            <v>487</v>
          </cell>
        </row>
        <row r="150">
          <cell r="A150" t="str">
            <v>6427 КЛАССИЧЕСКАЯ ПМ вар п/о 0.35кг 8шт. ОСТАНКИНО</v>
          </cell>
          <cell r="D150">
            <v>75</v>
          </cell>
        </row>
        <row r="151">
          <cell r="A151" t="str">
            <v>6438 БОГАТЫРСКИЕ Папа Может сос п/о в/у 0,3кг  ОСТАНКИНО</v>
          </cell>
          <cell r="D151">
            <v>91</v>
          </cell>
        </row>
        <row r="152">
          <cell r="A152" t="str">
            <v>6448 СВИНИНА МАДЕРА с/к с/н в/у 1/100 10шт.   ОСТАНКИНО</v>
          </cell>
          <cell r="D152">
            <v>79</v>
          </cell>
        </row>
        <row r="153">
          <cell r="A153" t="str">
            <v>6453 ЭКСТРА Папа может с/к с/н в/у 1/100 14шт.   ОСТАНКИНО</v>
          </cell>
          <cell r="D153">
            <v>227</v>
          </cell>
        </row>
        <row r="154">
          <cell r="A154" t="str">
            <v>6454 АРОМАТНАЯ с/к с/н в/у 1/100 14шт.  ОСТАНКИНО</v>
          </cell>
          <cell r="D154">
            <v>180</v>
          </cell>
        </row>
        <row r="155">
          <cell r="A155" t="str">
            <v>6475 С СЫРОМ Папа может сос ц/о мгс 0.4кг6шт  ОСТАНКИНО</v>
          </cell>
          <cell r="D155">
            <v>73</v>
          </cell>
        </row>
        <row r="156">
          <cell r="A156" t="str">
            <v>6527 ШПИКАЧКИ СОЧНЫЕ ПМ сар б/о мгс 1*3 45с ОСТАНКИНО</v>
          </cell>
          <cell r="D156">
            <v>102.108</v>
          </cell>
        </row>
        <row r="157">
          <cell r="A157" t="str">
            <v>6562 СЕРВЕЛАТ КАРЕЛЬСКИЙ СН в/к в/у 0,28кг  ОСТАНКИНО</v>
          </cell>
          <cell r="D157">
            <v>216</v>
          </cell>
        </row>
        <row r="158">
          <cell r="A158" t="str">
            <v>6563 СЛИВОЧНЫЕ СН сос п/о мгс 1*6  ОСТАНКИНО</v>
          </cell>
          <cell r="D158">
            <v>16.204000000000001</v>
          </cell>
        </row>
        <row r="159">
          <cell r="A159" t="str">
            <v>6592 ДОКТОРСКАЯ СН вар п/о  ОСТАНКИНО</v>
          </cell>
          <cell r="D159">
            <v>16.167999999999999</v>
          </cell>
        </row>
        <row r="160">
          <cell r="A160" t="str">
            <v>6593 ДОКТОРСКАЯ СН вар п/о 0.45кг 8шт.  ОСТАНКИНО</v>
          </cell>
          <cell r="D160">
            <v>79</v>
          </cell>
        </row>
        <row r="161">
          <cell r="A161" t="str">
            <v>6594 МОЛОЧНАЯ СН вар п/о  ОСТАНКИНО</v>
          </cell>
          <cell r="D161">
            <v>6.7060000000000004</v>
          </cell>
        </row>
        <row r="162">
          <cell r="A162" t="str">
            <v>6595 МОЛОЧНАЯ СН вар п/о 0.45кг 8шт.  ОСТАНКИНО</v>
          </cell>
          <cell r="D162">
            <v>68</v>
          </cell>
        </row>
        <row r="163">
          <cell r="A163" t="str">
            <v>6597 РУССКАЯ СН вар п/о 0.45кг 8шт.  ОСТАНКИНО</v>
          </cell>
          <cell r="D163">
            <v>1</v>
          </cell>
        </row>
        <row r="164">
          <cell r="A164" t="str">
            <v>6601 ГОВЯЖЬИ СН сос п/о мгс 1*6  ОСТАНКИНО</v>
          </cell>
          <cell r="D164">
            <v>26.324999999999999</v>
          </cell>
        </row>
        <row r="165">
          <cell r="A165" t="str">
            <v>6606 СЫТНЫЕ Папа может сар б/о мгс 1*3 45с  ОСТАНКИНО</v>
          </cell>
          <cell r="D165">
            <v>36.732999999999997</v>
          </cell>
        </row>
        <row r="166">
          <cell r="A166" t="str">
            <v>6641 СЛИВОЧНЫЕ ПМ сос п/о мгс 0,41кг 10шт.  ОСТАНКИНО</v>
          </cell>
          <cell r="D166">
            <v>22</v>
          </cell>
        </row>
        <row r="167">
          <cell r="A167" t="str">
            <v>6644 СОЧНЫЕ ПМ сос п/о мгс 0,41кг 10шт.  ОСТАНКИНО</v>
          </cell>
          <cell r="D167">
            <v>584</v>
          </cell>
        </row>
        <row r="168">
          <cell r="A168" t="str">
            <v>6645 ВЕТЧ.КЛАССИЧЕСКАЯ СН п/о 0.8кг 4шт.  ОСТАНКИНО</v>
          </cell>
          <cell r="D168">
            <v>5</v>
          </cell>
        </row>
        <row r="169">
          <cell r="A169" t="str">
            <v>6648 СОЧНЫЕ Папа может сар п/о мгс 1*3  ОСТАНКИНО</v>
          </cell>
          <cell r="D169">
            <v>12.211</v>
          </cell>
        </row>
        <row r="170">
          <cell r="A170" t="str">
            <v>6650 СОЧНЫЕ С СЫРОМ ПМ сар п/о мгс 1*3  ОСТАНКИНО</v>
          </cell>
          <cell r="D170">
            <v>3.1389999999999998</v>
          </cell>
        </row>
        <row r="171">
          <cell r="A171" t="str">
            <v>6661 СОЧНЫЙ ГРИЛЬ ПМ сос п/о мгс 1.5*4_Маяк  ОСТАНКИНО</v>
          </cell>
          <cell r="D171">
            <v>15.531000000000001</v>
          </cell>
        </row>
        <row r="172">
          <cell r="A172" t="str">
            <v>6666 БОЯНСКАЯ Папа может п/к в/у 0,28кг 8 шт. ОСТАНКИНО</v>
          </cell>
          <cell r="D172">
            <v>246</v>
          </cell>
        </row>
        <row r="173">
          <cell r="A173" t="str">
            <v>6669 ВЕНСКАЯ САЛЯМИ п/к в/у 0.28кг 8шт  ОСТАНКИНО</v>
          </cell>
          <cell r="D173">
            <v>106</v>
          </cell>
        </row>
        <row r="174">
          <cell r="A174" t="str">
            <v>6683 СЕРВЕЛАТ ЗЕРНИСТЫЙ ПМ в/к в/у 0,35кг  ОСТАНКИНО</v>
          </cell>
          <cell r="D174">
            <v>356</v>
          </cell>
        </row>
        <row r="175">
          <cell r="A175" t="str">
            <v>6684 СЕРВЕЛАТ КАРЕЛЬСКИЙ ПМ в/к в/у 0.28кг  ОСТАНКИНО</v>
          </cell>
          <cell r="D175">
            <v>390</v>
          </cell>
        </row>
        <row r="176">
          <cell r="A176" t="str">
            <v>6689 СЕРВЕЛАТ ОХОТНИЧИЙ ПМ в/к в/у 0,35кг 8шт  ОСТАНКИНО</v>
          </cell>
          <cell r="D176">
            <v>605</v>
          </cell>
        </row>
        <row r="177">
          <cell r="A177" t="str">
            <v>6692 СЕРВЕЛАТ ПРИМА в/к в/у 0.28кг 8шт.  ОСТАНКИНО</v>
          </cell>
          <cell r="D177">
            <v>115</v>
          </cell>
        </row>
        <row r="178">
          <cell r="A178" t="str">
            <v>6697 СЕРВЕЛАТ ФИНСКИЙ ПМ в/к в/у 0,35кг 8шт.  ОСТАНКИНО</v>
          </cell>
          <cell r="D178">
            <v>814</v>
          </cell>
        </row>
        <row r="179">
          <cell r="A179" t="str">
            <v>6713 СОЧНЫЙ ГРИЛЬ ПМ сос п/о мгс 0.41кг 8шт.  ОСТАНКИНО</v>
          </cell>
          <cell r="D179">
            <v>187</v>
          </cell>
        </row>
        <row r="180">
          <cell r="A180" t="str">
            <v>6716 ОСОБАЯ Коровино (в сетке) 0.5кг 8шт.  ОСТАНКИНО</v>
          </cell>
          <cell r="D180">
            <v>175</v>
          </cell>
        </row>
        <row r="181">
          <cell r="A181" t="str">
            <v>6722 СОЧНЫЕ ПМ сос п/о мгс 0,41кг 10шт.  ОСТАНКИНО</v>
          </cell>
          <cell r="D181">
            <v>7</v>
          </cell>
        </row>
        <row r="182">
          <cell r="A182" t="str">
            <v>6726 СЛИВОЧНЫЕ ПМ сос п/о мгс 0.41кг 10шт.  ОСТАНКИНО</v>
          </cell>
          <cell r="D182">
            <v>20</v>
          </cell>
        </row>
        <row r="183">
          <cell r="A183" t="str">
            <v>Балык говяжий с/к "Эликатессе" 0,10 кг.шт. нарезка (лоток с ср.защ.атм.)  СПК</v>
          </cell>
          <cell r="D183">
            <v>12</v>
          </cell>
        </row>
        <row r="184">
          <cell r="A184" t="str">
            <v>Балык свиной с/к "Эликатессе" 0,10 кг.шт. нарезка (лоток с ср.защ.атм.)  СПК</v>
          </cell>
          <cell r="D184">
            <v>29</v>
          </cell>
        </row>
        <row r="185">
          <cell r="A185" t="str">
            <v>БОНУС МОЛОЧНЫЕ ТРАДИЦ. сос п/о мгс 0.6кг_UZ (6083)</v>
          </cell>
          <cell r="D185">
            <v>164</v>
          </cell>
        </row>
        <row r="186">
          <cell r="A186" t="str">
            <v>БОНУС МОЛОЧНЫЕ ТРАДИЦ. сос п/о мгс 1*6_UZ (6082)</v>
          </cell>
          <cell r="D186">
            <v>24.73</v>
          </cell>
        </row>
        <row r="187">
          <cell r="A187" t="str">
            <v>БОНУС СОЧНЫЕ сос п/о мгс 0.41кг_UZ (6087)  ОСТАНКИНО</v>
          </cell>
          <cell r="D187">
            <v>101</v>
          </cell>
        </row>
        <row r="188">
          <cell r="A188" t="str">
            <v>БОНУС СОЧНЫЕ сос п/о мгс 1*6_UZ (6088)  ОСТАНКИНО</v>
          </cell>
          <cell r="D188">
            <v>11.901999999999999</v>
          </cell>
        </row>
        <row r="189">
          <cell r="A189" t="str">
            <v>БОНУС_273  Сосиски Сочинки с сочной грудинкой, МГС 0.4кг,   ПОКОМ</v>
          </cell>
          <cell r="D189">
            <v>146</v>
          </cell>
        </row>
        <row r="190">
          <cell r="A190" t="str">
            <v>БОНУС_283  Сосиски Сочинки, ВЕС, ТМ Стародворье ПОКОМ</v>
          </cell>
          <cell r="D190">
            <v>51.125</v>
          </cell>
        </row>
        <row r="191">
          <cell r="A191" t="str">
            <v>БОНУС_305  Колбаса Сервелат Мясорубский с мелкорубленным окороком в/у  ТМ Стародворье ВЕС   ПОКОМ</v>
          </cell>
          <cell r="D191">
            <v>16.591000000000001</v>
          </cell>
        </row>
        <row r="192">
          <cell r="A192" t="str">
            <v>БОНУС_Готовые чебупели сочные с мясом ТМ Горячая штучка  0,3кг зам    ПОКОМ</v>
          </cell>
          <cell r="D192">
            <v>101</v>
          </cell>
        </row>
        <row r="193">
          <cell r="A193" t="str">
            <v>БОНУС_Колбаса Докторская Особая ТМ Особый рецепт,  0,5кг, ПОКОМ</v>
          </cell>
          <cell r="D193">
            <v>42</v>
          </cell>
        </row>
        <row r="194">
          <cell r="A194" t="str">
            <v>БОНУС_Колбаса Сервелат Филедворский, фиброуз, в/у 0,35 кг срез,  ПОКОМ</v>
          </cell>
          <cell r="D194">
            <v>50</v>
          </cell>
        </row>
        <row r="195">
          <cell r="A195" t="str">
            <v>БОНУС_Пельмени Отборные из свинины и говядины 0,9 кг ТМ Стародворье ТС Медвежье ушко  ПОКОМ</v>
          </cell>
          <cell r="D195">
            <v>79</v>
          </cell>
        </row>
        <row r="196">
          <cell r="A196" t="str">
            <v>Вареники замороженные "Благолепные" с картофелем и грибами. ВЕС  ПОКОМ</v>
          </cell>
          <cell r="D196">
            <v>60</v>
          </cell>
        </row>
        <row r="197">
          <cell r="A197" t="str">
            <v>Вацлавская вареная 400 гр.шт.  СПК</v>
          </cell>
          <cell r="D197">
            <v>2</v>
          </cell>
        </row>
        <row r="198">
          <cell r="A198" t="str">
            <v>Вацлавская вареная ВЕС СПК</v>
          </cell>
          <cell r="D198">
            <v>7.18</v>
          </cell>
        </row>
        <row r="199">
          <cell r="A199" t="str">
            <v>Вацлавская п/к (черева) 390 гр.шт. термоус.пак  СПК</v>
          </cell>
          <cell r="D199">
            <v>4</v>
          </cell>
        </row>
        <row r="200">
          <cell r="A200" t="str">
            <v>Ветчина Вацлавская 400 гр.шт.  СПК</v>
          </cell>
          <cell r="D200">
            <v>1</v>
          </cell>
        </row>
        <row r="201">
          <cell r="A201" t="str">
            <v>Готовые чебупели острые с мясом Горячая штучка 0,3 кг зам  ПОКОМ</v>
          </cell>
          <cell r="D201">
            <v>56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170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262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63</v>
          </cell>
        </row>
        <row r="205">
          <cell r="A205" t="str">
            <v>Дельгаро с/в "Эликатессе" 140 гр.шт.  СПК</v>
          </cell>
          <cell r="D205">
            <v>7</v>
          </cell>
        </row>
        <row r="206">
          <cell r="A206" t="str">
            <v>Деревенская с чесночком и сальцем п/к (черева) 390 гр.шт. термоус. пак.  СПК</v>
          </cell>
          <cell r="D206">
            <v>5</v>
          </cell>
        </row>
        <row r="207">
          <cell r="A207" t="str">
            <v>Докторская вареная термоус.пак. "Высокий вкус"  СПК</v>
          </cell>
          <cell r="D207">
            <v>5.7510000000000003</v>
          </cell>
        </row>
        <row r="208">
          <cell r="A208" t="str">
            <v>Жар-боллы с курочкой и сыром, ВЕС  ПОКОМ</v>
          </cell>
          <cell r="D208">
            <v>42</v>
          </cell>
        </row>
        <row r="209">
          <cell r="A209" t="str">
            <v>Жар-ладушки с мясом, картофелем и грибами ВЕС ТМ Зареченские  ПОКОМ</v>
          </cell>
          <cell r="D209">
            <v>3.7</v>
          </cell>
        </row>
        <row r="210">
          <cell r="A210" t="str">
            <v>Жар-ладушки с мясом. ВЕС  ПОКОМ</v>
          </cell>
          <cell r="D210">
            <v>17.8</v>
          </cell>
        </row>
        <row r="211">
          <cell r="A211" t="str">
            <v>Жар-ладушки с яблоком и грушей ТМ Зареченские ВЕС ПОКОМ</v>
          </cell>
          <cell r="D211">
            <v>29.5</v>
          </cell>
        </row>
        <row r="212">
          <cell r="A212" t="str">
            <v>ЖАР-мени ВЕС ТМ Зареченские  ПОКОМ</v>
          </cell>
          <cell r="D212">
            <v>25.7</v>
          </cell>
        </row>
        <row r="213">
          <cell r="A213" t="str">
            <v>Жар-мени с картофелем и сочной грудинкой. ВЕС  ПОКОМ</v>
          </cell>
          <cell r="D213">
            <v>3.5</v>
          </cell>
        </row>
        <row r="214">
          <cell r="A214" t="str">
            <v>Карбонад Юбилейный термоус.пак.  СПК</v>
          </cell>
          <cell r="D214">
            <v>3.68</v>
          </cell>
        </row>
        <row r="215">
          <cell r="A215" t="str">
            <v>Классика с/к 235 гр.шт. "Высокий вкус"  СПК</v>
          </cell>
          <cell r="D215">
            <v>15</v>
          </cell>
        </row>
        <row r="216">
          <cell r="A216" t="str">
            <v>Классическая с/к "Сибирский стандарт" 560 гр.шт.  СПК</v>
          </cell>
          <cell r="D216">
            <v>576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55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40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15</v>
          </cell>
        </row>
        <row r="220">
          <cell r="A220" t="str">
            <v>Коньячная с/к 0,10 кг.шт. нарезка (лоток с ср.зад.атм.) "Высокий вкус"  СПК</v>
          </cell>
          <cell r="D220">
            <v>3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113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94</v>
          </cell>
        </row>
        <row r="223">
          <cell r="A223" t="str">
            <v>Ла Фаворте с/в "Эликатессе" 140 гр.шт.  СПК</v>
          </cell>
          <cell r="D223">
            <v>6</v>
          </cell>
        </row>
        <row r="224">
          <cell r="A224" t="str">
            <v>Ливерная Печеночная "Просто выгодно" 0,3 кг.шт.  СПК</v>
          </cell>
          <cell r="D224">
            <v>21</v>
          </cell>
        </row>
        <row r="225">
          <cell r="A225" t="str">
            <v>Любительская вареная термоус.пак. "Высокий вкус"  СПК</v>
          </cell>
          <cell r="D225">
            <v>7.6130000000000004</v>
          </cell>
        </row>
        <row r="226">
          <cell r="A226" t="str">
            <v>Мини-сосиски в тесте "Фрайпики" 1,8кг ВЕС,  ПОКОМ</v>
          </cell>
          <cell r="D226">
            <v>1.8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19.8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14.8</v>
          </cell>
        </row>
        <row r="229">
          <cell r="A229" t="str">
            <v>Мусульманская вареная "Просто выгодно"  СПК</v>
          </cell>
          <cell r="D229">
            <v>1.01</v>
          </cell>
        </row>
        <row r="230">
          <cell r="A230" t="str">
            <v>Мусульманская п/к "Просто выгодно" термофор.пак.  СПК</v>
          </cell>
          <cell r="D230">
            <v>7.5259999999999998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244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253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220</v>
          </cell>
        </row>
        <row r="234">
          <cell r="A234" t="str">
            <v>Наггетсы Хрустящие ТМ Зареченские. ВЕС ПОКОМ</v>
          </cell>
          <cell r="D234">
            <v>107</v>
          </cell>
        </row>
        <row r="235">
          <cell r="A235" t="str">
            <v>Новосибирская с/к 0,10 кг.шт. нарезка (лоток с ср.защ.атм.) "Высокий вкус"  СПК</v>
          </cell>
          <cell r="D235">
            <v>3</v>
          </cell>
        </row>
        <row r="236">
          <cell r="A236" t="str">
            <v>Оригинальная с перцем с/к  СПК</v>
          </cell>
          <cell r="D236">
            <v>45.863</v>
          </cell>
        </row>
        <row r="237">
          <cell r="A237" t="str">
            <v>Оригинальная с перцем с/к "Сибирский стандарт" 560 гр.шт.  СПК</v>
          </cell>
          <cell r="D237">
            <v>900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4</v>
          </cell>
        </row>
        <row r="239">
          <cell r="A239" t="str">
            <v>Пельмени Grandmeni с говядиной и свининой Горячая штучка 0,75 кг Бульмени  ПОКОМ</v>
          </cell>
          <cell r="D239">
            <v>35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37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25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43</v>
          </cell>
        </row>
        <row r="243">
          <cell r="A243" t="str">
            <v>Пельмени Бигбули с мясом, Горячая штучка 0,43кг  ПОКОМ</v>
          </cell>
          <cell r="D243">
            <v>22</v>
          </cell>
        </row>
        <row r="244">
          <cell r="A244" t="str">
            <v>Пельмени Бигбули с мясом, Горячая штучка 0,9кг  ПОКОМ</v>
          </cell>
          <cell r="D244">
            <v>76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72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54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262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314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320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311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290</v>
          </cell>
        </row>
        <row r="252">
          <cell r="A252" t="str">
            <v>Пельмени Левантские ТМ Особый рецепт 0,8 кг  ПОКОМ</v>
          </cell>
          <cell r="D252">
            <v>1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1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261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100</v>
          </cell>
        </row>
        <row r="256">
          <cell r="A256" t="str">
            <v>Пельмени Отборные с говядиной и свининой 0,43 кг ТМ Стародворье ТС Медвежье ушко</v>
          </cell>
          <cell r="D256">
            <v>14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80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176</v>
          </cell>
        </row>
        <row r="259">
          <cell r="A259" t="str">
            <v>Пельмени Сочные сфера 0,9 кг ТМ Стародворье ПОКОМ</v>
          </cell>
          <cell r="D259">
            <v>21</v>
          </cell>
        </row>
        <row r="260">
          <cell r="A260" t="str">
            <v>По-Австрийски с/к 260 гр.шт. "Высокий вкус"  СПК</v>
          </cell>
          <cell r="D260">
            <v>11</v>
          </cell>
        </row>
        <row r="261">
          <cell r="A261" t="str">
            <v>Покровская вареная 0,47 кг шт.  СПК</v>
          </cell>
          <cell r="D261">
            <v>13</v>
          </cell>
        </row>
        <row r="262">
          <cell r="A262" t="str">
            <v>Праздничная с/к "Сибирский стандарт" 560 гр.шт.  СПК</v>
          </cell>
          <cell r="D262">
            <v>1404</v>
          </cell>
        </row>
        <row r="263">
          <cell r="A263" t="str">
            <v>Салями Трюфель с/в "Эликатессе" 0,16 кг.шт.  СПК</v>
          </cell>
          <cell r="D263">
            <v>11</v>
          </cell>
        </row>
        <row r="264">
          <cell r="A264" t="str">
            <v>Салями Финская с/к 235 гр.шт. "Высокий вкус"  СПК</v>
          </cell>
          <cell r="D264">
            <v>5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25.742000000000001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9.5030000000000001</v>
          </cell>
        </row>
        <row r="267">
          <cell r="A267" t="str">
            <v>Сардельки из свинины (черева) ( в ср.защ.атм) "Высокий вкус"  СПК</v>
          </cell>
          <cell r="D267">
            <v>2.1930000000000001</v>
          </cell>
        </row>
        <row r="268">
          <cell r="A268" t="str">
            <v>Семейная с чесночком вареная (СПК+СКМ)  СПК</v>
          </cell>
          <cell r="D268">
            <v>241.25</v>
          </cell>
        </row>
        <row r="269">
          <cell r="A269" t="str">
            <v>Семейная с чесночком Экстра вареная  СПК</v>
          </cell>
          <cell r="D269">
            <v>14.765000000000001</v>
          </cell>
        </row>
        <row r="270">
          <cell r="A270" t="str">
            <v>Семейная с чесночком Экстра вареная 0,5 кг.шт.  СПК</v>
          </cell>
          <cell r="D270">
            <v>5</v>
          </cell>
        </row>
        <row r="271">
          <cell r="A271" t="str">
            <v>Сервелат мелкозернистый в/к 0,5 кг.шт. термоус.пак. "Высокий вкус"  СПК</v>
          </cell>
          <cell r="D271">
            <v>4</v>
          </cell>
        </row>
        <row r="272">
          <cell r="A272" t="str">
            <v>Сервелат Финский в/к 0,38 кг.шт. термофор.пак.  СПК</v>
          </cell>
          <cell r="D272">
            <v>4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6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43</v>
          </cell>
        </row>
        <row r="275">
          <cell r="A275" t="str">
            <v>Сибирская особая с/к 0,235 кг шт.  СПК</v>
          </cell>
          <cell r="D275">
            <v>20</v>
          </cell>
        </row>
        <row r="276">
          <cell r="A276" t="str">
            <v>Славянская п/к 0,38 кг шт.термофор.пак.  СПК</v>
          </cell>
          <cell r="D276">
            <v>2</v>
          </cell>
        </row>
        <row r="277">
          <cell r="A277" t="str">
            <v>Сосиски "Баварские" 0,36 кг.шт. вак.упак.  СПК</v>
          </cell>
          <cell r="D277">
            <v>4</v>
          </cell>
        </row>
        <row r="278">
          <cell r="A278" t="str">
            <v>Сосиски "БОЛЬШАЯ сосиска" "Сибирский стандарт" (лоток с ср.защ.атм.)  СПК</v>
          </cell>
          <cell r="D278">
            <v>162.77000000000001</v>
          </cell>
        </row>
        <row r="279">
          <cell r="A279" t="str">
            <v>Сосиски "Молочные" 0,36 кг.шт. вак.упак.  СПК</v>
          </cell>
          <cell r="D279">
            <v>6</v>
          </cell>
        </row>
        <row r="280">
          <cell r="A280" t="str">
            <v>Сосиски Мусульманские "Просто выгодно" (в ср.защ.атм.)  СПК</v>
          </cell>
          <cell r="D280">
            <v>10.894</v>
          </cell>
        </row>
        <row r="281">
          <cell r="A281" t="str">
            <v>Сосиски Хот-дог ВЕС (лоток с ср.защ.атм.)   СПК</v>
          </cell>
          <cell r="D281">
            <v>5.85</v>
          </cell>
        </row>
        <row r="282">
          <cell r="A282" t="str">
            <v>Торо Неро с/в "Эликатессе" 140 гр.шт.  СПК</v>
          </cell>
          <cell r="D282">
            <v>2</v>
          </cell>
        </row>
        <row r="283">
          <cell r="A283" t="str">
            <v>Уши свиные копченые к пиву 0,15кг нар. д/ф шт.  СПК</v>
          </cell>
          <cell r="D283">
            <v>1</v>
          </cell>
        </row>
        <row r="284">
          <cell r="A284" t="str">
            <v>Фестивальная пора с/к 100 гр.шт.нар. (лоток с ср.защ.атм.)  СПК</v>
          </cell>
          <cell r="D284">
            <v>17</v>
          </cell>
        </row>
        <row r="285">
          <cell r="A285" t="str">
            <v>Фестивальная пора с/к 235 гр.шт.  СПК</v>
          </cell>
          <cell r="D285">
            <v>33</v>
          </cell>
        </row>
        <row r="286">
          <cell r="A286" t="str">
            <v>Фестивальная с/к 0,235 кг.шт.  СПК</v>
          </cell>
          <cell r="D286">
            <v>24</v>
          </cell>
        </row>
        <row r="287">
          <cell r="A287" t="str">
            <v>Фестивальная с/к ВЕС   СПК</v>
          </cell>
          <cell r="D287">
            <v>7.6660000000000004</v>
          </cell>
        </row>
        <row r="288">
          <cell r="A288" t="str">
            <v>Фуэт с/в "Эликатессе" 160 гр.шт.  СПК</v>
          </cell>
          <cell r="D288">
            <v>11</v>
          </cell>
        </row>
        <row r="289">
          <cell r="A289" t="str">
            <v>Хинкали Классические ТМ Зареченские ВЕС ПОКОМ</v>
          </cell>
          <cell r="D289">
            <v>5</v>
          </cell>
        </row>
        <row r="290">
          <cell r="A290" t="str">
            <v>Хинкали Классические хинкали ВЕС,  ПОКОМ</v>
          </cell>
          <cell r="D290">
            <v>15</v>
          </cell>
        </row>
        <row r="291">
          <cell r="A291" t="str">
            <v>Хотстеры ТМ Горячая штучка ТС Хотстеры 0,25 кг зам  ПОКОМ</v>
          </cell>
          <cell r="D291">
            <v>125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36</v>
          </cell>
        </row>
        <row r="293">
          <cell r="A293" t="str">
            <v>Хрустящие крылышки ТМ Горячая штучка 0,3 кг зам  ПОКОМ</v>
          </cell>
          <cell r="D293">
            <v>38</v>
          </cell>
        </row>
        <row r="294">
          <cell r="A294" t="str">
            <v>Чебупай сочное яблоко ТМ Горячая штучка 0,2 кг зам.  ПОКОМ</v>
          </cell>
          <cell r="D294">
            <v>14</v>
          </cell>
        </row>
        <row r="295">
          <cell r="A295" t="str">
            <v>Чебупай спелая вишня ТМ Горячая штучка 0,2 кг зам.  ПОКОМ</v>
          </cell>
          <cell r="D295">
            <v>14</v>
          </cell>
        </row>
        <row r="296">
          <cell r="A296" t="str">
            <v>Чебупели Курочка гриль ТМ Горячая штучка, 0,3 кг зам  ПОКОМ</v>
          </cell>
          <cell r="D296">
            <v>47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308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294</v>
          </cell>
        </row>
        <row r="299">
          <cell r="A299" t="str">
            <v>Чебуреки сочные ВЕС ТМ Зареченские  ПОКОМ</v>
          </cell>
          <cell r="D299">
            <v>105</v>
          </cell>
        </row>
        <row r="300">
          <cell r="A300" t="str">
            <v>Чоризо с/к "Эликатессе" 0,20 кг.шт.  СПК</v>
          </cell>
          <cell r="D300">
            <v>1</v>
          </cell>
        </row>
        <row r="301">
          <cell r="A301" t="str">
            <v>Шпикачки Русские (черева) (в ср.защ.атм.) "Высокий вкус"  СПК</v>
          </cell>
          <cell r="D301">
            <v>10.297000000000001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8</v>
          </cell>
        </row>
        <row r="303">
          <cell r="A303" t="str">
            <v>Юбилейная с/к 0,10 кг.шт. нарезка (лоток с ср.защ.атм.)  СПК</v>
          </cell>
          <cell r="D303">
            <v>30</v>
          </cell>
        </row>
        <row r="304">
          <cell r="A304" t="str">
            <v>Юбилейная с/к 0,235 кг.шт.  СПК</v>
          </cell>
          <cell r="D304">
            <v>118</v>
          </cell>
        </row>
        <row r="305">
          <cell r="A305" t="str">
            <v>Итого</v>
          </cell>
          <cell r="D305">
            <v>58312.122000000003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10.11.2023 - 16.11.2023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43.435000000000002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240.387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374.94799999999998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68.180999999999997</v>
          </cell>
        </row>
        <row r="11">
          <cell r="A11" t="str">
            <v xml:space="preserve"> 022  Колбаса Вязанка со шпиком, вектор 0,5кг, ПОКОМ</v>
          </cell>
          <cell r="D11">
            <v>42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430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138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234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132</v>
          </cell>
        </row>
        <row r="16">
          <cell r="A16" t="str">
            <v xml:space="preserve"> 058  Колбаса Докторская Особая ТМ Особый рецепт,  0,5кг, ПОКОМ</v>
          </cell>
          <cell r="D16">
            <v>100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12</v>
          </cell>
        </row>
        <row r="18">
          <cell r="A18" t="str">
            <v xml:space="preserve"> 068  Колбаса Особая ТМ Особый рецепт, 0,5 кг, ПОКОМ</v>
          </cell>
          <cell r="D18">
            <v>90</v>
          </cell>
        </row>
        <row r="19">
          <cell r="A19" t="str">
            <v xml:space="preserve"> 079  Колбаса Сервелат Кремлевский,  0.35 кг, ПОКОМ</v>
          </cell>
          <cell r="D19">
            <v>30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210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120</v>
          </cell>
        </row>
        <row r="22">
          <cell r="A22" t="str">
            <v xml:space="preserve"> 092  Сосиски Баварские с сыром,  0.42кг,ПОКОМ</v>
          </cell>
          <cell r="D22">
            <v>1464</v>
          </cell>
        </row>
        <row r="23">
          <cell r="A23" t="str">
            <v xml:space="preserve"> 096  Сосиски Баварские,  0.42кг,ПОКОМ</v>
          </cell>
          <cell r="D23">
            <v>1824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78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60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120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110.961</v>
          </cell>
        </row>
        <row r="28">
          <cell r="A28" t="str">
            <v xml:space="preserve"> 201  Ветчина Нежная ТМ Особый рецепт, (2,5кг), ПОКОМ</v>
          </cell>
          <cell r="D28">
            <v>2463.4740000000002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21.155000000000001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201.00800000000001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48.085000000000001</v>
          </cell>
        </row>
        <row r="32">
          <cell r="A32" t="str">
            <v xml:space="preserve"> 219  Колбаса Докторская Особая ТМ Особый рецепт, ВЕС  ПОКОМ</v>
          </cell>
          <cell r="D32">
            <v>3130.9549999999999</v>
          </cell>
        </row>
        <row r="33">
          <cell r="A33" t="str">
            <v xml:space="preserve"> 220  Колбаса Докторская по-стародворски, амифлекс, ВЕС,   ПОКОМ</v>
          </cell>
          <cell r="D33">
            <v>64.225999999999999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184.90299999999999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2012.92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D36">
            <v>1501.47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95.394000000000005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63.274000000000001</v>
          </cell>
        </row>
        <row r="39">
          <cell r="A39" t="str">
            <v xml:space="preserve"> 240  Колбаса Салями охотничья, ВЕС. ПОКОМ</v>
          </cell>
          <cell r="D39">
            <v>13.976000000000001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156.505</v>
          </cell>
        </row>
        <row r="41">
          <cell r="A41" t="str">
            <v xml:space="preserve"> 243  Колбаса Сервелат Зернистый, ВЕС.  ПОКОМ</v>
          </cell>
          <cell r="D41">
            <v>119.024</v>
          </cell>
        </row>
        <row r="42">
          <cell r="A42" t="str">
            <v xml:space="preserve"> 247  Сардельки Нежные, ВЕС.  ПОКОМ</v>
          </cell>
          <cell r="D42">
            <v>116.575</v>
          </cell>
        </row>
        <row r="43">
          <cell r="A43" t="str">
            <v xml:space="preserve"> 248  Сардельки Сочные ТМ Особый рецепт,   ПОКОМ</v>
          </cell>
          <cell r="D43">
            <v>77.709000000000003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214.89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D45">
            <v>63.773000000000003</v>
          </cell>
        </row>
        <row r="46">
          <cell r="A46" t="str">
            <v xml:space="preserve"> 263  Шпикачки Стародворские, ВЕС.  ПОКОМ</v>
          </cell>
          <cell r="D46">
            <v>38.67</v>
          </cell>
        </row>
        <row r="47">
          <cell r="A47" t="str">
            <v xml:space="preserve"> 265  Колбаса Балыкбургская, ВЕС, ТМ Баварушка  ПОКОМ</v>
          </cell>
          <cell r="D47">
            <v>76.45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D48">
            <v>113.221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D49">
            <v>95.194000000000003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384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192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260</v>
          </cell>
        </row>
        <row r="53">
          <cell r="A53" t="str">
            <v xml:space="preserve"> 283  Сосиски Сочинки, ВЕС, ТМ Стародворье ПОКОМ</v>
          </cell>
          <cell r="D53">
            <v>84.213999999999999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174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21.324999999999999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324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330</v>
          </cell>
        </row>
        <row r="58">
          <cell r="A58" t="str">
            <v xml:space="preserve"> 306  Колбаса Салями Мясорубская с рубленым шпиком 0,35 кг срез ТМ Стародворье   Поком</v>
          </cell>
          <cell r="D58">
            <v>354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  <cell r="D59">
            <v>354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78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65.42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183.73500000000001</v>
          </cell>
        </row>
        <row r="63">
          <cell r="A63" t="str">
            <v xml:space="preserve"> 316  Колбаса Нежная ТМ Зареченские ВЕС  ПОКОМ</v>
          </cell>
          <cell r="D63">
            <v>120.67</v>
          </cell>
        </row>
        <row r="64">
          <cell r="A64" t="str">
            <v xml:space="preserve"> 317 Колбаса Сервелат Рижский ТМ Зареченские, ВЕС  ПОКОМ</v>
          </cell>
          <cell r="D64">
            <v>35.082000000000001</v>
          </cell>
        </row>
        <row r="65">
          <cell r="A65" t="str">
            <v xml:space="preserve"> 318  Сосиски Датские ТМ Зареченские, ВЕС  ПОКОМ</v>
          </cell>
          <cell r="D65">
            <v>369.40699999999998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600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680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24</v>
          </cell>
        </row>
        <row r="69">
          <cell r="A69" t="str">
            <v xml:space="preserve"> 328  Сардельки Сочинки Стародворье ТМ  0,4 кг ПОКОМ</v>
          </cell>
          <cell r="D69">
            <v>42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24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272.06</v>
          </cell>
        </row>
        <row r="72">
          <cell r="A72" t="str">
            <v xml:space="preserve"> 335  Колбаса Сливушка ТМ Вязанка. ВЕС.  ПОКОМ </v>
          </cell>
          <cell r="D72">
            <v>32.222999999999999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150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282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73.753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48.787999999999997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104.107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112.02500000000001</v>
          </cell>
        </row>
        <row r="79">
          <cell r="A79" t="str">
            <v xml:space="preserve"> 350  Сосиски Сочные без свинины ТМ Особый рецепт 0,4 кг. ПОКОМ</v>
          </cell>
          <cell r="D79">
            <v>66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139.607</v>
          </cell>
        </row>
        <row r="81">
          <cell r="A81" t="str">
            <v xml:space="preserve"> 368 Колбаса Балыкбургская с мраморным балыком 0,13 кг. ТМ Баварушка  ПОКОМ</v>
          </cell>
          <cell r="D81">
            <v>20</v>
          </cell>
        </row>
        <row r="82">
          <cell r="A82" t="str">
            <v xml:space="preserve"> 373 Колбаса вареная Сочинка ТМ Стародворье ВЕС ПОКОМ</v>
          </cell>
          <cell r="D82">
            <v>32.521999999999998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42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762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216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120</v>
          </cell>
        </row>
        <row r="87">
          <cell r="A87" t="str">
            <v>Итого</v>
          </cell>
          <cell r="D87">
            <v>23967.701000000001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K113"/>
  <sheetViews>
    <sheetView tabSelected="1" workbookViewId="0">
      <pane xSplit="2" ySplit="6" topLeftCell="C28" activePane="bottomRight" state="frozen"/>
      <selection pane="topRight" activeCell="C1" sqref="C1"/>
      <selection pane="bottomLeft" activeCell="A7" sqref="A7"/>
      <selection pane="bottomRight" activeCell="W38" sqref="W38"/>
    </sheetView>
  </sheetViews>
  <sheetFormatPr defaultColWidth="10.5" defaultRowHeight="11.45" customHeight="1" outlineLevelRow="1" x14ac:dyDescent="0.2"/>
  <cols>
    <col min="1" max="1" width="67.5" style="1" customWidth="1"/>
    <col min="2" max="2" width="4.6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5.6640625" style="5" bestFit="1" customWidth="1"/>
    <col min="12" max="14" width="6.5" style="5" bestFit="1" customWidth="1"/>
    <col min="15" max="21" width="1" style="5" customWidth="1"/>
    <col min="22" max="22" width="6.6640625" style="5" bestFit="1" customWidth="1"/>
    <col min="23" max="23" width="6.5" style="5" bestFit="1" customWidth="1"/>
    <col min="24" max="24" width="5.6640625" style="5" customWidth="1"/>
    <col min="25" max="25" width="5.6640625" style="5" bestFit="1" customWidth="1"/>
    <col min="26" max="26" width="6.33203125" style="5" bestFit="1" customWidth="1"/>
    <col min="27" max="27" width="1.1640625" style="5" customWidth="1"/>
    <col min="28" max="32" width="6.6640625" style="5" bestFit="1" customWidth="1"/>
    <col min="33" max="33" width="8.5" style="5" customWidth="1"/>
    <col min="34" max="34" width="7.6640625" style="5" customWidth="1"/>
    <col min="35" max="35" width="1.6640625" style="5" customWidth="1"/>
    <col min="36" max="37" width="1.33203125" style="5" customWidth="1"/>
    <col min="38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>
      <c r="W3" s="15" t="s">
        <v>137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10" t="s">
        <v>117</v>
      </c>
      <c r="H4" s="10" t="s">
        <v>118</v>
      </c>
      <c r="I4" s="10" t="s">
        <v>119</v>
      </c>
      <c r="J4" s="10" t="s">
        <v>120</v>
      </c>
      <c r="K4" s="10" t="s">
        <v>121</v>
      </c>
      <c r="L4" s="10" t="s">
        <v>122</v>
      </c>
      <c r="M4" s="10" t="s">
        <v>122</v>
      </c>
      <c r="N4" s="10" t="s">
        <v>122</v>
      </c>
      <c r="O4" s="10" t="s">
        <v>122</v>
      </c>
      <c r="P4" s="10" t="s">
        <v>122</v>
      </c>
      <c r="Q4" s="10" t="s">
        <v>122</v>
      </c>
      <c r="R4" s="11" t="s">
        <v>122</v>
      </c>
      <c r="S4" s="10" t="s">
        <v>123</v>
      </c>
      <c r="T4" s="11" t="s">
        <v>122</v>
      </c>
      <c r="U4" s="11" t="s">
        <v>122</v>
      </c>
      <c r="V4" s="10" t="s">
        <v>119</v>
      </c>
      <c r="W4" s="11" t="s">
        <v>122</v>
      </c>
      <c r="X4" s="10" t="s">
        <v>124</v>
      </c>
      <c r="Y4" s="11" t="s">
        <v>125</v>
      </c>
      <c r="Z4" s="10" t="s">
        <v>126</v>
      </c>
      <c r="AA4" s="10" t="s">
        <v>127</v>
      </c>
      <c r="AB4" s="10" t="s">
        <v>128</v>
      </c>
      <c r="AC4" s="10" t="s">
        <v>129</v>
      </c>
      <c r="AD4" s="10" t="s">
        <v>119</v>
      </c>
      <c r="AE4" s="10" t="s">
        <v>119</v>
      </c>
      <c r="AF4" s="10" t="s">
        <v>130</v>
      </c>
      <c r="AG4" s="10" t="s">
        <v>131</v>
      </c>
      <c r="AH4" s="11" t="s">
        <v>132</v>
      </c>
      <c r="AI4" s="11" t="s">
        <v>132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133</v>
      </c>
      <c r="M5" s="14" t="s">
        <v>134</v>
      </c>
      <c r="N5" s="14" t="s">
        <v>135</v>
      </c>
      <c r="W5" s="14" t="s">
        <v>136</v>
      </c>
      <c r="AD5" s="14" t="s">
        <v>138</v>
      </c>
      <c r="AE5" s="14" t="s">
        <v>139</v>
      </c>
      <c r="AF5" s="14" t="s">
        <v>133</v>
      </c>
      <c r="AH5" s="14" t="s">
        <v>136</v>
      </c>
    </row>
    <row r="6" spans="1:37" ht="11.1" customHeight="1" x14ac:dyDescent="0.2">
      <c r="A6" s="6"/>
      <c r="B6" s="6"/>
      <c r="C6" s="3"/>
      <c r="D6" s="3"/>
      <c r="E6" s="9">
        <f>SUM(E7:E132)</f>
        <v>154398.90300000002</v>
      </c>
      <c r="F6" s="9">
        <f>SUM(F7:F132)</f>
        <v>78200.311000000002</v>
      </c>
      <c r="J6" s="9">
        <f>SUM(J7:J132)</f>
        <v>152044.58799999999</v>
      </c>
      <c r="K6" s="9">
        <f t="shared" ref="K6:W6" si="0">SUM(K7:K132)</f>
        <v>2354.3149999999996</v>
      </c>
      <c r="L6" s="9">
        <f t="shared" si="0"/>
        <v>24800</v>
      </c>
      <c r="M6" s="9">
        <f t="shared" si="0"/>
        <v>28360</v>
      </c>
      <c r="N6" s="9">
        <f t="shared" si="0"/>
        <v>20280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21528.623999999996</v>
      </c>
      <c r="W6" s="9">
        <f t="shared" si="0"/>
        <v>28020</v>
      </c>
      <c r="Z6" s="9">
        <f t="shared" ref="Z6" si="1">SUM(Z7:Z132)</f>
        <v>9244.0819999999967</v>
      </c>
      <c r="AA6" s="9">
        <f t="shared" ref="AA6" si="2">SUM(AA7:AA132)</f>
        <v>0</v>
      </c>
      <c r="AB6" s="9">
        <f t="shared" ref="AB6" si="3">SUM(AB7:AB132)</f>
        <v>23967.701000000005</v>
      </c>
      <c r="AC6" s="9">
        <f t="shared" ref="AC6" si="4">SUM(AC7:AC132)</f>
        <v>13544</v>
      </c>
      <c r="AD6" s="9">
        <f t="shared" ref="AD6" si="5">SUM(AD7:AD132)</f>
        <v>20952.956800000007</v>
      </c>
      <c r="AE6" s="9">
        <f t="shared" ref="AE6" si="6">SUM(AE7:AE132)</f>
        <v>22528.653800000018</v>
      </c>
      <c r="AF6" s="9">
        <f t="shared" ref="AF6" si="7">SUM(AF7:AF132)</f>
        <v>39669.236999999994</v>
      </c>
      <c r="AH6" s="9">
        <f t="shared" ref="AH6" si="8">SUM(AH7:AH132)</f>
        <v>17085.599999999999</v>
      </c>
      <c r="AI6" s="9">
        <f t="shared" ref="AI6" si="9">SUM(AI7:AI132)</f>
        <v>0</v>
      </c>
    </row>
    <row r="7" spans="1:37" s="1" customFormat="1" ht="11.1" customHeight="1" outlineLevel="1" x14ac:dyDescent="0.2">
      <c r="A7" s="7" t="s">
        <v>9</v>
      </c>
      <c r="B7" s="7" t="s">
        <v>8</v>
      </c>
      <c r="C7" s="8">
        <v>36.991999999999997</v>
      </c>
      <c r="D7" s="8">
        <v>113.386</v>
      </c>
      <c r="E7" s="8">
        <v>70.481999999999999</v>
      </c>
      <c r="F7" s="8">
        <v>57.021000000000001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66.150999999999996</v>
      </c>
      <c r="K7" s="13">
        <f>E7-J7</f>
        <v>4.3310000000000031</v>
      </c>
      <c r="L7" s="13">
        <f>VLOOKUP(A:A,[1]TDSheet!$A:$L,12,0)</f>
        <v>0</v>
      </c>
      <c r="M7" s="13">
        <f>VLOOKUP(A:A,[1]TDSheet!$A:$M,13,0)</f>
        <v>20</v>
      </c>
      <c r="N7" s="13">
        <f>VLOOKUP(A:A,[1]TDSheet!$A:$W,23,0)</f>
        <v>20</v>
      </c>
      <c r="O7" s="13"/>
      <c r="P7" s="13"/>
      <c r="Q7" s="13"/>
      <c r="R7" s="13"/>
      <c r="S7" s="13"/>
      <c r="T7" s="13"/>
      <c r="U7" s="13"/>
      <c r="V7" s="13">
        <f>(E7-Z7-AB7-AC7)/5</f>
        <v>14.096399999999999</v>
      </c>
      <c r="W7" s="16">
        <v>20</v>
      </c>
      <c r="X7" s="17">
        <f>(F7+L7+M7+N7+W7)/V7</f>
        <v>8.3014812292500224</v>
      </c>
      <c r="Y7" s="13">
        <f>F7/V7</f>
        <v>4.0450753383842688</v>
      </c>
      <c r="Z7" s="13">
        <f>VLOOKUP(A:A,[1]TDSheet!$A:$Z,26,0)</f>
        <v>0</v>
      </c>
      <c r="AA7" s="13"/>
      <c r="AB7" s="13">
        <v>0</v>
      </c>
      <c r="AC7" s="13">
        <f>VLOOKUP(A:A,[1]TDSheet!$A:$AC,29,0)</f>
        <v>0</v>
      </c>
      <c r="AD7" s="13">
        <f>VLOOKUP(A:A,[1]TDSheet!$A:$AD,30,0)</f>
        <v>13.1142</v>
      </c>
      <c r="AE7" s="13">
        <f>VLOOKUP(A:A,[1]TDSheet!$A:$AE,31,0)</f>
        <v>13.8432</v>
      </c>
      <c r="AF7" s="13">
        <f>VLOOKUP(A:A,[3]TDSheet!$A:$D,4,0)</f>
        <v>14.108000000000001</v>
      </c>
      <c r="AG7" s="13">
        <f>VLOOKUP(A:A,[1]TDSheet!$A:$AG,33,0)</f>
        <v>0</v>
      </c>
      <c r="AH7" s="13">
        <f>W7*H7</f>
        <v>20</v>
      </c>
      <c r="AI7" s="13"/>
      <c r="AJ7" s="13"/>
      <c r="AK7" s="13"/>
    </row>
    <row r="8" spans="1:37" s="1" customFormat="1" ht="11.1" customHeight="1" outlineLevel="1" x14ac:dyDescent="0.2">
      <c r="A8" s="7" t="s">
        <v>10</v>
      </c>
      <c r="B8" s="7" t="s">
        <v>8</v>
      </c>
      <c r="C8" s="8">
        <v>485.47</v>
      </c>
      <c r="D8" s="8">
        <v>1048.635</v>
      </c>
      <c r="E8" s="8">
        <v>941.15</v>
      </c>
      <c r="F8" s="8">
        <v>490.74299999999999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890.90099999999995</v>
      </c>
      <c r="K8" s="13">
        <f t="shared" ref="K8:K71" si="10">E8-J8</f>
        <v>50.249000000000024</v>
      </c>
      <c r="L8" s="13">
        <f>VLOOKUP(A:A,[1]TDSheet!$A:$L,12,0)</f>
        <v>300</v>
      </c>
      <c r="M8" s="13">
        <f>VLOOKUP(A:A,[1]TDSheet!$A:$M,13,0)</f>
        <v>300</v>
      </c>
      <c r="N8" s="13">
        <f>VLOOKUP(A:A,[1]TDSheet!$A:$W,23,0)</f>
        <v>300</v>
      </c>
      <c r="O8" s="13"/>
      <c r="P8" s="13"/>
      <c r="Q8" s="13"/>
      <c r="R8" s="13"/>
      <c r="S8" s="13"/>
      <c r="T8" s="13"/>
      <c r="U8" s="13"/>
      <c r="V8" s="13">
        <f t="shared" ref="V8:V71" si="11">(E8-Z8-AB8-AC8)/5</f>
        <v>179.54299999999998</v>
      </c>
      <c r="W8" s="16">
        <v>150</v>
      </c>
      <c r="X8" s="17">
        <f t="shared" ref="X8:X71" si="12">(F8+L8+M8+N8+W8)/V8</f>
        <v>8.5814707340302885</v>
      </c>
      <c r="Y8" s="13">
        <f t="shared" ref="Y8:Y71" si="13">F8/V8</f>
        <v>2.7332895183883528</v>
      </c>
      <c r="Z8" s="13">
        <f>VLOOKUP(A:A,[1]TDSheet!$A:$Z,26,0)</f>
        <v>0</v>
      </c>
      <c r="AA8" s="13"/>
      <c r="AB8" s="13">
        <f>VLOOKUP(A:A,[4]TDSheet!$A:$D,4,0)</f>
        <v>43.435000000000002</v>
      </c>
      <c r="AC8" s="13">
        <f>VLOOKUP(A:A,[1]TDSheet!$A:$AC,29,0)</f>
        <v>0</v>
      </c>
      <c r="AD8" s="13">
        <f>VLOOKUP(A:A,[1]TDSheet!$A:$AD,30,0)</f>
        <v>112.23240000000001</v>
      </c>
      <c r="AE8" s="13">
        <f>VLOOKUP(A:A,[1]TDSheet!$A:$AE,31,0)</f>
        <v>170.81059999999999</v>
      </c>
      <c r="AF8" s="13">
        <f>VLOOKUP(A:A,[3]TDSheet!$A:$D,4,0)</f>
        <v>96.319000000000003</v>
      </c>
      <c r="AG8" s="13" t="str">
        <f>VLOOKUP(A:A,[1]TDSheet!$A:$AG,33,0)</f>
        <v>нояак</v>
      </c>
      <c r="AH8" s="13">
        <f t="shared" ref="AH8:AH71" si="14">W8*H8</f>
        <v>150</v>
      </c>
      <c r="AI8" s="13"/>
      <c r="AJ8" s="13"/>
      <c r="AK8" s="13"/>
    </row>
    <row r="9" spans="1:37" s="1" customFormat="1" ht="11.1" customHeight="1" outlineLevel="1" x14ac:dyDescent="0.2">
      <c r="A9" s="7" t="s">
        <v>11</v>
      </c>
      <c r="B9" s="7" t="s">
        <v>8</v>
      </c>
      <c r="C9" s="8">
        <v>194.13900000000001</v>
      </c>
      <c r="D9" s="8">
        <v>1461.3109999999999</v>
      </c>
      <c r="E9" s="8">
        <v>987.68100000000004</v>
      </c>
      <c r="F9" s="8">
        <v>268.416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966.78599999999994</v>
      </c>
      <c r="K9" s="13">
        <f t="shared" si="10"/>
        <v>20.895000000000095</v>
      </c>
      <c r="L9" s="13">
        <f>VLOOKUP(A:A,[1]TDSheet!$A:$L,12,0)</f>
        <v>100</v>
      </c>
      <c r="M9" s="13">
        <f>VLOOKUP(A:A,[1]TDSheet!$A:$M,13,0)</f>
        <v>180</v>
      </c>
      <c r="N9" s="13">
        <f>VLOOKUP(A:A,[1]TDSheet!$A:$W,23,0)</f>
        <v>70</v>
      </c>
      <c r="O9" s="13"/>
      <c r="P9" s="13"/>
      <c r="Q9" s="13"/>
      <c r="R9" s="13"/>
      <c r="S9" s="13"/>
      <c r="T9" s="13"/>
      <c r="U9" s="13"/>
      <c r="V9" s="13">
        <f t="shared" si="11"/>
        <v>88.280800000000013</v>
      </c>
      <c r="W9" s="16">
        <v>100</v>
      </c>
      <c r="X9" s="17">
        <f t="shared" si="12"/>
        <v>8.1378510389575069</v>
      </c>
      <c r="Y9" s="13">
        <f t="shared" si="13"/>
        <v>3.0404799231542983</v>
      </c>
      <c r="Z9" s="13">
        <f>VLOOKUP(A:A,[1]TDSheet!$A:$Z,26,0)</f>
        <v>305.89</v>
      </c>
      <c r="AA9" s="13"/>
      <c r="AB9" s="13">
        <f>VLOOKUP(A:A,[4]TDSheet!$A:$D,4,0)</f>
        <v>240.387</v>
      </c>
      <c r="AC9" s="13">
        <f>VLOOKUP(A:A,[1]TDSheet!$A:$AC,29,0)</f>
        <v>0</v>
      </c>
      <c r="AD9" s="13">
        <f>VLOOKUP(A:A,[1]TDSheet!$A:$AD,30,0)</f>
        <v>91.420800000000014</v>
      </c>
      <c r="AE9" s="13">
        <f>VLOOKUP(A:A,[1]TDSheet!$A:$AE,31,0)</f>
        <v>89.99860000000001</v>
      </c>
      <c r="AF9" s="13">
        <f>VLOOKUP(A:A,[3]TDSheet!$A:$D,4,0)</f>
        <v>327.37599999999998</v>
      </c>
      <c r="AG9" s="13" t="e">
        <f>VLOOKUP(A:A,[1]TDSheet!$A:$AG,33,0)</f>
        <v>#N/A</v>
      </c>
      <c r="AH9" s="13">
        <f t="shared" si="14"/>
        <v>100</v>
      </c>
      <c r="AI9" s="13"/>
      <c r="AJ9" s="13"/>
      <c r="AK9" s="13"/>
    </row>
    <row r="10" spans="1:37" s="1" customFormat="1" ht="11.1" customHeight="1" outlineLevel="1" x14ac:dyDescent="0.2">
      <c r="A10" s="7" t="s">
        <v>12</v>
      </c>
      <c r="B10" s="7" t="s">
        <v>8</v>
      </c>
      <c r="C10" s="8">
        <v>1024.3620000000001</v>
      </c>
      <c r="D10" s="8">
        <v>2593.9</v>
      </c>
      <c r="E10" s="8">
        <v>2117.6410000000001</v>
      </c>
      <c r="F10" s="8">
        <v>834.92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2020.5820000000001</v>
      </c>
      <c r="K10" s="13">
        <f t="shared" si="10"/>
        <v>97.058999999999969</v>
      </c>
      <c r="L10" s="13">
        <f>VLOOKUP(A:A,[1]TDSheet!$A:$L,12,0)</f>
        <v>300</v>
      </c>
      <c r="M10" s="13">
        <f>VLOOKUP(A:A,[1]TDSheet!$A:$M,13,0)</f>
        <v>620</v>
      </c>
      <c r="N10" s="13">
        <f>VLOOKUP(A:A,[1]TDSheet!$A:$W,23,0)</f>
        <v>850</v>
      </c>
      <c r="O10" s="13"/>
      <c r="P10" s="13"/>
      <c r="Q10" s="13"/>
      <c r="R10" s="13"/>
      <c r="S10" s="13"/>
      <c r="T10" s="13"/>
      <c r="U10" s="13"/>
      <c r="V10" s="13">
        <f t="shared" si="11"/>
        <v>348.53860000000003</v>
      </c>
      <c r="W10" s="16">
        <v>200</v>
      </c>
      <c r="X10" s="17">
        <f t="shared" si="12"/>
        <v>8.0476595705611942</v>
      </c>
      <c r="Y10" s="13">
        <f t="shared" si="13"/>
        <v>2.3954879029180698</v>
      </c>
      <c r="Z10" s="13">
        <f>VLOOKUP(A:A,[1]TDSheet!$A:$Z,26,0)</f>
        <v>0</v>
      </c>
      <c r="AA10" s="13"/>
      <c r="AB10" s="13">
        <f>VLOOKUP(A:A,[4]TDSheet!$A:$D,4,0)</f>
        <v>374.94799999999998</v>
      </c>
      <c r="AC10" s="13">
        <f>VLOOKUP(A:A,[1]TDSheet!$A:$AC,29,0)</f>
        <v>0</v>
      </c>
      <c r="AD10" s="13">
        <f>VLOOKUP(A:A,[1]TDSheet!$A:$AD,30,0)</f>
        <v>277.30259999999998</v>
      </c>
      <c r="AE10" s="13">
        <f>VLOOKUP(A:A,[1]TDSheet!$A:$AE,31,0)</f>
        <v>309.8854</v>
      </c>
      <c r="AF10" s="13">
        <f>VLOOKUP(A:A,[3]TDSheet!$A:$D,4,0)</f>
        <v>499.97500000000002</v>
      </c>
      <c r="AG10" s="13" t="str">
        <f>VLOOKUP(A:A,[1]TDSheet!$A:$AG,33,0)</f>
        <v>нояак</v>
      </c>
      <c r="AH10" s="13">
        <f t="shared" si="14"/>
        <v>200</v>
      </c>
      <c r="AI10" s="13"/>
      <c r="AJ10" s="13"/>
      <c r="AK10" s="13"/>
    </row>
    <row r="11" spans="1:37" s="1" customFormat="1" ht="11.1" customHeight="1" outlineLevel="1" x14ac:dyDescent="0.2">
      <c r="A11" s="7" t="s">
        <v>13</v>
      </c>
      <c r="B11" s="7" t="s">
        <v>8</v>
      </c>
      <c r="C11" s="8">
        <v>123.361</v>
      </c>
      <c r="D11" s="8">
        <v>442.66300000000001</v>
      </c>
      <c r="E11" s="8">
        <v>250.029</v>
      </c>
      <c r="F11" s="8">
        <v>143.357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240.636</v>
      </c>
      <c r="K11" s="13">
        <f t="shared" si="10"/>
        <v>9.3930000000000007</v>
      </c>
      <c r="L11" s="13">
        <f>VLOOKUP(A:A,[1]TDSheet!$A:$L,12,0)</f>
        <v>50</v>
      </c>
      <c r="M11" s="13">
        <f>VLOOKUP(A:A,[1]TDSheet!$A:$M,13,0)</f>
        <v>60</v>
      </c>
      <c r="N11" s="13">
        <f>VLOOKUP(A:A,[1]TDSheet!$A:$W,23,0)</f>
        <v>0</v>
      </c>
      <c r="O11" s="13"/>
      <c r="P11" s="13"/>
      <c r="Q11" s="13"/>
      <c r="R11" s="13"/>
      <c r="S11" s="13"/>
      <c r="T11" s="13"/>
      <c r="U11" s="13"/>
      <c r="V11" s="13">
        <f t="shared" si="11"/>
        <v>36.369600000000005</v>
      </c>
      <c r="W11" s="16">
        <v>30</v>
      </c>
      <c r="X11" s="17">
        <f t="shared" si="12"/>
        <v>7.7910397694778037</v>
      </c>
      <c r="Y11" s="13">
        <f t="shared" si="13"/>
        <v>3.9416710659451843</v>
      </c>
      <c r="Z11" s="13">
        <f>VLOOKUP(A:A,[1]TDSheet!$A:$Z,26,0)</f>
        <v>0</v>
      </c>
      <c r="AA11" s="13"/>
      <c r="AB11" s="13">
        <f>VLOOKUP(A:A,[4]TDSheet!$A:$D,4,0)</f>
        <v>68.180999999999997</v>
      </c>
      <c r="AC11" s="13">
        <f>VLOOKUP(A:A,[1]TDSheet!$A:$AC,29,0)</f>
        <v>0</v>
      </c>
      <c r="AD11" s="13">
        <f>VLOOKUP(A:A,[1]TDSheet!$A:$AD,30,0)</f>
        <v>31.165800000000001</v>
      </c>
      <c r="AE11" s="13">
        <f>VLOOKUP(A:A,[1]TDSheet!$A:$AE,31,0)</f>
        <v>39.988199999999992</v>
      </c>
      <c r="AF11" s="13">
        <f>VLOOKUP(A:A,[3]TDSheet!$A:$D,4,0)</f>
        <v>112.199</v>
      </c>
      <c r="AG11" s="13" t="e">
        <f>VLOOKUP(A:A,[1]TDSheet!$A:$AG,33,0)</f>
        <v>#N/A</v>
      </c>
      <c r="AH11" s="13">
        <f t="shared" si="14"/>
        <v>30</v>
      </c>
      <c r="AI11" s="13"/>
      <c r="AJ11" s="13"/>
      <c r="AK11" s="13"/>
    </row>
    <row r="12" spans="1:37" s="1" customFormat="1" ht="11.1" customHeight="1" outlineLevel="1" x14ac:dyDescent="0.2">
      <c r="A12" s="7" t="s">
        <v>15</v>
      </c>
      <c r="B12" s="7" t="s">
        <v>14</v>
      </c>
      <c r="C12" s="8">
        <v>24</v>
      </c>
      <c r="D12" s="8">
        <v>409</v>
      </c>
      <c r="E12" s="8">
        <v>250</v>
      </c>
      <c r="F12" s="8">
        <v>162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250</v>
      </c>
      <c r="K12" s="13">
        <f t="shared" si="10"/>
        <v>0</v>
      </c>
      <c r="L12" s="13">
        <f>VLOOKUP(A:A,[1]TDSheet!$A:$L,12,0)</f>
        <v>50</v>
      </c>
      <c r="M12" s="13">
        <f>VLOOKUP(A:A,[1]TDSheet!$A:$M,13,0)</f>
        <v>60</v>
      </c>
      <c r="N12" s="13">
        <f>VLOOKUP(A:A,[1]TDSheet!$A:$W,23,0)</f>
        <v>0</v>
      </c>
      <c r="O12" s="13"/>
      <c r="P12" s="13"/>
      <c r="Q12" s="13"/>
      <c r="R12" s="13"/>
      <c r="S12" s="13"/>
      <c r="T12" s="13"/>
      <c r="U12" s="13"/>
      <c r="V12" s="13">
        <f t="shared" si="11"/>
        <v>41.6</v>
      </c>
      <c r="W12" s="16">
        <v>60</v>
      </c>
      <c r="X12" s="17">
        <f t="shared" si="12"/>
        <v>7.9807692307692308</v>
      </c>
      <c r="Y12" s="13">
        <f t="shared" si="13"/>
        <v>3.8942307692307692</v>
      </c>
      <c r="Z12" s="13">
        <f>VLOOKUP(A:A,[1]TDSheet!$A:$Z,26,0)</f>
        <v>0</v>
      </c>
      <c r="AA12" s="13"/>
      <c r="AB12" s="13">
        <f>VLOOKUP(A:A,[4]TDSheet!$A:$D,4,0)</f>
        <v>42</v>
      </c>
      <c r="AC12" s="13">
        <f>VLOOKUP(A:A,[1]TDSheet!$A:$AC,29,0)</f>
        <v>0</v>
      </c>
      <c r="AD12" s="13">
        <f>VLOOKUP(A:A,[1]TDSheet!$A:$AD,30,0)</f>
        <v>31.6</v>
      </c>
      <c r="AE12" s="13">
        <f>VLOOKUP(A:A,[1]TDSheet!$A:$AE,31,0)</f>
        <v>46</v>
      </c>
      <c r="AF12" s="13">
        <f>VLOOKUP(A:A,[3]TDSheet!$A:$D,4,0)</f>
        <v>91</v>
      </c>
      <c r="AG12" s="13">
        <f>VLOOKUP(A:A,[1]TDSheet!$A:$AG,33,0)</f>
        <v>0</v>
      </c>
      <c r="AH12" s="13">
        <f t="shared" si="14"/>
        <v>30</v>
      </c>
      <c r="AI12" s="13"/>
      <c r="AJ12" s="13"/>
      <c r="AK12" s="13"/>
    </row>
    <row r="13" spans="1:37" s="1" customFormat="1" ht="11.1" customHeight="1" outlineLevel="1" x14ac:dyDescent="0.2">
      <c r="A13" s="7" t="s">
        <v>16</v>
      </c>
      <c r="B13" s="7" t="s">
        <v>14</v>
      </c>
      <c r="C13" s="8">
        <v>333</v>
      </c>
      <c r="D13" s="8">
        <v>8597</v>
      </c>
      <c r="E13" s="8">
        <v>1515</v>
      </c>
      <c r="F13" s="8">
        <v>680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1535</v>
      </c>
      <c r="K13" s="13">
        <f t="shared" si="10"/>
        <v>-20</v>
      </c>
      <c r="L13" s="13">
        <f>VLOOKUP(A:A,[1]TDSheet!$A:$L,12,0)</f>
        <v>300</v>
      </c>
      <c r="M13" s="13">
        <f>VLOOKUP(A:A,[1]TDSheet!$A:$M,13,0)</f>
        <v>350</v>
      </c>
      <c r="N13" s="13">
        <f>VLOOKUP(A:A,[1]TDSheet!$A:$W,23,0)</f>
        <v>200</v>
      </c>
      <c r="O13" s="13"/>
      <c r="P13" s="13"/>
      <c r="Q13" s="13"/>
      <c r="R13" s="13"/>
      <c r="S13" s="13"/>
      <c r="T13" s="13"/>
      <c r="U13" s="13"/>
      <c r="V13" s="13">
        <f t="shared" si="11"/>
        <v>217</v>
      </c>
      <c r="W13" s="16">
        <v>200</v>
      </c>
      <c r="X13" s="17">
        <f t="shared" si="12"/>
        <v>7.9723502304147464</v>
      </c>
      <c r="Y13" s="13">
        <f t="shared" si="13"/>
        <v>3.1336405529953919</v>
      </c>
      <c r="Z13" s="13">
        <f>VLOOKUP(A:A,[1]TDSheet!$A:$Z,26,0)</f>
        <v>0</v>
      </c>
      <c r="AA13" s="13"/>
      <c r="AB13" s="13">
        <f>VLOOKUP(A:A,[4]TDSheet!$A:$D,4,0)</f>
        <v>430</v>
      </c>
      <c r="AC13" s="13">
        <f>VLOOKUP(A:A,[1]TDSheet!$A:$AC,29,0)</f>
        <v>0</v>
      </c>
      <c r="AD13" s="13">
        <f>VLOOKUP(A:A,[1]TDSheet!$A:$AD,30,0)</f>
        <v>202.4</v>
      </c>
      <c r="AE13" s="13">
        <f>VLOOKUP(A:A,[1]TDSheet!$A:$AE,31,0)</f>
        <v>227.2</v>
      </c>
      <c r="AF13" s="13">
        <f>VLOOKUP(A:A,[3]TDSheet!$A:$D,4,0)</f>
        <v>671</v>
      </c>
      <c r="AG13" s="13" t="str">
        <f>VLOOKUP(A:A,[1]TDSheet!$A:$AG,33,0)</f>
        <v>?????</v>
      </c>
      <c r="AH13" s="13">
        <f t="shared" si="14"/>
        <v>80</v>
      </c>
      <c r="AI13" s="13"/>
      <c r="AJ13" s="13"/>
      <c r="AK13" s="13"/>
    </row>
    <row r="14" spans="1:37" s="1" customFormat="1" ht="11.1" customHeight="1" outlineLevel="1" x14ac:dyDescent="0.2">
      <c r="A14" s="7" t="s">
        <v>17</v>
      </c>
      <c r="B14" s="7" t="s">
        <v>14</v>
      </c>
      <c r="C14" s="8">
        <v>2024</v>
      </c>
      <c r="D14" s="8">
        <v>12800</v>
      </c>
      <c r="E14" s="8">
        <v>2815</v>
      </c>
      <c r="F14" s="8">
        <v>1884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2831</v>
      </c>
      <c r="K14" s="13">
        <f t="shared" si="10"/>
        <v>-16</v>
      </c>
      <c r="L14" s="13">
        <f>VLOOKUP(A:A,[1]TDSheet!$A:$L,12,0)</f>
        <v>0</v>
      </c>
      <c r="M14" s="13">
        <f>VLOOKUP(A:A,[1]TDSheet!$A:$M,13,0)</f>
        <v>500</v>
      </c>
      <c r="N14" s="13">
        <f>VLOOKUP(A:A,[1]TDSheet!$A:$W,23,0)</f>
        <v>700</v>
      </c>
      <c r="O14" s="13"/>
      <c r="P14" s="13"/>
      <c r="Q14" s="13"/>
      <c r="R14" s="13"/>
      <c r="S14" s="13"/>
      <c r="T14" s="13"/>
      <c r="U14" s="13"/>
      <c r="V14" s="13">
        <f t="shared" si="11"/>
        <v>459.8</v>
      </c>
      <c r="W14" s="16">
        <v>600</v>
      </c>
      <c r="X14" s="17">
        <f t="shared" si="12"/>
        <v>8.0121792083514567</v>
      </c>
      <c r="Y14" s="13">
        <f t="shared" si="13"/>
        <v>4.0974336668116571</v>
      </c>
      <c r="Z14" s="13">
        <f>VLOOKUP(A:A,[1]TDSheet!$A:$Z,26,0)</f>
        <v>0</v>
      </c>
      <c r="AA14" s="13"/>
      <c r="AB14" s="13">
        <f>VLOOKUP(A:A,[4]TDSheet!$A:$D,4,0)</f>
        <v>138</v>
      </c>
      <c r="AC14" s="13">
        <f>VLOOKUP(A:A,[1]TDSheet!$A:$AC,29,0)</f>
        <v>378</v>
      </c>
      <c r="AD14" s="13">
        <f>VLOOKUP(A:A,[1]TDSheet!$A:$AD,30,0)</f>
        <v>623.4</v>
      </c>
      <c r="AE14" s="13">
        <f>VLOOKUP(A:A,[1]TDSheet!$A:$AE,31,0)</f>
        <v>454.4</v>
      </c>
      <c r="AF14" s="13">
        <f>VLOOKUP(A:A,[3]TDSheet!$A:$D,4,0)</f>
        <v>553</v>
      </c>
      <c r="AG14" s="13" t="str">
        <f>VLOOKUP(A:A,[1]TDSheet!$A:$AG,33,0)</f>
        <v>оконч</v>
      </c>
      <c r="AH14" s="13">
        <f t="shared" si="14"/>
        <v>270</v>
      </c>
      <c r="AI14" s="13"/>
      <c r="AJ14" s="13"/>
      <c r="AK14" s="13"/>
    </row>
    <row r="15" spans="1:37" s="1" customFormat="1" ht="11.1" customHeight="1" outlineLevel="1" x14ac:dyDescent="0.2">
      <c r="A15" s="7" t="s">
        <v>18</v>
      </c>
      <c r="B15" s="7" t="s">
        <v>14</v>
      </c>
      <c r="C15" s="8">
        <v>2418</v>
      </c>
      <c r="D15" s="8">
        <v>14761</v>
      </c>
      <c r="E15" s="8">
        <v>4671</v>
      </c>
      <c r="F15" s="8">
        <v>2434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4645</v>
      </c>
      <c r="K15" s="13">
        <f t="shared" si="10"/>
        <v>26</v>
      </c>
      <c r="L15" s="13">
        <f>VLOOKUP(A:A,[1]TDSheet!$A:$L,12,0)</f>
        <v>0</v>
      </c>
      <c r="M15" s="13">
        <f>VLOOKUP(A:A,[1]TDSheet!$A:$M,13,0)</f>
        <v>900</v>
      </c>
      <c r="N15" s="13">
        <f>VLOOKUP(A:A,[1]TDSheet!$A:$W,23,0)</f>
        <v>2100</v>
      </c>
      <c r="O15" s="13"/>
      <c r="P15" s="13"/>
      <c r="Q15" s="13"/>
      <c r="R15" s="13"/>
      <c r="S15" s="13"/>
      <c r="T15" s="13"/>
      <c r="U15" s="13"/>
      <c r="V15" s="13">
        <f t="shared" si="11"/>
        <v>790.2</v>
      </c>
      <c r="W15" s="16">
        <v>900</v>
      </c>
      <c r="X15" s="17">
        <f t="shared" si="12"/>
        <v>8.0156922298152367</v>
      </c>
      <c r="Y15" s="13">
        <f t="shared" si="13"/>
        <v>3.0802328524424194</v>
      </c>
      <c r="Z15" s="13">
        <f>VLOOKUP(A:A,[1]TDSheet!$A:$Z,26,0)</f>
        <v>0</v>
      </c>
      <c r="AA15" s="13"/>
      <c r="AB15" s="13">
        <f>VLOOKUP(A:A,[4]TDSheet!$A:$D,4,0)</f>
        <v>234</v>
      </c>
      <c r="AC15" s="13">
        <f>VLOOKUP(A:A,[1]TDSheet!$A:$AC,29,0)</f>
        <v>486</v>
      </c>
      <c r="AD15" s="13">
        <f>VLOOKUP(A:A,[1]TDSheet!$A:$AD,30,0)</f>
        <v>613.6</v>
      </c>
      <c r="AE15" s="13">
        <f>VLOOKUP(A:A,[1]TDSheet!$A:$AE,31,0)</f>
        <v>675.8</v>
      </c>
      <c r="AF15" s="13">
        <f>VLOOKUP(A:A,[3]TDSheet!$A:$D,4,0)</f>
        <v>674</v>
      </c>
      <c r="AG15" s="13" t="str">
        <f>VLOOKUP(A:A,[1]TDSheet!$A:$AG,33,0)</f>
        <v>нояак</v>
      </c>
      <c r="AH15" s="13">
        <f t="shared" si="14"/>
        <v>405</v>
      </c>
      <c r="AI15" s="13"/>
      <c r="AJ15" s="13"/>
      <c r="AK15" s="13"/>
    </row>
    <row r="16" spans="1:37" s="1" customFormat="1" ht="11.1" customHeight="1" outlineLevel="1" x14ac:dyDescent="0.2">
      <c r="A16" s="7" t="s">
        <v>19</v>
      </c>
      <c r="B16" s="7" t="s">
        <v>14</v>
      </c>
      <c r="C16" s="8">
        <v>139</v>
      </c>
      <c r="D16" s="8">
        <v>711</v>
      </c>
      <c r="E16" s="8">
        <v>340</v>
      </c>
      <c r="F16" s="8">
        <v>107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341</v>
      </c>
      <c r="K16" s="13">
        <f t="shared" si="10"/>
        <v>-1</v>
      </c>
      <c r="L16" s="13">
        <f>VLOOKUP(A:A,[1]TDSheet!$A:$L,12,0)</f>
        <v>50</v>
      </c>
      <c r="M16" s="13">
        <f>VLOOKUP(A:A,[1]TDSheet!$A:$M,13,0)</f>
        <v>50</v>
      </c>
      <c r="N16" s="13">
        <f>VLOOKUP(A:A,[1]TDSheet!$A:$W,23,0)</f>
        <v>60</v>
      </c>
      <c r="O16" s="13"/>
      <c r="P16" s="13"/>
      <c r="Q16" s="13"/>
      <c r="R16" s="13"/>
      <c r="S16" s="13"/>
      <c r="T16" s="13"/>
      <c r="U16" s="13"/>
      <c r="V16" s="13">
        <f t="shared" si="11"/>
        <v>41.6</v>
      </c>
      <c r="W16" s="16">
        <v>70</v>
      </c>
      <c r="X16" s="17">
        <f t="shared" si="12"/>
        <v>8.1009615384615383</v>
      </c>
      <c r="Y16" s="13">
        <f t="shared" si="13"/>
        <v>2.5721153846153846</v>
      </c>
      <c r="Z16" s="13">
        <f>VLOOKUP(A:A,[1]TDSheet!$A:$Z,26,0)</f>
        <v>0</v>
      </c>
      <c r="AA16" s="13"/>
      <c r="AB16" s="13">
        <f>VLOOKUP(A:A,[4]TDSheet!$A:$D,4,0)</f>
        <v>132</v>
      </c>
      <c r="AC16" s="13">
        <f>VLOOKUP(A:A,[1]TDSheet!$A:$AC,29,0)</f>
        <v>0</v>
      </c>
      <c r="AD16" s="13">
        <f>VLOOKUP(A:A,[1]TDSheet!$A:$AD,30,0)</f>
        <v>46</v>
      </c>
      <c r="AE16" s="13">
        <f>VLOOKUP(A:A,[1]TDSheet!$A:$AE,31,0)</f>
        <v>40</v>
      </c>
      <c r="AF16" s="13">
        <f>VLOOKUP(A:A,[3]TDSheet!$A:$D,4,0)</f>
        <v>190</v>
      </c>
      <c r="AG16" s="13" t="e">
        <f>VLOOKUP(A:A,[1]TDSheet!$A:$AG,33,0)</f>
        <v>#N/A</v>
      </c>
      <c r="AH16" s="13">
        <f t="shared" si="14"/>
        <v>35</v>
      </c>
      <c r="AI16" s="13"/>
      <c r="AJ16" s="13"/>
      <c r="AK16" s="13"/>
    </row>
    <row r="17" spans="1:37" s="1" customFormat="1" ht="11.1" customHeight="1" outlineLevel="1" x14ac:dyDescent="0.2">
      <c r="A17" s="7" t="s">
        <v>20</v>
      </c>
      <c r="B17" s="7" t="s">
        <v>14</v>
      </c>
      <c r="C17" s="8">
        <v>61</v>
      </c>
      <c r="D17" s="8">
        <v>132</v>
      </c>
      <c r="E17" s="8">
        <v>99</v>
      </c>
      <c r="F17" s="8">
        <v>93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114</v>
      </c>
      <c r="K17" s="13">
        <f t="shared" si="10"/>
        <v>-15</v>
      </c>
      <c r="L17" s="13">
        <f>VLOOKUP(A:A,[1]TDSheet!$A:$L,12,0)</f>
        <v>0</v>
      </c>
      <c r="M17" s="13">
        <f>VLOOKUP(A:A,[1]TDSheet!$A:$M,13,0)</f>
        <v>50</v>
      </c>
      <c r="N17" s="13">
        <f>VLOOKUP(A:A,[1]TDSheet!$A:$W,23,0)</f>
        <v>0</v>
      </c>
      <c r="O17" s="13"/>
      <c r="P17" s="13"/>
      <c r="Q17" s="13"/>
      <c r="R17" s="13"/>
      <c r="S17" s="13"/>
      <c r="T17" s="13"/>
      <c r="U17" s="13"/>
      <c r="V17" s="13">
        <f t="shared" si="11"/>
        <v>19.8</v>
      </c>
      <c r="W17" s="16">
        <v>30</v>
      </c>
      <c r="X17" s="17">
        <f t="shared" si="12"/>
        <v>8.737373737373737</v>
      </c>
      <c r="Y17" s="13">
        <f t="shared" si="13"/>
        <v>4.6969696969696972</v>
      </c>
      <c r="Z17" s="13">
        <f>VLOOKUP(A:A,[1]TDSheet!$A:$Z,26,0)</f>
        <v>0</v>
      </c>
      <c r="AA17" s="13"/>
      <c r="AB17" s="13">
        <v>0</v>
      </c>
      <c r="AC17" s="13">
        <f>VLOOKUP(A:A,[1]TDSheet!$A:$AC,29,0)</f>
        <v>0</v>
      </c>
      <c r="AD17" s="13">
        <f>VLOOKUP(A:A,[1]TDSheet!$A:$AD,30,0)</f>
        <v>17.600000000000001</v>
      </c>
      <c r="AE17" s="13">
        <f>VLOOKUP(A:A,[1]TDSheet!$A:$AE,31,0)</f>
        <v>23</v>
      </c>
      <c r="AF17" s="13">
        <f>VLOOKUP(A:A,[3]TDSheet!$A:$D,4,0)</f>
        <v>24</v>
      </c>
      <c r="AG17" s="13">
        <f>VLOOKUP(A:A,[1]TDSheet!$A:$AG,33,0)</f>
        <v>0</v>
      </c>
      <c r="AH17" s="13">
        <f t="shared" si="14"/>
        <v>12</v>
      </c>
      <c r="AI17" s="13"/>
      <c r="AJ17" s="13"/>
      <c r="AK17" s="13"/>
    </row>
    <row r="18" spans="1:37" s="1" customFormat="1" ht="21.95" customHeight="1" outlineLevel="1" x14ac:dyDescent="0.2">
      <c r="A18" s="7" t="s">
        <v>21</v>
      </c>
      <c r="B18" s="7" t="s">
        <v>14</v>
      </c>
      <c r="C18" s="8">
        <v>177</v>
      </c>
      <c r="D18" s="8">
        <v>317</v>
      </c>
      <c r="E18" s="8">
        <v>183</v>
      </c>
      <c r="F18" s="8">
        <v>308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182</v>
      </c>
      <c r="K18" s="13">
        <f t="shared" si="10"/>
        <v>1</v>
      </c>
      <c r="L18" s="13">
        <f>VLOOKUP(A:A,[1]TDSheet!$A:$L,12,0)</f>
        <v>0</v>
      </c>
      <c r="M18" s="13">
        <f>VLOOKUP(A:A,[1]TDSheet!$A:$M,13,0)</f>
        <v>100</v>
      </c>
      <c r="N18" s="13">
        <f>VLOOKUP(A:A,[1]TDSheet!$A:$W,23,0)</f>
        <v>100</v>
      </c>
      <c r="O18" s="13"/>
      <c r="P18" s="13"/>
      <c r="Q18" s="13"/>
      <c r="R18" s="13"/>
      <c r="S18" s="13"/>
      <c r="T18" s="13"/>
      <c r="U18" s="13"/>
      <c r="V18" s="13">
        <f t="shared" si="11"/>
        <v>36.6</v>
      </c>
      <c r="W18" s="16">
        <v>100</v>
      </c>
      <c r="X18" s="17">
        <f t="shared" si="12"/>
        <v>16.612021857923498</v>
      </c>
      <c r="Y18" s="13">
        <f t="shared" si="13"/>
        <v>8.415300546448087</v>
      </c>
      <c r="Z18" s="13">
        <f>VLOOKUP(A:A,[1]TDSheet!$A:$Z,26,0)</f>
        <v>0</v>
      </c>
      <c r="AA18" s="13"/>
      <c r="AB18" s="13">
        <v>0</v>
      </c>
      <c r="AC18" s="13">
        <f>VLOOKUP(A:A,[1]TDSheet!$A:$AC,29,0)</f>
        <v>0</v>
      </c>
      <c r="AD18" s="13">
        <f>VLOOKUP(A:A,[1]TDSheet!$A:$AD,30,0)</f>
        <v>24.4</v>
      </c>
      <c r="AE18" s="13">
        <f>VLOOKUP(A:A,[1]TDSheet!$A:$AE,31,0)</f>
        <v>35.4</v>
      </c>
      <c r="AF18" s="13">
        <f>VLOOKUP(A:A,[3]TDSheet!$A:$D,4,0)</f>
        <v>41</v>
      </c>
      <c r="AG18" s="13" t="e">
        <f>VLOOKUP(A:A,[1]TDSheet!$A:$AG,33,0)</f>
        <v>#N/A</v>
      </c>
      <c r="AH18" s="13">
        <f t="shared" si="14"/>
        <v>17</v>
      </c>
      <c r="AI18" s="13"/>
      <c r="AJ18" s="13"/>
      <c r="AK18" s="13"/>
    </row>
    <row r="19" spans="1:37" s="1" customFormat="1" ht="11.1" customHeight="1" outlineLevel="1" x14ac:dyDescent="0.2">
      <c r="A19" s="7" t="s">
        <v>22</v>
      </c>
      <c r="B19" s="7" t="s">
        <v>14</v>
      </c>
      <c r="C19" s="8">
        <v>230</v>
      </c>
      <c r="D19" s="8">
        <v>36</v>
      </c>
      <c r="E19" s="8">
        <v>86</v>
      </c>
      <c r="F19" s="8">
        <v>179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84</v>
      </c>
      <c r="K19" s="13">
        <f t="shared" si="10"/>
        <v>2</v>
      </c>
      <c r="L19" s="13">
        <f>VLOOKUP(A:A,[1]TDSheet!$A:$L,12,0)</f>
        <v>0</v>
      </c>
      <c r="M19" s="13">
        <f>VLOOKUP(A:A,[1]TDSheet!$A:$M,13,0)</f>
        <v>0</v>
      </c>
      <c r="N19" s="13">
        <f>VLOOKUP(A:A,[1]TDSheet!$A:$W,23,0)</f>
        <v>0</v>
      </c>
      <c r="O19" s="13"/>
      <c r="P19" s="13"/>
      <c r="Q19" s="13"/>
      <c r="R19" s="13"/>
      <c r="S19" s="13"/>
      <c r="T19" s="13"/>
      <c r="U19" s="13"/>
      <c r="V19" s="13">
        <f t="shared" si="11"/>
        <v>17.2</v>
      </c>
      <c r="W19" s="16"/>
      <c r="X19" s="17">
        <f t="shared" si="12"/>
        <v>10.406976744186046</v>
      </c>
      <c r="Y19" s="13">
        <f t="shared" si="13"/>
        <v>10.406976744186046</v>
      </c>
      <c r="Z19" s="13">
        <f>VLOOKUP(A:A,[1]TDSheet!$A:$Z,26,0)</f>
        <v>0</v>
      </c>
      <c r="AA19" s="13"/>
      <c r="AB19" s="13">
        <v>0</v>
      </c>
      <c r="AC19" s="13">
        <f>VLOOKUP(A:A,[1]TDSheet!$A:$AC,29,0)</f>
        <v>0</v>
      </c>
      <c r="AD19" s="13">
        <f>VLOOKUP(A:A,[1]TDSheet!$A:$AD,30,0)</f>
        <v>41.4</v>
      </c>
      <c r="AE19" s="13">
        <f>VLOOKUP(A:A,[1]TDSheet!$A:$AE,31,0)</f>
        <v>17.2</v>
      </c>
      <c r="AF19" s="13">
        <f>VLOOKUP(A:A,[3]TDSheet!$A:$D,4,0)</f>
        <v>4</v>
      </c>
      <c r="AG19" s="20" t="str">
        <f>VLOOKUP(A:A,[1]TDSheet!$A:$AG,33,0)</f>
        <v>оконч</v>
      </c>
      <c r="AH19" s="13">
        <f t="shared" si="14"/>
        <v>0</v>
      </c>
      <c r="AI19" s="13"/>
      <c r="AJ19" s="13"/>
      <c r="AK19" s="13"/>
    </row>
    <row r="20" spans="1:37" s="1" customFormat="1" ht="11.1" customHeight="1" outlineLevel="1" x14ac:dyDescent="0.2">
      <c r="A20" s="7" t="s">
        <v>23</v>
      </c>
      <c r="B20" s="7" t="s">
        <v>14</v>
      </c>
      <c r="C20" s="8">
        <v>398</v>
      </c>
      <c r="D20" s="8">
        <v>1017</v>
      </c>
      <c r="E20" s="18">
        <v>576</v>
      </c>
      <c r="F20" s="19">
        <v>585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340</v>
      </c>
      <c r="K20" s="13">
        <f t="shared" si="10"/>
        <v>236</v>
      </c>
      <c r="L20" s="13">
        <f>VLOOKUP(A:A,[1]TDSheet!$A:$L,12,0)</f>
        <v>100</v>
      </c>
      <c r="M20" s="13">
        <f>VLOOKUP(A:A,[1]TDSheet!$A:$M,13,0)</f>
        <v>150</v>
      </c>
      <c r="N20" s="13">
        <f>VLOOKUP(A:A,[1]TDSheet!$A:$W,23,0)</f>
        <v>0</v>
      </c>
      <c r="O20" s="13"/>
      <c r="P20" s="13"/>
      <c r="Q20" s="13"/>
      <c r="R20" s="13"/>
      <c r="S20" s="13"/>
      <c r="T20" s="13"/>
      <c r="U20" s="13"/>
      <c r="V20" s="13">
        <f t="shared" si="11"/>
        <v>95.2</v>
      </c>
      <c r="W20" s="16">
        <v>50</v>
      </c>
      <c r="X20" s="17">
        <f t="shared" si="12"/>
        <v>9.2962184873949578</v>
      </c>
      <c r="Y20" s="13">
        <f t="shared" si="13"/>
        <v>6.1449579831932768</v>
      </c>
      <c r="Z20" s="13">
        <f>VLOOKUP(A:A,[1]TDSheet!$A:$Z,26,0)</f>
        <v>0</v>
      </c>
      <c r="AA20" s="13"/>
      <c r="AB20" s="13">
        <f>VLOOKUP(A:A,[4]TDSheet!$A:$D,4,0)</f>
        <v>100</v>
      </c>
      <c r="AC20" s="13">
        <f>VLOOKUP(A:A,[1]TDSheet!$A:$AC,29,0)</f>
        <v>0</v>
      </c>
      <c r="AD20" s="13">
        <f>VLOOKUP(A:A,[1]TDSheet!$A:$AD,30,0)</f>
        <v>89.8</v>
      </c>
      <c r="AE20" s="13">
        <f>VLOOKUP(A:A,[1]TDSheet!$A:$AE,31,0)</f>
        <v>120.6</v>
      </c>
      <c r="AF20" s="13">
        <f>VLOOKUP(A:A,[3]TDSheet!$A:$D,4,0)</f>
        <v>181</v>
      </c>
      <c r="AG20" s="13" t="e">
        <f>VLOOKUP(A:A,[1]TDSheet!$A:$AG,33,0)</f>
        <v>#N/A</v>
      </c>
      <c r="AH20" s="13">
        <f t="shared" si="14"/>
        <v>25</v>
      </c>
      <c r="AI20" s="13"/>
      <c r="AJ20" s="13"/>
      <c r="AK20" s="13"/>
    </row>
    <row r="21" spans="1:37" s="1" customFormat="1" ht="11.1" customHeight="1" outlineLevel="1" x14ac:dyDescent="0.2">
      <c r="A21" s="7" t="s">
        <v>24</v>
      </c>
      <c r="B21" s="7" t="s">
        <v>14</v>
      </c>
      <c r="C21" s="8">
        <v>87</v>
      </c>
      <c r="D21" s="8">
        <v>393</v>
      </c>
      <c r="E21" s="8">
        <v>261</v>
      </c>
      <c r="F21" s="8">
        <v>209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272</v>
      </c>
      <c r="K21" s="13">
        <f t="shared" si="10"/>
        <v>-11</v>
      </c>
      <c r="L21" s="13">
        <f>VLOOKUP(A:A,[1]TDSheet!$A:$L,12,0)</f>
        <v>50</v>
      </c>
      <c r="M21" s="13">
        <f>VLOOKUP(A:A,[1]TDSheet!$A:$M,13,0)</f>
        <v>100</v>
      </c>
      <c r="N21" s="13">
        <f>VLOOKUP(A:A,[1]TDSheet!$A:$W,23,0)</f>
        <v>50</v>
      </c>
      <c r="O21" s="13"/>
      <c r="P21" s="13"/>
      <c r="Q21" s="13"/>
      <c r="R21" s="13"/>
      <c r="S21" s="13"/>
      <c r="T21" s="13"/>
      <c r="U21" s="13"/>
      <c r="V21" s="13">
        <f t="shared" si="11"/>
        <v>49.8</v>
      </c>
      <c r="W21" s="16"/>
      <c r="X21" s="17">
        <f t="shared" si="12"/>
        <v>8.2128514056224908</v>
      </c>
      <c r="Y21" s="13">
        <f t="shared" si="13"/>
        <v>4.1967871485943782</v>
      </c>
      <c r="Z21" s="13">
        <f>VLOOKUP(A:A,[1]TDSheet!$A:$Z,26,0)</f>
        <v>0</v>
      </c>
      <c r="AA21" s="13"/>
      <c r="AB21" s="13">
        <f>VLOOKUP(A:A,[4]TDSheet!$A:$D,4,0)</f>
        <v>12</v>
      </c>
      <c r="AC21" s="13">
        <f>VLOOKUP(A:A,[1]TDSheet!$A:$AC,29,0)</f>
        <v>0</v>
      </c>
      <c r="AD21" s="13">
        <f>VLOOKUP(A:A,[1]TDSheet!$A:$AD,30,0)</f>
        <v>55.4</v>
      </c>
      <c r="AE21" s="13">
        <f>VLOOKUP(A:A,[1]TDSheet!$A:$AE,31,0)</f>
        <v>61</v>
      </c>
      <c r="AF21" s="13">
        <f>VLOOKUP(A:A,[3]TDSheet!$A:$D,4,0)</f>
        <v>61</v>
      </c>
      <c r="AG21" s="13">
        <f>VLOOKUP(A:A,[1]TDSheet!$A:$AG,33,0)</f>
        <v>0</v>
      </c>
      <c r="AH21" s="13">
        <f t="shared" si="14"/>
        <v>0</v>
      </c>
      <c r="AI21" s="13"/>
      <c r="AJ21" s="13"/>
      <c r="AK21" s="13"/>
    </row>
    <row r="22" spans="1:37" s="1" customFormat="1" ht="11.1" customHeight="1" outlineLevel="1" x14ac:dyDescent="0.2">
      <c r="A22" s="7" t="s">
        <v>25</v>
      </c>
      <c r="B22" s="7" t="s">
        <v>14</v>
      </c>
      <c r="C22" s="8">
        <v>45</v>
      </c>
      <c r="D22" s="8">
        <v>294</v>
      </c>
      <c r="E22" s="8">
        <v>178</v>
      </c>
      <c r="F22" s="8">
        <v>87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180</v>
      </c>
      <c r="K22" s="13">
        <f t="shared" si="10"/>
        <v>-2</v>
      </c>
      <c r="L22" s="13">
        <f>VLOOKUP(A:A,[1]TDSheet!$A:$L,12,0)</f>
        <v>30</v>
      </c>
      <c r="M22" s="13">
        <f>VLOOKUP(A:A,[1]TDSheet!$A:$M,13,0)</f>
        <v>20</v>
      </c>
      <c r="N22" s="13">
        <f>VLOOKUP(A:A,[1]TDSheet!$A:$W,23,0)</f>
        <v>0</v>
      </c>
      <c r="O22" s="13"/>
      <c r="P22" s="13"/>
      <c r="Q22" s="13"/>
      <c r="R22" s="13"/>
      <c r="S22" s="13"/>
      <c r="T22" s="13"/>
      <c r="U22" s="13"/>
      <c r="V22" s="13">
        <f t="shared" si="11"/>
        <v>17.600000000000001</v>
      </c>
      <c r="W22" s="16">
        <v>20</v>
      </c>
      <c r="X22" s="17">
        <f t="shared" si="12"/>
        <v>8.920454545454545</v>
      </c>
      <c r="Y22" s="13">
        <f t="shared" si="13"/>
        <v>4.9431818181818175</v>
      </c>
      <c r="Z22" s="13">
        <f>VLOOKUP(A:A,[1]TDSheet!$A:$Z,26,0)</f>
        <v>0</v>
      </c>
      <c r="AA22" s="13"/>
      <c r="AB22" s="13">
        <f>VLOOKUP(A:A,[4]TDSheet!$A:$D,4,0)</f>
        <v>90</v>
      </c>
      <c r="AC22" s="13">
        <f>VLOOKUP(A:A,[1]TDSheet!$A:$AC,29,0)</f>
        <v>0</v>
      </c>
      <c r="AD22" s="13">
        <f>VLOOKUP(A:A,[1]TDSheet!$A:$AD,30,0)</f>
        <v>17.8</v>
      </c>
      <c r="AE22" s="13">
        <f>VLOOKUP(A:A,[1]TDSheet!$A:$AE,31,0)</f>
        <v>21.4</v>
      </c>
      <c r="AF22" s="13">
        <f>VLOOKUP(A:A,[3]TDSheet!$A:$D,4,0)</f>
        <v>109</v>
      </c>
      <c r="AG22" s="13">
        <f>VLOOKUP(A:A,[1]TDSheet!$A:$AG,33,0)</f>
        <v>0</v>
      </c>
      <c r="AH22" s="13">
        <f t="shared" si="14"/>
        <v>10</v>
      </c>
      <c r="AI22" s="13"/>
      <c r="AJ22" s="13"/>
      <c r="AK22" s="13"/>
    </row>
    <row r="23" spans="1:37" s="1" customFormat="1" ht="11.1" customHeight="1" outlineLevel="1" x14ac:dyDescent="0.2">
      <c r="A23" s="7" t="s">
        <v>26</v>
      </c>
      <c r="B23" s="7" t="s">
        <v>14</v>
      </c>
      <c r="C23" s="8">
        <v>69</v>
      </c>
      <c r="D23" s="8">
        <v>105</v>
      </c>
      <c r="E23" s="8">
        <v>96</v>
      </c>
      <c r="F23" s="8">
        <v>51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102</v>
      </c>
      <c r="K23" s="13">
        <f t="shared" si="10"/>
        <v>-6</v>
      </c>
      <c r="L23" s="13">
        <f>VLOOKUP(A:A,[1]TDSheet!$A:$L,12,0)</f>
        <v>0</v>
      </c>
      <c r="M23" s="13">
        <f>VLOOKUP(A:A,[1]TDSheet!$A:$M,13,0)</f>
        <v>10</v>
      </c>
      <c r="N23" s="13">
        <f>VLOOKUP(A:A,[1]TDSheet!$A:$W,23,0)</f>
        <v>0</v>
      </c>
      <c r="O23" s="13"/>
      <c r="P23" s="13"/>
      <c r="Q23" s="13"/>
      <c r="R23" s="13"/>
      <c r="S23" s="13"/>
      <c r="T23" s="13"/>
      <c r="U23" s="13"/>
      <c r="V23" s="13">
        <f t="shared" si="11"/>
        <v>13.2</v>
      </c>
      <c r="W23" s="16">
        <v>30</v>
      </c>
      <c r="X23" s="17">
        <f t="shared" si="12"/>
        <v>6.8939393939393945</v>
      </c>
      <c r="Y23" s="13">
        <f t="shared" si="13"/>
        <v>3.8636363636363638</v>
      </c>
      <c r="Z23" s="13">
        <f>VLOOKUP(A:A,[1]TDSheet!$A:$Z,26,0)</f>
        <v>0</v>
      </c>
      <c r="AA23" s="13"/>
      <c r="AB23" s="13">
        <f>VLOOKUP(A:A,[4]TDSheet!$A:$D,4,0)</f>
        <v>30</v>
      </c>
      <c r="AC23" s="13">
        <f>VLOOKUP(A:A,[1]TDSheet!$A:$AC,29,0)</f>
        <v>0</v>
      </c>
      <c r="AD23" s="13">
        <f>VLOOKUP(A:A,[1]TDSheet!$A:$AD,30,0)</f>
        <v>14.8</v>
      </c>
      <c r="AE23" s="13">
        <f>VLOOKUP(A:A,[1]TDSheet!$A:$AE,31,0)</f>
        <v>12.2</v>
      </c>
      <c r="AF23" s="13">
        <f>VLOOKUP(A:A,[3]TDSheet!$A:$D,4,0)</f>
        <v>52</v>
      </c>
      <c r="AG23" s="13" t="e">
        <f>VLOOKUP(A:A,[1]TDSheet!$A:$AG,33,0)</f>
        <v>#N/A</v>
      </c>
      <c r="AH23" s="13">
        <f t="shared" si="14"/>
        <v>10.5</v>
      </c>
      <c r="AI23" s="13"/>
      <c r="AJ23" s="13"/>
      <c r="AK23" s="13"/>
    </row>
    <row r="24" spans="1:37" s="1" customFormat="1" ht="11.1" customHeight="1" outlineLevel="1" x14ac:dyDescent="0.2">
      <c r="A24" s="7" t="s">
        <v>27</v>
      </c>
      <c r="B24" s="7" t="s">
        <v>14</v>
      </c>
      <c r="C24" s="8">
        <v>1075</v>
      </c>
      <c r="D24" s="8">
        <v>3185</v>
      </c>
      <c r="E24" s="8">
        <v>1569</v>
      </c>
      <c r="F24" s="8">
        <v>2301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1592</v>
      </c>
      <c r="K24" s="13">
        <f t="shared" si="10"/>
        <v>-23</v>
      </c>
      <c r="L24" s="13">
        <f>VLOOKUP(A:A,[1]TDSheet!$A:$L,12,0)</f>
        <v>0</v>
      </c>
      <c r="M24" s="13">
        <f>VLOOKUP(A:A,[1]TDSheet!$A:$M,13,0)</f>
        <v>1000</v>
      </c>
      <c r="N24" s="13">
        <f>VLOOKUP(A:A,[1]TDSheet!$A:$W,23,0)</f>
        <v>500</v>
      </c>
      <c r="O24" s="13"/>
      <c r="P24" s="13"/>
      <c r="Q24" s="13"/>
      <c r="R24" s="13"/>
      <c r="S24" s="13"/>
      <c r="T24" s="13"/>
      <c r="U24" s="13"/>
      <c r="V24" s="13">
        <f t="shared" si="11"/>
        <v>271.8</v>
      </c>
      <c r="W24" s="16">
        <v>1000</v>
      </c>
      <c r="X24" s="17">
        <f t="shared" si="12"/>
        <v>17.663723325974981</v>
      </c>
      <c r="Y24" s="13">
        <f t="shared" si="13"/>
        <v>8.4657836644591615</v>
      </c>
      <c r="Z24" s="13">
        <f>VLOOKUP(A:A,[1]TDSheet!$A:$Z,26,0)</f>
        <v>0</v>
      </c>
      <c r="AA24" s="13"/>
      <c r="AB24" s="13">
        <f>VLOOKUP(A:A,[4]TDSheet!$A:$D,4,0)</f>
        <v>210</v>
      </c>
      <c r="AC24" s="13">
        <f>VLOOKUP(A:A,[1]TDSheet!$A:$AC,29,0)</f>
        <v>0</v>
      </c>
      <c r="AD24" s="13">
        <f>VLOOKUP(A:A,[1]TDSheet!$A:$AD,30,0)</f>
        <v>191.6</v>
      </c>
      <c r="AE24" s="13">
        <f>VLOOKUP(A:A,[1]TDSheet!$A:$AE,31,0)</f>
        <v>291.8</v>
      </c>
      <c r="AF24" s="13">
        <f>VLOOKUP(A:A,[3]TDSheet!$A:$D,4,0)</f>
        <v>451</v>
      </c>
      <c r="AG24" s="13">
        <f>VLOOKUP(A:A,[1]TDSheet!$A:$AG,33,0)</f>
        <v>0</v>
      </c>
      <c r="AH24" s="13">
        <f t="shared" si="14"/>
        <v>170</v>
      </c>
      <c r="AI24" s="13"/>
      <c r="AJ24" s="13"/>
      <c r="AK24" s="13"/>
    </row>
    <row r="25" spans="1:37" s="1" customFormat="1" ht="11.1" customHeight="1" outlineLevel="1" x14ac:dyDescent="0.2">
      <c r="A25" s="7" t="s">
        <v>28</v>
      </c>
      <c r="B25" s="7" t="s">
        <v>14</v>
      </c>
      <c r="C25" s="8">
        <v>82</v>
      </c>
      <c r="D25" s="8">
        <v>476</v>
      </c>
      <c r="E25" s="8">
        <v>365</v>
      </c>
      <c r="F25" s="8">
        <v>111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396</v>
      </c>
      <c r="K25" s="13">
        <f t="shared" si="10"/>
        <v>-31</v>
      </c>
      <c r="L25" s="13">
        <f>VLOOKUP(A:A,[1]TDSheet!$A:$L,12,0)</f>
        <v>50</v>
      </c>
      <c r="M25" s="13">
        <f>VLOOKUP(A:A,[1]TDSheet!$A:$M,13,0)</f>
        <v>60</v>
      </c>
      <c r="N25" s="13">
        <f>VLOOKUP(A:A,[1]TDSheet!$A:$W,23,0)</f>
        <v>30</v>
      </c>
      <c r="O25" s="13"/>
      <c r="P25" s="13"/>
      <c r="Q25" s="13"/>
      <c r="R25" s="13"/>
      <c r="S25" s="13"/>
      <c r="T25" s="13"/>
      <c r="U25" s="13"/>
      <c r="V25" s="13">
        <f t="shared" si="11"/>
        <v>49</v>
      </c>
      <c r="W25" s="16">
        <v>120</v>
      </c>
      <c r="X25" s="17">
        <f t="shared" si="12"/>
        <v>7.5714285714285712</v>
      </c>
      <c r="Y25" s="13">
        <f t="shared" si="13"/>
        <v>2.2653061224489797</v>
      </c>
      <c r="Z25" s="13">
        <f>VLOOKUP(A:A,[1]TDSheet!$A:$Z,26,0)</f>
        <v>0</v>
      </c>
      <c r="AA25" s="13"/>
      <c r="AB25" s="13">
        <f>VLOOKUP(A:A,[4]TDSheet!$A:$D,4,0)</f>
        <v>120</v>
      </c>
      <c r="AC25" s="13">
        <f>VLOOKUP(A:A,[1]TDSheet!$A:$AC,29,0)</f>
        <v>0</v>
      </c>
      <c r="AD25" s="13">
        <f>VLOOKUP(A:A,[1]TDSheet!$A:$AD,30,0)</f>
        <v>43</v>
      </c>
      <c r="AE25" s="13">
        <f>VLOOKUP(A:A,[1]TDSheet!$A:$AE,31,0)</f>
        <v>45.8</v>
      </c>
      <c r="AF25" s="13">
        <f>VLOOKUP(A:A,[3]TDSheet!$A:$D,4,0)</f>
        <v>213</v>
      </c>
      <c r="AG25" s="13" t="e">
        <f>VLOOKUP(A:A,[1]TDSheet!$A:$AG,33,0)</f>
        <v>#N/A</v>
      </c>
      <c r="AH25" s="13">
        <f t="shared" si="14"/>
        <v>45.6</v>
      </c>
      <c r="AI25" s="13"/>
      <c r="AJ25" s="13"/>
      <c r="AK25" s="13"/>
    </row>
    <row r="26" spans="1:37" s="1" customFormat="1" ht="11.1" customHeight="1" outlineLevel="1" x14ac:dyDescent="0.2">
      <c r="A26" s="7" t="s">
        <v>29</v>
      </c>
      <c r="B26" s="7" t="s">
        <v>14</v>
      </c>
      <c r="C26" s="8">
        <v>3316</v>
      </c>
      <c r="D26" s="8">
        <v>9674</v>
      </c>
      <c r="E26" s="8">
        <v>8625</v>
      </c>
      <c r="F26" s="8">
        <v>3002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3">
        <f>VLOOKUP(A:A,[2]TDSheet!$A:$F,6,0)</f>
        <v>8598</v>
      </c>
      <c r="K26" s="13">
        <f t="shared" si="10"/>
        <v>27</v>
      </c>
      <c r="L26" s="13">
        <f>VLOOKUP(A:A,[1]TDSheet!$A:$L,12,0)</f>
        <v>500</v>
      </c>
      <c r="M26" s="13">
        <f>VLOOKUP(A:A,[1]TDSheet!$A:$M,13,0)</f>
        <v>1200</v>
      </c>
      <c r="N26" s="13">
        <f>VLOOKUP(A:A,[1]TDSheet!$A:$W,23,0)</f>
        <v>700</v>
      </c>
      <c r="O26" s="13"/>
      <c r="P26" s="13"/>
      <c r="Q26" s="13"/>
      <c r="R26" s="13"/>
      <c r="S26" s="13"/>
      <c r="T26" s="13"/>
      <c r="U26" s="13"/>
      <c r="V26" s="13">
        <f t="shared" si="11"/>
        <v>772.2</v>
      </c>
      <c r="W26" s="16">
        <v>1000</v>
      </c>
      <c r="X26" s="17">
        <f t="shared" si="12"/>
        <v>8.2905982905982896</v>
      </c>
      <c r="Y26" s="13">
        <f t="shared" si="13"/>
        <v>3.8875938875938876</v>
      </c>
      <c r="Z26" s="13">
        <f>VLOOKUP(A:A,[1]TDSheet!$A:$Z,26,0)</f>
        <v>0</v>
      </c>
      <c r="AA26" s="13"/>
      <c r="AB26" s="13">
        <f>VLOOKUP(A:A,[4]TDSheet!$A:$D,4,0)</f>
        <v>1464</v>
      </c>
      <c r="AC26" s="13">
        <f>VLOOKUP(A:A,[1]TDSheet!$A:$AC,29,0)</f>
        <v>3300</v>
      </c>
      <c r="AD26" s="13">
        <f>VLOOKUP(A:A,[1]TDSheet!$A:$AD,30,0)</f>
        <v>825.4</v>
      </c>
      <c r="AE26" s="13">
        <f>VLOOKUP(A:A,[1]TDSheet!$A:$AE,31,0)</f>
        <v>815</v>
      </c>
      <c r="AF26" s="13">
        <f>VLOOKUP(A:A,[3]TDSheet!$A:$D,4,0)</f>
        <v>1950</v>
      </c>
      <c r="AG26" s="13" t="str">
        <f>VLOOKUP(A:A,[1]TDSheet!$A:$AG,33,0)</f>
        <v>продноя</v>
      </c>
      <c r="AH26" s="13">
        <f t="shared" si="14"/>
        <v>420</v>
      </c>
      <c r="AI26" s="13"/>
      <c r="AJ26" s="13"/>
      <c r="AK26" s="13"/>
    </row>
    <row r="27" spans="1:37" s="1" customFormat="1" ht="11.1" customHeight="1" outlineLevel="1" x14ac:dyDescent="0.2">
      <c r="A27" s="7" t="s">
        <v>30</v>
      </c>
      <c r="B27" s="7" t="s">
        <v>14</v>
      </c>
      <c r="C27" s="8">
        <v>2240</v>
      </c>
      <c r="D27" s="8">
        <v>18374</v>
      </c>
      <c r="E27" s="8">
        <v>11314</v>
      </c>
      <c r="F27" s="8">
        <v>6109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3">
        <f>VLOOKUP(A:A,[2]TDSheet!$A:$F,6,0)</f>
        <v>11325</v>
      </c>
      <c r="K27" s="13">
        <f t="shared" si="10"/>
        <v>-11</v>
      </c>
      <c r="L27" s="13">
        <f>VLOOKUP(A:A,[1]TDSheet!$A:$L,12,0)</f>
        <v>0</v>
      </c>
      <c r="M27" s="13">
        <f>VLOOKUP(A:A,[1]TDSheet!$A:$M,13,0)</f>
        <v>1000</v>
      </c>
      <c r="N27" s="13">
        <f>VLOOKUP(A:A,[1]TDSheet!$A:$W,23,0)</f>
        <v>0</v>
      </c>
      <c r="O27" s="13"/>
      <c r="P27" s="13"/>
      <c r="Q27" s="13"/>
      <c r="R27" s="13"/>
      <c r="S27" s="13"/>
      <c r="T27" s="13"/>
      <c r="U27" s="13"/>
      <c r="V27" s="13">
        <f t="shared" si="11"/>
        <v>986</v>
      </c>
      <c r="W27" s="16">
        <v>1400</v>
      </c>
      <c r="X27" s="17">
        <f t="shared" si="12"/>
        <v>8.6298174442190678</v>
      </c>
      <c r="Y27" s="13">
        <f t="shared" si="13"/>
        <v>6.1957403651115621</v>
      </c>
      <c r="Z27" s="13">
        <f>VLOOKUP(A:A,[1]TDSheet!$A:$Z,26,0)</f>
        <v>0</v>
      </c>
      <c r="AA27" s="13"/>
      <c r="AB27" s="13">
        <f>VLOOKUP(A:A,[4]TDSheet!$A:$D,4,0)</f>
        <v>1824</v>
      </c>
      <c r="AC27" s="13">
        <f>VLOOKUP(A:A,[1]TDSheet!$A:$AC,29,0)</f>
        <v>4560</v>
      </c>
      <c r="AD27" s="13">
        <f>VLOOKUP(A:A,[1]TDSheet!$A:$AD,30,0)</f>
        <v>914.4</v>
      </c>
      <c r="AE27" s="13">
        <f>VLOOKUP(A:A,[1]TDSheet!$A:$AE,31,0)</f>
        <v>1108.8</v>
      </c>
      <c r="AF27" s="13">
        <f>VLOOKUP(A:A,[3]TDSheet!$A:$D,4,0)</f>
        <v>2785</v>
      </c>
      <c r="AG27" s="13">
        <f>VLOOKUP(A:A,[1]TDSheet!$A:$AG,33,0)</f>
        <v>0</v>
      </c>
      <c r="AH27" s="13">
        <f t="shared" si="14"/>
        <v>588</v>
      </c>
      <c r="AI27" s="13"/>
      <c r="AJ27" s="13"/>
      <c r="AK27" s="13"/>
    </row>
    <row r="28" spans="1:37" s="1" customFormat="1" ht="21.95" customHeight="1" outlineLevel="1" x14ac:dyDescent="0.2">
      <c r="A28" s="7" t="s">
        <v>31</v>
      </c>
      <c r="B28" s="7" t="s">
        <v>14</v>
      </c>
      <c r="C28" s="8">
        <v>260</v>
      </c>
      <c r="D28" s="8">
        <v>1612</v>
      </c>
      <c r="E28" s="8">
        <v>1162</v>
      </c>
      <c r="F28" s="8">
        <v>642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1152</v>
      </c>
      <c r="K28" s="13">
        <f t="shared" si="10"/>
        <v>10</v>
      </c>
      <c r="L28" s="13">
        <f>VLOOKUP(A:A,[1]TDSheet!$A:$L,12,0)</f>
        <v>300</v>
      </c>
      <c r="M28" s="13">
        <f>VLOOKUP(A:A,[1]TDSheet!$A:$M,13,0)</f>
        <v>300</v>
      </c>
      <c r="N28" s="13">
        <f>VLOOKUP(A:A,[1]TDSheet!$A:$W,23,0)</f>
        <v>350</v>
      </c>
      <c r="O28" s="13"/>
      <c r="P28" s="13"/>
      <c r="Q28" s="13"/>
      <c r="R28" s="13"/>
      <c r="S28" s="13"/>
      <c r="T28" s="13"/>
      <c r="U28" s="13"/>
      <c r="V28" s="13">
        <f t="shared" si="11"/>
        <v>216.8</v>
      </c>
      <c r="W28" s="16">
        <v>100</v>
      </c>
      <c r="X28" s="17">
        <f t="shared" si="12"/>
        <v>7.8044280442804421</v>
      </c>
      <c r="Y28" s="13">
        <f t="shared" si="13"/>
        <v>2.9612546125461252</v>
      </c>
      <c r="Z28" s="13">
        <f>VLOOKUP(A:A,[1]TDSheet!$A:$Z,26,0)</f>
        <v>0</v>
      </c>
      <c r="AA28" s="13"/>
      <c r="AB28" s="13">
        <f>VLOOKUP(A:A,[4]TDSheet!$A:$D,4,0)</f>
        <v>78</v>
      </c>
      <c r="AC28" s="13">
        <f>VLOOKUP(A:A,[1]TDSheet!$A:$AC,29,0)</f>
        <v>0</v>
      </c>
      <c r="AD28" s="13">
        <f>VLOOKUP(A:A,[1]TDSheet!$A:$AD,30,0)</f>
        <v>181.6</v>
      </c>
      <c r="AE28" s="13">
        <f>VLOOKUP(A:A,[1]TDSheet!$A:$AE,31,0)</f>
        <v>227.4</v>
      </c>
      <c r="AF28" s="13">
        <f>VLOOKUP(A:A,[3]TDSheet!$A:$D,4,0)</f>
        <v>186</v>
      </c>
      <c r="AG28" s="13" t="str">
        <f>VLOOKUP(A:A,[1]TDSheet!$A:$AG,33,0)</f>
        <v>продноя</v>
      </c>
      <c r="AH28" s="13">
        <f t="shared" si="14"/>
        <v>35</v>
      </c>
      <c r="AI28" s="13"/>
      <c r="AJ28" s="13"/>
      <c r="AK28" s="13"/>
    </row>
    <row r="29" spans="1:37" s="1" customFormat="1" ht="21.95" customHeight="1" outlineLevel="1" x14ac:dyDescent="0.2">
      <c r="A29" s="7" t="s">
        <v>32</v>
      </c>
      <c r="B29" s="7" t="s">
        <v>14</v>
      </c>
      <c r="C29" s="8">
        <v>253</v>
      </c>
      <c r="D29" s="8">
        <v>329</v>
      </c>
      <c r="E29" s="8">
        <v>328</v>
      </c>
      <c r="F29" s="8">
        <v>237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344</v>
      </c>
      <c r="K29" s="13">
        <f t="shared" si="10"/>
        <v>-16</v>
      </c>
      <c r="L29" s="13">
        <f>VLOOKUP(A:A,[1]TDSheet!$A:$L,12,0)</f>
        <v>0</v>
      </c>
      <c r="M29" s="13">
        <f>VLOOKUP(A:A,[1]TDSheet!$A:$M,13,0)</f>
        <v>120</v>
      </c>
      <c r="N29" s="13">
        <f>VLOOKUP(A:A,[1]TDSheet!$A:$W,23,0)</f>
        <v>100</v>
      </c>
      <c r="O29" s="13"/>
      <c r="P29" s="13"/>
      <c r="Q29" s="13"/>
      <c r="R29" s="13"/>
      <c r="S29" s="13"/>
      <c r="T29" s="13"/>
      <c r="U29" s="13"/>
      <c r="V29" s="13">
        <f t="shared" si="11"/>
        <v>65.599999999999994</v>
      </c>
      <c r="W29" s="16">
        <v>50</v>
      </c>
      <c r="X29" s="17">
        <f t="shared" si="12"/>
        <v>7.7286585365853666</v>
      </c>
      <c r="Y29" s="13">
        <f t="shared" si="13"/>
        <v>3.6128048780487809</v>
      </c>
      <c r="Z29" s="13">
        <f>VLOOKUP(A:A,[1]TDSheet!$A:$Z,26,0)</f>
        <v>0</v>
      </c>
      <c r="AA29" s="13"/>
      <c r="AB29" s="13">
        <v>0</v>
      </c>
      <c r="AC29" s="13">
        <f>VLOOKUP(A:A,[1]TDSheet!$A:$AC,29,0)</f>
        <v>0</v>
      </c>
      <c r="AD29" s="13">
        <f>VLOOKUP(A:A,[1]TDSheet!$A:$AD,30,0)</f>
        <v>76</v>
      </c>
      <c r="AE29" s="13">
        <f>VLOOKUP(A:A,[1]TDSheet!$A:$AE,31,0)</f>
        <v>66.2</v>
      </c>
      <c r="AF29" s="13">
        <f>VLOOKUP(A:A,[3]TDSheet!$A:$D,4,0)</f>
        <v>67</v>
      </c>
      <c r="AG29" s="13">
        <f>VLOOKUP(A:A,[1]TDSheet!$A:$AG,33,0)</f>
        <v>0</v>
      </c>
      <c r="AH29" s="13">
        <f t="shared" si="14"/>
        <v>17.5</v>
      </c>
      <c r="AI29" s="13"/>
      <c r="AJ29" s="13"/>
      <c r="AK29" s="13"/>
    </row>
    <row r="30" spans="1:37" s="1" customFormat="1" ht="21.95" customHeight="1" outlineLevel="1" x14ac:dyDescent="0.2">
      <c r="A30" s="7" t="s">
        <v>33</v>
      </c>
      <c r="B30" s="7" t="s">
        <v>14</v>
      </c>
      <c r="C30" s="8">
        <v>481</v>
      </c>
      <c r="D30" s="8">
        <v>574</v>
      </c>
      <c r="E30" s="8">
        <v>582</v>
      </c>
      <c r="F30" s="8">
        <v>469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3">
        <f>VLOOKUP(A:A,[2]TDSheet!$A:$F,6,0)</f>
        <v>579</v>
      </c>
      <c r="K30" s="13">
        <f t="shared" si="10"/>
        <v>3</v>
      </c>
      <c r="L30" s="13">
        <f>VLOOKUP(A:A,[1]TDSheet!$A:$L,12,0)</f>
        <v>0</v>
      </c>
      <c r="M30" s="13">
        <f>VLOOKUP(A:A,[1]TDSheet!$A:$M,13,0)</f>
        <v>160</v>
      </c>
      <c r="N30" s="13">
        <f>VLOOKUP(A:A,[1]TDSheet!$A:$W,23,0)</f>
        <v>100</v>
      </c>
      <c r="O30" s="13"/>
      <c r="P30" s="13"/>
      <c r="Q30" s="13"/>
      <c r="R30" s="13"/>
      <c r="S30" s="13"/>
      <c r="T30" s="13"/>
      <c r="U30" s="13"/>
      <c r="V30" s="13">
        <f t="shared" si="11"/>
        <v>104.4</v>
      </c>
      <c r="W30" s="16">
        <v>100</v>
      </c>
      <c r="X30" s="17">
        <f t="shared" si="12"/>
        <v>7.9406130268199231</v>
      </c>
      <c r="Y30" s="13">
        <f t="shared" si="13"/>
        <v>4.4923371647509578</v>
      </c>
      <c r="Z30" s="13">
        <f>VLOOKUP(A:A,[1]TDSheet!$A:$Z,26,0)</f>
        <v>0</v>
      </c>
      <c r="AA30" s="13"/>
      <c r="AB30" s="13">
        <f>VLOOKUP(A:A,[4]TDSheet!$A:$D,4,0)</f>
        <v>60</v>
      </c>
      <c r="AC30" s="13">
        <f>VLOOKUP(A:A,[1]TDSheet!$A:$AC,29,0)</f>
        <v>0</v>
      </c>
      <c r="AD30" s="13">
        <f>VLOOKUP(A:A,[1]TDSheet!$A:$AD,30,0)</f>
        <v>143.80000000000001</v>
      </c>
      <c r="AE30" s="13">
        <f>VLOOKUP(A:A,[1]TDSheet!$A:$AE,31,0)</f>
        <v>114.4</v>
      </c>
      <c r="AF30" s="13">
        <f>VLOOKUP(A:A,[3]TDSheet!$A:$D,4,0)</f>
        <v>160</v>
      </c>
      <c r="AG30" s="13">
        <f>VLOOKUP(A:A,[1]TDSheet!$A:$AG,33,0)</f>
        <v>0</v>
      </c>
      <c r="AH30" s="13">
        <f t="shared" si="14"/>
        <v>35</v>
      </c>
      <c r="AI30" s="13"/>
      <c r="AJ30" s="13"/>
      <c r="AK30" s="13"/>
    </row>
    <row r="31" spans="1:37" s="1" customFormat="1" ht="21.95" customHeight="1" outlineLevel="1" x14ac:dyDescent="0.2">
      <c r="A31" s="7" t="s">
        <v>34</v>
      </c>
      <c r="B31" s="7" t="s">
        <v>14</v>
      </c>
      <c r="C31" s="8">
        <v>462</v>
      </c>
      <c r="D31" s="8">
        <v>1822</v>
      </c>
      <c r="E31" s="8">
        <v>1291</v>
      </c>
      <c r="F31" s="8">
        <v>899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3">
        <f>VLOOKUP(A:A,[2]TDSheet!$A:$F,6,0)</f>
        <v>1285</v>
      </c>
      <c r="K31" s="13">
        <f t="shared" si="10"/>
        <v>6</v>
      </c>
      <c r="L31" s="13">
        <f>VLOOKUP(A:A,[1]TDSheet!$A:$L,12,0)</f>
        <v>300</v>
      </c>
      <c r="M31" s="13">
        <f>VLOOKUP(A:A,[1]TDSheet!$A:$M,13,0)</f>
        <v>400</v>
      </c>
      <c r="N31" s="13">
        <f>VLOOKUP(A:A,[1]TDSheet!$A:$W,23,0)</f>
        <v>150</v>
      </c>
      <c r="O31" s="13"/>
      <c r="P31" s="13"/>
      <c r="Q31" s="13"/>
      <c r="R31" s="13"/>
      <c r="S31" s="13"/>
      <c r="T31" s="13"/>
      <c r="U31" s="13"/>
      <c r="V31" s="13">
        <f t="shared" si="11"/>
        <v>234.2</v>
      </c>
      <c r="W31" s="16">
        <v>100</v>
      </c>
      <c r="X31" s="17">
        <f t="shared" si="12"/>
        <v>7.8949615713065757</v>
      </c>
      <c r="Y31" s="13">
        <f t="shared" si="13"/>
        <v>3.838599487617421</v>
      </c>
      <c r="Z31" s="13">
        <f>VLOOKUP(A:A,[1]TDSheet!$A:$Z,26,0)</f>
        <v>0</v>
      </c>
      <c r="AA31" s="13"/>
      <c r="AB31" s="13">
        <f>VLOOKUP(A:A,[4]TDSheet!$A:$D,4,0)</f>
        <v>120</v>
      </c>
      <c r="AC31" s="13">
        <f>VLOOKUP(A:A,[1]TDSheet!$A:$AC,29,0)</f>
        <v>0</v>
      </c>
      <c r="AD31" s="13">
        <f>VLOOKUP(A:A,[1]TDSheet!$A:$AD,30,0)</f>
        <v>227.6</v>
      </c>
      <c r="AE31" s="13">
        <f>VLOOKUP(A:A,[1]TDSheet!$A:$AE,31,0)</f>
        <v>275</v>
      </c>
      <c r="AF31" s="13">
        <f>VLOOKUP(A:A,[3]TDSheet!$A:$D,4,0)</f>
        <v>254</v>
      </c>
      <c r="AG31" s="13" t="str">
        <f>VLOOKUP(A:A,[1]TDSheet!$A:$AG,33,0)</f>
        <v>продноя</v>
      </c>
      <c r="AH31" s="13">
        <f t="shared" si="14"/>
        <v>35</v>
      </c>
      <c r="AI31" s="13"/>
      <c r="AJ31" s="13"/>
      <c r="AK31" s="13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206.441</v>
      </c>
      <c r="D32" s="8">
        <v>944.73900000000003</v>
      </c>
      <c r="E32" s="8">
        <v>671.101</v>
      </c>
      <c r="F32" s="8">
        <v>314.61900000000003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641.95899999999995</v>
      </c>
      <c r="K32" s="13">
        <f t="shared" si="10"/>
        <v>29.142000000000053</v>
      </c>
      <c r="L32" s="13">
        <f>VLOOKUP(A:A,[1]TDSheet!$A:$L,12,0)</f>
        <v>100</v>
      </c>
      <c r="M32" s="13">
        <f>VLOOKUP(A:A,[1]TDSheet!$A:$M,13,0)</f>
        <v>180</v>
      </c>
      <c r="N32" s="13">
        <f>VLOOKUP(A:A,[1]TDSheet!$A:$W,23,0)</f>
        <v>220</v>
      </c>
      <c r="O32" s="13"/>
      <c r="P32" s="13"/>
      <c r="Q32" s="13"/>
      <c r="R32" s="13"/>
      <c r="S32" s="13"/>
      <c r="T32" s="13"/>
      <c r="U32" s="13"/>
      <c r="V32" s="13">
        <f t="shared" si="11"/>
        <v>112.02799999999999</v>
      </c>
      <c r="W32" s="16">
        <v>100</v>
      </c>
      <c r="X32" s="17">
        <f t="shared" si="12"/>
        <v>8.1642000214232162</v>
      </c>
      <c r="Y32" s="13">
        <f t="shared" si="13"/>
        <v>2.8083961152569006</v>
      </c>
      <c r="Z32" s="13">
        <f>VLOOKUP(A:A,[1]TDSheet!$A:$Z,26,0)</f>
        <v>0</v>
      </c>
      <c r="AA32" s="13"/>
      <c r="AB32" s="13">
        <f>VLOOKUP(A:A,[4]TDSheet!$A:$D,4,0)</f>
        <v>110.961</v>
      </c>
      <c r="AC32" s="13">
        <f>VLOOKUP(A:A,[1]TDSheet!$A:$AC,29,0)</f>
        <v>0</v>
      </c>
      <c r="AD32" s="13">
        <f>VLOOKUP(A:A,[1]TDSheet!$A:$AD,30,0)</f>
        <v>88.752400000000009</v>
      </c>
      <c r="AE32" s="13">
        <f>VLOOKUP(A:A,[1]TDSheet!$A:$AE,31,0)</f>
        <v>101.34020000000001</v>
      </c>
      <c r="AF32" s="13">
        <f>VLOOKUP(A:A,[3]TDSheet!$A:$D,4,0)</f>
        <v>171.52699999999999</v>
      </c>
      <c r="AG32" s="13" t="e">
        <f>VLOOKUP(A:A,[1]TDSheet!$A:$AG,33,0)</f>
        <v>#N/A</v>
      </c>
      <c r="AH32" s="13">
        <f t="shared" si="14"/>
        <v>100</v>
      </c>
      <c r="AI32" s="13"/>
      <c r="AJ32" s="13"/>
      <c r="AK32" s="13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3818.279</v>
      </c>
      <c r="D33" s="8">
        <v>9839.3739999999998</v>
      </c>
      <c r="E33" s="8">
        <v>7672.4350000000004</v>
      </c>
      <c r="F33" s="8">
        <v>3645.01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7640.5360000000001</v>
      </c>
      <c r="K33" s="13">
        <f t="shared" si="10"/>
        <v>31.899000000000342</v>
      </c>
      <c r="L33" s="13">
        <f>VLOOKUP(A:A,[1]TDSheet!$A:$L,12,0)</f>
        <v>2200</v>
      </c>
      <c r="M33" s="13">
        <f>VLOOKUP(A:A,[1]TDSheet!$A:$M,13,0)</f>
        <v>1000</v>
      </c>
      <c r="N33" s="13">
        <f>VLOOKUP(A:A,[1]TDSheet!$A:$W,23,0)</f>
        <v>1000</v>
      </c>
      <c r="O33" s="13"/>
      <c r="P33" s="13"/>
      <c r="Q33" s="13"/>
      <c r="R33" s="13"/>
      <c r="S33" s="13"/>
      <c r="T33" s="13"/>
      <c r="U33" s="13"/>
      <c r="V33" s="13">
        <f t="shared" si="11"/>
        <v>1041.7922000000001</v>
      </c>
      <c r="W33" s="16">
        <v>1500</v>
      </c>
      <c r="X33" s="17">
        <f t="shared" si="12"/>
        <v>8.970128591863137</v>
      </c>
      <c r="Y33" s="13">
        <f t="shared" si="13"/>
        <v>3.4987879540660796</v>
      </c>
      <c r="Z33" s="13">
        <f>VLOOKUP(A:A,[1]TDSheet!$A:$Z,26,0)</f>
        <v>0</v>
      </c>
      <c r="AA33" s="13"/>
      <c r="AB33" s="13">
        <f>VLOOKUP(A:A,[4]TDSheet!$A:$D,4,0)</f>
        <v>2463.4740000000002</v>
      </c>
      <c r="AC33" s="13">
        <f>VLOOKUP(A:A,[1]TDSheet!$A:$AC,29,0)</f>
        <v>0</v>
      </c>
      <c r="AD33" s="13">
        <f>VLOOKUP(A:A,[1]TDSheet!$A:$AD,30,0)</f>
        <v>1046.73</v>
      </c>
      <c r="AE33" s="13">
        <f>VLOOKUP(A:A,[1]TDSheet!$A:$AE,31,0)</f>
        <v>1104.2592</v>
      </c>
      <c r="AF33" s="13">
        <f>VLOOKUP(A:A,[3]TDSheet!$A:$D,4,0)</f>
        <v>3112.2429999999999</v>
      </c>
      <c r="AG33" s="13" t="str">
        <f>VLOOKUP(A:A,[1]TDSheet!$A:$AG,33,0)</f>
        <v>продноя</v>
      </c>
      <c r="AH33" s="13">
        <f t="shared" si="14"/>
        <v>1500</v>
      </c>
      <c r="AI33" s="13"/>
      <c r="AJ33" s="13"/>
      <c r="AK33" s="13"/>
    </row>
    <row r="34" spans="1:37" s="1" customFormat="1" ht="11.1" customHeight="1" outlineLevel="1" x14ac:dyDescent="0.2">
      <c r="A34" s="7" t="s">
        <v>37</v>
      </c>
      <c r="B34" s="7" t="s">
        <v>8</v>
      </c>
      <c r="C34" s="8">
        <v>50.247</v>
      </c>
      <c r="D34" s="8">
        <v>621.54899999999998</v>
      </c>
      <c r="E34" s="8">
        <v>375.05700000000002</v>
      </c>
      <c r="F34" s="8">
        <v>254.54499999999999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3">
        <f>VLOOKUP(A:A,[2]TDSheet!$A:$F,6,0)</f>
        <v>354.46699999999998</v>
      </c>
      <c r="K34" s="13">
        <f t="shared" si="10"/>
        <v>20.590000000000032</v>
      </c>
      <c r="L34" s="13">
        <f>VLOOKUP(A:A,[1]TDSheet!$A:$L,12,0)</f>
        <v>50</v>
      </c>
      <c r="M34" s="13">
        <f>VLOOKUP(A:A,[1]TDSheet!$A:$M,13,0)</f>
        <v>80</v>
      </c>
      <c r="N34" s="13">
        <f>VLOOKUP(A:A,[1]TDSheet!$A:$W,23,0)</f>
        <v>120</v>
      </c>
      <c r="O34" s="13"/>
      <c r="P34" s="13"/>
      <c r="Q34" s="13"/>
      <c r="R34" s="13"/>
      <c r="S34" s="13"/>
      <c r="T34" s="13"/>
      <c r="U34" s="13"/>
      <c r="V34" s="13">
        <f t="shared" si="11"/>
        <v>70.780400000000014</v>
      </c>
      <c r="W34" s="16">
        <v>100</v>
      </c>
      <c r="X34" s="17">
        <f t="shared" si="12"/>
        <v>8.5411356816293758</v>
      </c>
      <c r="Y34" s="13">
        <f t="shared" si="13"/>
        <v>3.5962639374742151</v>
      </c>
      <c r="Z34" s="13">
        <f>VLOOKUP(A:A,[1]TDSheet!$A:$Z,26,0)</f>
        <v>0</v>
      </c>
      <c r="AA34" s="13"/>
      <c r="AB34" s="13">
        <f>VLOOKUP(A:A,[4]TDSheet!$A:$D,4,0)</f>
        <v>21.155000000000001</v>
      </c>
      <c r="AC34" s="13">
        <f>VLOOKUP(A:A,[1]TDSheet!$A:$AC,29,0)</f>
        <v>0</v>
      </c>
      <c r="AD34" s="13">
        <f>VLOOKUP(A:A,[1]TDSheet!$A:$AD,30,0)</f>
        <v>29.823399999999999</v>
      </c>
      <c r="AE34" s="13">
        <f>VLOOKUP(A:A,[1]TDSheet!$A:$AE,31,0)</f>
        <v>62.938400000000001</v>
      </c>
      <c r="AF34" s="13">
        <f>VLOOKUP(A:A,[3]TDSheet!$A:$D,4,0)</f>
        <v>71.418000000000006</v>
      </c>
      <c r="AG34" s="13" t="str">
        <f>VLOOKUP(A:A,[1]TDSheet!$A:$AG,33,0)</f>
        <v>зв60</v>
      </c>
      <c r="AH34" s="13">
        <f t="shared" si="14"/>
        <v>100</v>
      </c>
      <c r="AI34" s="13"/>
      <c r="AJ34" s="13"/>
      <c r="AK34" s="13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394.416</v>
      </c>
      <c r="D35" s="8">
        <v>2369.223</v>
      </c>
      <c r="E35" s="8">
        <v>1718.857</v>
      </c>
      <c r="F35" s="8">
        <v>644.58100000000002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1686.9739999999999</v>
      </c>
      <c r="K35" s="13">
        <f t="shared" si="10"/>
        <v>31.883000000000038</v>
      </c>
      <c r="L35" s="13">
        <f>VLOOKUP(A:A,[1]TDSheet!$A:$L,12,0)</f>
        <v>100</v>
      </c>
      <c r="M35" s="13">
        <f>VLOOKUP(A:A,[1]TDSheet!$A:$M,13,0)</f>
        <v>300</v>
      </c>
      <c r="N35" s="13">
        <f>VLOOKUP(A:A,[1]TDSheet!$A:$W,23,0)</f>
        <v>100</v>
      </c>
      <c r="O35" s="13"/>
      <c r="P35" s="13"/>
      <c r="Q35" s="13"/>
      <c r="R35" s="13"/>
      <c r="S35" s="13"/>
      <c r="T35" s="13"/>
      <c r="U35" s="13"/>
      <c r="V35" s="13">
        <f t="shared" si="11"/>
        <v>142.56519999999998</v>
      </c>
      <c r="W35" s="16">
        <v>100</v>
      </c>
      <c r="X35" s="17">
        <f t="shared" si="12"/>
        <v>8.7299074388420195</v>
      </c>
      <c r="Y35" s="13">
        <f t="shared" si="13"/>
        <v>4.52130674245889</v>
      </c>
      <c r="Z35" s="13">
        <f>VLOOKUP(A:A,[1]TDSheet!$A:$Z,26,0)</f>
        <v>805.02300000000002</v>
      </c>
      <c r="AA35" s="13"/>
      <c r="AB35" s="13">
        <f>VLOOKUP(A:A,[4]TDSheet!$A:$D,4,0)</f>
        <v>201.00800000000001</v>
      </c>
      <c r="AC35" s="13">
        <f>VLOOKUP(A:A,[1]TDSheet!$A:$AC,29,0)</f>
        <v>0</v>
      </c>
      <c r="AD35" s="13">
        <f>VLOOKUP(A:A,[1]TDSheet!$A:$AD,30,0)</f>
        <v>135.4222</v>
      </c>
      <c r="AE35" s="13">
        <f>VLOOKUP(A:A,[1]TDSheet!$A:$AE,31,0)</f>
        <v>155.62100000000001</v>
      </c>
      <c r="AF35" s="13">
        <f>VLOOKUP(A:A,[3]TDSheet!$A:$D,4,0)</f>
        <v>272.01299999999998</v>
      </c>
      <c r="AG35" s="13">
        <f>VLOOKUP(A:A,[1]TDSheet!$A:$AG,33,0)</f>
        <v>0</v>
      </c>
      <c r="AH35" s="13">
        <f t="shared" si="14"/>
        <v>100</v>
      </c>
      <c r="AI35" s="13"/>
      <c r="AJ35" s="13"/>
      <c r="AK35" s="13"/>
    </row>
    <row r="36" spans="1:37" s="1" customFormat="1" ht="21.95" customHeight="1" outlineLevel="1" x14ac:dyDescent="0.2">
      <c r="A36" s="7" t="s">
        <v>39</v>
      </c>
      <c r="B36" s="7" t="s">
        <v>8</v>
      </c>
      <c r="C36" s="8">
        <v>162.42500000000001</v>
      </c>
      <c r="D36" s="8">
        <v>313.10500000000002</v>
      </c>
      <c r="E36" s="8">
        <v>296.15899999999999</v>
      </c>
      <c r="F36" s="8">
        <v>150.637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292.887</v>
      </c>
      <c r="K36" s="13">
        <f t="shared" si="10"/>
        <v>3.2719999999999914</v>
      </c>
      <c r="L36" s="13">
        <f>VLOOKUP(A:A,[1]TDSheet!$A:$L,12,0)</f>
        <v>0</v>
      </c>
      <c r="M36" s="13">
        <f>VLOOKUP(A:A,[1]TDSheet!$A:$M,13,0)</f>
        <v>50</v>
      </c>
      <c r="N36" s="13">
        <f>VLOOKUP(A:A,[1]TDSheet!$A:$W,23,0)</f>
        <v>100</v>
      </c>
      <c r="O36" s="13"/>
      <c r="P36" s="13"/>
      <c r="Q36" s="13"/>
      <c r="R36" s="13"/>
      <c r="S36" s="13"/>
      <c r="T36" s="13"/>
      <c r="U36" s="13"/>
      <c r="V36" s="13">
        <f t="shared" si="11"/>
        <v>49.614799999999995</v>
      </c>
      <c r="W36" s="16">
        <v>100</v>
      </c>
      <c r="X36" s="17">
        <f t="shared" si="12"/>
        <v>8.0749494102566182</v>
      </c>
      <c r="Y36" s="13">
        <f t="shared" si="13"/>
        <v>3.0361303482025526</v>
      </c>
      <c r="Z36" s="13">
        <f>VLOOKUP(A:A,[1]TDSheet!$A:$Z,26,0)</f>
        <v>0</v>
      </c>
      <c r="AA36" s="13"/>
      <c r="AB36" s="13">
        <f>VLOOKUP(A:A,[4]TDSheet!$A:$D,4,0)</f>
        <v>48.085000000000001</v>
      </c>
      <c r="AC36" s="13">
        <f>VLOOKUP(A:A,[1]TDSheet!$A:$AC,29,0)</f>
        <v>0</v>
      </c>
      <c r="AD36" s="13">
        <f>VLOOKUP(A:A,[1]TDSheet!$A:$AD,30,0)</f>
        <v>38.803600000000003</v>
      </c>
      <c r="AE36" s="13">
        <f>VLOOKUP(A:A,[1]TDSheet!$A:$AE,31,0)</f>
        <v>41.191400000000002</v>
      </c>
      <c r="AF36" s="13">
        <f>VLOOKUP(A:A,[3]TDSheet!$A:$D,4,0)</f>
        <v>108.559</v>
      </c>
      <c r="AG36" s="13">
        <f>VLOOKUP(A:A,[1]TDSheet!$A:$AG,33,0)</f>
        <v>0</v>
      </c>
      <c r="AH36" s="13">
        <f t="shared" si="14"/>
        <v>100</v>
      </c>
      <c r="AI36" s="13"/>
      <c r="AJ36" s="13"/>
      <c r="AK36" s="13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8495.0370000000003</v>
      </c>
      <c r="D37" s="8">
        <v>18184.822</v>
      </c>
      <c r="E37" s="8">
        <v>13917.584000000001</v>
      </c>
      <c r="F37" s="8">
        <v>7491.8609999999999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13600.286</v>
      </c>
      <c r="K37" s="13">
        <f t="shared" si="10"/>
        <v>317.29800000000068</v>
      </c>
      <c r="L37" s="13">
        <f>VLOOKUP(A:A,[1]TDSheet!$A:$L,12,0)</f>
        <v>3950</v>
      </c>
      <c r="M37" s="13">
        <f>VLOOKUP(A:A,[1]TDSheet!$A:$M,13,0)</f>
        <v>2200</v>
      </c>
      <c r="N37" s="13">
        <f>VLOOKUP(A:A,[1]TDSheet!$A:$W,23,0)</f>
        <v>2600</v>
      </c>
      <c r="O37" s="13"/>
      <c r="P37" s="13"/>
      <c r="Q37" s="13"/>
      <c r="R37" s="13"/>
      <c r="S37" s="13"/>
      <c r="T37" s="13"/>
      <c r="U37" s="13"/>
      <c r="V37" s="13">
        <f t="shared" si="11"/>
        <v>2157.3258000000001</v>
      </c>
      <c r="W37" s="16">
        <v>2900</v>
      </c>
      <c r="X37" s="17">
        <f t="shared" si="12"/>
        <v>8.872957900007501</v>
      </c>
      <c r="Y37" s="13">
        <f t="shared" si="13"/>
        <v>3.4727536285896177</v>
      </c>
      <c r="Z37" s="13">
        <f>VLOOKUP(A:A,[1]TDSheet!$A:$Z,26,0)</f>
        <v>0</v>
      </c>
      <c r="AA37" s="13"/>
      <c r="AB37" s="13">
        <f>VLOOKUP(A:A,[4]TDSheet!$A:$D,4,0)</f>
        <v>3130.9549999999999</v>
      </c>
      <c r="AC37" s="13">
        <f>VLOOKUP(A:A,[1]TDSheet!$A:$AC,29,0)</f>
        <v>0</v>
      </c>
      <c r="AD37" s="13">
        <f>VLOOKUP(A:A,[1]TDSheet!$A:$AD,30,0)</f>
        <v>2177.0983999999999</v>
      </c>
      <c r="AE37" s="13">
        <f>VLOOKUP(A:A,[1]TDSheet!$A:$AE,31,0)</f>
        <v>2234.0385999999999</v>
      </c>
      <c r="AF37" s="13">
        <f>VLOOKUP(A:A,[3]TDSheet!$A:$D,4,0)</f>
        <v>4371.9210000000003</v>
      </c>
      <c r="AG37" s="13" t="str">
        <f>VLOOKUP(A:A,[1]TDSheet!$A:$AG,33,0)</f>
        <v>продноя</v>
      </c>
      <c r="AH37" s="13">
        <f t="shared" si="14"/>
        <v>2900</v>
      </c>
      <c r="AI37" s="13"/>
      <c r="AJ37" s="13"/>
      <c r="AK37" s="13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113.78</v>
      </c>
      <c r="D38" s="8">
        <v>820.37300000000005</v>
      </c>
      <c r="E38" s="8">
        <v>307.81400000000002</v>
      </c>
      <c r="F38" s="8">
        <v>306.34399999999999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3">
        <f>VLOOKUP(A:A,[2]TDSheet!$A:$F,6,0)</f>
        <v>313.887</v>
      </c>
      <c r="K38" s="13">
        <f t="shared" si="10"/>
        <v>-6.0729999999999791</v>
      </c>
      <c r="L38" s="13">
        <f>VLOOKUP(A:A,[1]TDSheet!$A:$L,12,0)</f>
        <v>100</v>
      </c>
      <c r="M38" s="13">
        <f>VLOOKUP(A:A,[1]TDSheet!$A:$M,13,0)</f>
        <v>80</v>
      </c>
      <c r="N38" s="13">
        <f>VLOOKUP(A:A,[1]TDSheet!$A:$W,23,0)</f>
        <v>0</v>
      </c>
      <c r="O38" s="13"/>
      <c r="P38" s="13"/>
      <c r="Q38" s="13"/>
      <c r="R38" s="13"/>
      <c r="S38" s="13"/>
      <c r="T38" s="13"/>
      <c r="U38" s="13"/>
      <c r="V38" s="13">
        <f t="shared" si="11"/>
        <v>48.717600000000004</v>
      </c>
      <c r="W38" s="16"/>
      <c r="X38" s="17">
        <f t="shared" si="12"/>
        <v>9.9829219830205087</v>
      </c>
      <c r="Y38" s="13">
        <f t="shared" si="13"/>
        <v>6.2881586941885468</v>
      </c>
      <c r="Z38" s="13">
        <f>VLOOKUP(A:A,[1]TDSheet!$A:$Z,26,0)</f>
        <v>0</v>
      </c>
      <c r="AA38" s="13"/>
      <c r="AB38" s="13">
        <f>VLOOKUP(A:A,[4]TDSheet!$A:$D,4,0)</f>
        <v>64.225999999999999</v>
      </c>
      <c r="AC38" s="13">
        <f>VLOOKUP(A:A,[1]TDSheet!$A:$AC,29,0)</f>
        <v>0</v>
      </c>
      <c r="AD38" s="13">
        <f>VLOOKUP(A:A,[1]TDSheet!$A:$AD,30,0)</f>
        <v>44.569400000000009</v>
      </c>
      <c r="AE38" s="13">
        <f>VLOOKUP(A:A,[1]TDSheet!$A:$AE,31,0)</f>
        <v>59.268800000000013</v>
      </c>
      <c r="AF38" s="13">
        <f>VLOOKUP(A:A,[3]TDSheet!$A:$D,4,0)</f>
        <v>109.36199999999999</v>
      </c>
      <c r="AG38" s="13" t="str">
        <f>VLOOKUP(A:A,[1]TDSheet!$A:$AG,33,0)</f>
        <v>увел</v>
      </c>
      <c r="AH38" s="13">
        <f t="shared" si="14"/>
        <v>0</v>
      </c>
      <c r="AI38" s="13"/>
      <c r="AJ38" s="13"/>
      <c r="AK38" s="13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62.113999999999997</v>
      </c>
      <c r="D39" s="8">
        <v>114.251</v>
      </c>
      <c r="E39" s="8">
        <v>86.912000000000006</v>
      </c>
      <c r="F39" s="8">
        <v>87.686999999999998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3">
        <f>VLOOKUP(A:A,[2]TDSheet!$A:$F,6,0)</f>
        <v>85.21</v>
      </c>
      <c r="K39" s="13">
        <f t="shared" si="10"/>
        <v>1.7020000000000124</v>
      </c>
      <c r="L39" s="13">
        <f>VLOOKUP(A:A,[1]TDSheet!$A:$L,12,0)</f>
        <v>0</v>
      </c>
      <c r="M39" s="13">
        <f>VLOOKUP(A:A,[1]TDSheet!$A:$M,13,0)</f>
        <v>10</v>
      </c>
      <c r="N39" s="13">
        <f>VLOOKUP(A:A,[1]TDSheet!$A:$W,23,0)</f>
        <v>20</v>
      </c>
      <c r="O39" s="13"/>
      <c r="P39" s="13"/>
      <c r="Q39" s="13"/>
      <c r="R39" s="13"/>
      <c r="S39" s="13"/>
      <c r="T39" s="13"/>
      <c r="U39" s="13"/>
      <c r="V39" s="13">
        <f t="shared" si="11"/>
        <v>17.382400000000001</v>
      </c>
      <c r="W39" s="16">
        <v>20</v>
      </c>
      <c r="X39" s="17">
        <f t="shared" si="12"/>
        <v>7.9210580817378506</v>
      </c>
      <c r="Y39" s="13">
        <f t="shared" si="13"/>
        <v>5.0445853276877761</v>
      </c>
      <c r="Z39" s="13">
        <f>VLOOKUP(A:A,[1]TDSheet!$A:$Z,26,0)</f>
        <v>0</v>
      </c>
      <c r="AA39" s="13"/>
      <c r="AB39" s="13">
        <v>0</v>
      </c>
      <c r="AC39" s="13">
        <f>VLOOKUP(A:A,[1]TDSheet!$A:$AC,29,0)</f>
        <v>0</v>
      </c>
      <c r="AD39" s="13">
        <f>VLOOKUP(A:A,[1]TDSheet!$A:$AD,30,0)</f>
        <v>15.805000000000001</v>
      </c>
      <c r="AE39" s="13">
        <f>VLOOKUP(A:A,[1]TDSheet!$A:$AE,31,0)</f>
        <v>15.3088</v>
      </c>
      <c r="AF39" s="13">
        <f>VLOOKUP(A:A,[3]TDSheet!$A:$D,4,0)</f>
        <v>12.343999999999999</v>
      </c>
      <c r="AG39" s="13">
        <f>VLOOKUP(A:A,[1]TDSheet!$A:$AG,33,0)</f>
        <v>0</v>
      </c>
      <c r="AH39" s="13">
        <f t="shared" si="14"/>
        <v>20</v>
      </c>
      <c r="AI39" s="13"/>
      <c r="AJ39" s="13"/>
      <c r="AK39" s="13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268.82100000000003</v>
      </c>
      <c r="D40" s="8">
        <v>1075.9829999999999</v>
      </c>
      <c r="E40" s="8">
        <v>701.38900000000001</v>
      </c>
      <c r="F40" s="8">
        <v>474.79399999999998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3">
        <f>VLOOKUP(A:A,[2]TDSheet!$A:$F,6,0)</f>
        <v>674.95399999999995</v>
      </c>
      <c r="K40" s="13">
        <f t="shared" si="10"/>
        <v>26.435000000000059</v>
      </c>
      <c r="L40" s="13">
        <f>VLOOKUP(A:A,[1]TDSheet!$A:$L,12,0)</f>
        <v>100</v>
      </c>
      <c r="M40" s="13">
        <f>VLOOKUP(A:A,[1]TDSheet!$A:$M,13,0)</f>
        <v>140</v>
      </c>
      <c r="N40" s="13">
        <f>VLOOKUP(A:A,[1]TDSheet!$A:$W,23,0)</f>
        <v>0</v>
      </c>
      <c r="O40" s="13"/>
      <c r="P40" s="13"/>
      <c r="Q40" s="13"/>
      <c r="R40" s="13"/>
      <c r="S40" s="13"/>
      <c r="T40" s="13"/>
      <c r="U40" s="13"/>
      <c r="V40" s="13">
        <f t="shared" si="11"/>
        <v>103.2972</v>
      </c>
      <c r="W40" s="16">
        <v>100</v>
      </c>
      <c r="X40" s="17">
        <f t="shared" si="12"/>
        <v>7.8878614328365142</v>
      </c>
      <c r="Y40" s="13">
        <f t="shared" si="13"/>
        <v>4.5963878982198931</v>
      </c>
      <c r="Z40" s="13">
        <f>VLOOKUP(A:A,[1]TDSheet!$A:$Z,26,0)</f>
        <v>0</v>
      </c>
      <c r="AA40" s="13"/>
      <c r="AB40" s="13">
        <f>VLOOKUP(A:A,[4]TDSheet!$A:$D,4,0)</f>
        <v>184.90299999999999</v>
      </c>
      <c r="AC40" s="13">
        <f>VLOOKUP(A:A,[1]TDSheet!$A:$AC,29,0)</f>
        <v>0</v>
      </c>
      <c r="AD40" s="13">
        <f>VLOOKUP(A:A,[1]TDSheet!$A:$AD,30,0)</f>
        <v>101.41019999999999</v>
      </c>
      <c r="AE40" s="13">
        <f>VLOOKUP(A:A,[1]TDSheet!$A:$AE,31,0)</f>
        <v>109.13580000000002</v>
      </c>
      <c r="AF40" s="13">
        <f>VLOOKUP(A:A,[3]TDSheet!$A:$D,4,0)</f>
        <v>270.34300000000002</v>
      </c>
      <c r="AG40" s="13">
        <f>VLOOKUP(A:A,[1]TDSheet!$A:$AG,33,0)</f>
        <v>0</v>
      </c>
      <c r="AH40" s="13">
        <f t="shared" si="14"/>
        <v>100</v>
      </c>
      <c r="AI40" s="13"/>
      <c r="AJ40" s="13"/>
      <c r="AK40" s="13"/>
    </row>
    <row r="41" spans="1:37" s="1" customFormat="1" ht="11.1" customHeight="1" outlineLevel="1" x14ac:dyDescent="0.2">
      <c r="A41" s="7" t="s">
        <v>44</v>
      </c>
      <c r="B41" s="7" t="s">
        <v>8</v>
      </c>
      <c r="C41" s="8">
        <v>4097.0720000000001</v>
      </c>
      <c r="D41" s="8">
        <v>7132.0540000000001</v>
      </c>
      <c r="E41" s="8">
        <v>5815.0460000000003</v>
      </c>
      <c r="F41" s="8">
        <v>3480.498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5685.6989999999996</v>
      </c>
      <c r="K41" s="13">
        <f t="shared" si="10"/>
        <v>129.34700000000066</v>
      </c>
      <c r="L41" s="13">
        <f>VLOOKUP(A:A,[1]TDSheet!$A:$L,12,0)</f>
        <v>900</v>
      </c>
      <c r="M41" s="13">
        <f>VLOOKUP(A:A,[1]TDSheet!$A:$M,13,0)</f>
        <v>800</v>
      </c>
      <c r="N41" s="13">
        <f>VLOOKUP(A:A,[1]TDSheet!$A:$W,23,0)</f>
        <v>1000</v>
      </c>
      <c r="O41" s="13"/>
      <c r="P41" s="13"/>
      <c r="Q41" s="13"/>
      <c r="R41" s="13"/>
      <c r="S41" s="13"/>
      <c r="T41" s="13"/>
      <c r="U41" s="13"/>
      <c r="V41" s="13">
        <f t="shared" si="11"/>
        <v>760.42520000000002</v>
      </c>
      <c r="W41" s="16">
        <v>800</v>
      </c>
      <c r="X41" s="17">
        <f t="shared" si="12"/>
        <v>9.1797299721261201</v>
      </c>
      <c r="Y41" s="13">
        <f t="shared" si="13"/>
        <v>4.5770418970859987</v>
      </c>
      <c r="Z41" s="13">
        <f>VLOOKUP(A:A,[1]TDSheet!$A:$Z,26,0)</f>
        <v>0</v>
      </c>
      <c r="AA41" s="13"/>
      <c r="AB41" s="13">
        <f>VLOOKUP(A:A,[4]TDSheet!$A:$D,4,0)</f>
        <v>2012.92</v>
      </c>
      <c r="AC41" s="13">
        <f>VLOOKUP(A:A,[1]TDSheet!$A:$AC,29,0)</f>
        <v>0</v>
      </c>
      <c r="AD41" s="13">
        <f>VLOOKUP(A:A,[1]TDSheet!$A:$AD,30,0)</f>
        <v>710.84660000000008</v>
      </c>
      <c r="AE41" s="13">
        <f>VLOOKUP(A:A,[1]TDSheet!$A:$AE,31,0)</f>
        <v>794.9226000000001</v>
      </c>
      <c r="AF41" s="13">
        <f>VLOOKUP(A:A,[3]TDSheet!$A:$D,4,0)</f>
        <v>2552.5030000000002</v>
      </c>
      <c r="AG41" s="13" t="str">
        <f>VLOOKUP(A:A,[1]TDSheet!$A:$AG,33,0)</f>
        <v>нояак</v>
      </c>
      <c r="AH41" s="13">
        <f t="shared" si="14"/>
        <v>800</v>
      </c>
      <c r="AI41" s="13"/>
      <c r="AJ41" s="13"/>
      <c r="AK41" s="13"/>
    </row>
    <row r="42" spans="1:37" s="1" customFormat="1" ht="11.1" customHeight="1" outlineLevel="1" x14ac:dyDescent="0.2">
      <c r="A42" s="7" t="s">
        <v>45</v>
      </c>
      <c r="B42" s="7" t="s">
        <v>8</v>
      </c>
      <c r="C42" s="8">
        <v>3215.5160000000001</v>
      </c>
      <c r="D42" s="8">
        <v>12235.011</v>
      </c>
      <c r="E42" s="8">
        <v>8872.98</v>
      </c>
      <c r="F42" s="8">
        <v>3041.0079999999998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8721.2890000000007</v>
      </c>
      <c r="K42" s="13">
        <f t="shared" si="10"/>
        <v>151.69099999999889</v>
      </c>
      <c r="L42" s="13">
        <f>VLOOKUP(A:A,[1]TDSheet!$A:$L,12,0)</f>
        <v>1600</v>
      </c>
      <c r="M42" s="13">
        <f>VLOOKUP(A:A,[1]TDSheet!$A:$M,13,0)</f>
        <v>800</v>
      </c>
      <c r="N42" s="13">
        <f>VLOOKUP(A:A,[1]TDSheet!$A:$W,23,0)</f>
        <v>1000</v>
      </c>
      <c r="O42" s="13"/>
      <c r="P42" s="13"/>
      <c r="Q42" s="13"/>
      <c r="R42" s="13"/>
      <c r="S42" s="13"/>
      <c r="T42" s="13"/>
      <c r="U42" s="13"/>
      <c r="V42" s="13">
        <f t="shared" si="11"/>
        <v>871.59799999999973</v>
      </c>
      <c r="W42" s="16">
        <v>1400</v>
      </c>
      <c r="X42" s="17">
        <f t="shared" si="12"/>
        <v>8.9961289493550947</v>
      </c>
      <c r="Y42" s="13">
        <f t="shared" si="13"/>
        <v>3.4890029577855857</v>
      </c>
      <c r="Z42" s="13">
        <f>VLOOKUP(A:A,[1]TDSheet!$A:$Z,26,0)</f>
        <v>3013.52</v>
      </c>
      <c r="AA42" s="13"/>
      <c r="AB42" s="13">
        <f>VLOOKUP(A:A,[4]TDSheet!$A:$D,4,0)</f>
        <v>1501.47</v>
      </c>
      <c r="AC42" s="13">
        <f>VLOOKUP(A:A,[1]TDSheet!$A:$AC,29,0)</f>
        <v>0</v>
      </c>
      <c r="AD42" s="13">
        <f>VLOOKUP(A:A,[1]TDSheet!$A:$AD,30,0)</f>
        <v>961.44519999999989</v>
      </c>
      <c r="AE42" s="13">
        <f>VLOOKUP(A:A,[1]TDSheet!$A:$AE,31,0)</f>
        <v>880.77459999999996</v>
      </c>
      <c r="AF42" s="13">
        <f>VLOOKUP(A:A,[3]TDSheet!$A:$D,4,0)</f>
        <v>2161.009</v>
      </c>
      <c r="AG42" s="13" t="str">
        <f>VLOOKUP(A:A,[1]TDSheet!$A:$AG,33,0)</f>
        <v>оконч</v>
      </c>
      <c r="AH42" s="13">
        <f t="shared" si="14"/>
        <v>1400</v>
      </c>
      <c r="AI42" s="13"/>
      <c r="AJ42" s="13"/>
      <c r="AK42" s="13"/>
    </row>
    <row r="43" spans="1:37" s="1" customFormat="1" ht="11.1" customHeight="1" outlineLevel="1" x14ac:dyDescent="0.2">
      <c r="A43" s="7" t="s">
        <v>46</v>
      </c>
      <c r="B43" s="7" t="s">
        <v>8</v>
      </c>
      <c r="C43" s="8">
        <v>139.12299999999999</v>
      </c>
      <c r="D43" s="8">
        <v>524.61699999999996</v>
      </c>
      <c r="E43" s="8">
        <v>376.35599999999999</v>
      </c>
      <c r="F43" s="8">
        <v>204.72300000000001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3">
        <f>VLOOKUP(A:A,[2]TDSheet!$A:$F,6,0)</f>
        <v>358.07900000000001</v>
      </c>
      <c r="K43" s="13">
        <f t="shared" si="10"/>
        <v>18.276999999999987</v>
      </c>
      <c r="L43" s="13">
        <f>VLOOKUP(A:A,[1]TDSheet!$A:$L,12,0)</f>
        <v>50</v>
      </c>
      <c r="M43" s="13">
        <f>VLOOKUP(A:A,[1]TDSheet!$A:$M,13,0)</f>
        <v>100</v>
      </c>
      <c r="N43" s="13">
        <f>VLOOKUP(A:A,[1]TDSheet!$A:$W,23,0)</f>
        <v>30</v>
      </c>
      <c r="O43" s="13"/>
      <c r="P43" s="13"/>
      <c r="Q43" s="13"/>
      <c r="R43" s="13"/>
      <c r="S43" s="13"/>
      <c r="T43" s="13"/>
      <c r="U43" s="13"/>
      <c r="V43" s="13">
        <f t="shared" si="11"/>
        <v>56.192399999999999</v>
      </c>
      <c r="W43" s="16">
        <v>80</v>
      </c>
      <c r="X43" s="17">
        <f t="shared" si="12"/>
        <v>8.2702109182024621</v>
      </c>
      <c r="Y43" s="13">
        <f t="shared" si="13"/>
        <v>3.6432506887052343</v>
      </c>
      <c r="Z43" s="13">
        <f>VLOOKUP(A:A,[1]TDSheet!$A:$Z,26,0)</f>
        <v>0</v>
      </c>
      <c r="AA43" s="13"/>
      <c r="AB43" s="13">
        <f>VLOOKUP(A:A,[4]TDSheet!$A:$D,4,0)</f>
        <v>95.394000000000005</v>
      </c>
      <c r="AC43" s="13">
        <f>VLOOKUP(A:A,[1]TDSheet!$A:$AC,29,0)</f>
        <v>0</v>
      </c>
      <c r="AD43" s="13">
        <f>VLOOKUP(A:A,[1]TDSheet!$A:$AD,30,0)</f>
        <v>59.790200000000006</v>
      </c>
      <c r="AE43" s="13">
        <f>VLOOKUP(A:A,[1]TDSheet!$A:$AE,31,0)</f>
        <v>58.577000000000012</v>
      </c>
      <c r="AF43" s="13">
        <f>VLOOKUP(A:A,[3]TDSheet!$A:$D,4,0)</f>
        <v>154.28100000000001</v>
      </c>
      <c r="AG43" s="13">
        <f>VLOOKUP(A:A,[1]TDSheet!$A:$AG,33,0)</f>
        <v>0</v>
      </c>
      <c r="AH43" s="13">
        <f t="shared" si="14"/>
        <v>80</v>
      </c>
      <c r="AI43" s="13"/>
      <c r="AJ43" s="13"/>
      <c r="AK43" s="13"/>
    </row>
    <row r="44" spans="1:37" s="1" customFormat="1" ht="21.95" customHeight="1" outlineLevel="1" x14ac:dyDescent="0.2">
      <c r="A44" s="7" t="s">
        <v>47</v>
      </c>
      <c r="B44" s="7" t="s">
        <v>8</v>
      </c>
      <c r="C44" s="8">
        <v>232.66399999999999</v>
      </c>
      <c r="D44" s="8">
        <v>431.88499999999999</v>
      </c>
      <c r="E44" s="8">
        <v>384.49700000000001</v>
      </c>
      <c r="F44" s="8">
        <v>198.24199999999999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371.35199999999998</v>
      </c>
      <c r="K44" s="13">
        <f t="shared" si="10"/>
        <v>13.145000000000039</v>
      </c>
      <c r="L44" s="13">
        <f>VLOOKUP(A:A,[1]TDSheet!$A:$L,12,0)</f>
        <v>50</v>
      </c>
      <c r="M44" s="13">
        <f>VLOOKUP(A:A,[1]TDSheet!$A:$M,13,0)</f>
        <v>100</v>
      </c>
      <c r="N44" s="13">
        <f>VLOOKUP(A:A,[1]TDSheet!$A:$W,23,0)</f>
        <v>100</v>
      </c>
      <c r="O44" s="13"/>
      <c r="P44" s="13"/>
      <c r="Q44" s="13"/>
      <c r="R44" s="13"/>
      <c r="S44" s="13"/>
      <c r="T44" s="13"/>
      <c r="U44" s="13"/>
      <c r="V44" s="13">
        <f t="shared" si="11"/>
        <v>64.244600000000005</v>
      </c>
      <c r="W44" s="16">
        <v>80</v>
      </c>
      <c r="X44" s="17">
        <f t="shared" si="12"/>
        <v>8.2223564315133082</v>
      </c>
      <c r="Y44" s="13">
        <f t="shared" si="13"/>
        <v>3.0857379452903428</v>
      </c>
      <c r="Z44" s="13">
        <f>VLOOKUP(A:A,[1]TDSheet!$A:$Z,26,0)</f>
        <v>0</v>
      </c>
      <c r="AA44" s="13"/>
      <c r="AB44" s="13">
        <f>VLOOKUP(A:A,[4]TDSheet!$A:$D,4,0)</f>
        <v>63.274000000000001</v>
      </c>
      <c r="AC44" s="13">
        <f>VLOOKUP(A:A,[1]TDSheet!$A:$AC,29,0)</f>
        <v>0</v>
      </c>
      <c r="AD44" s="13">
        <f>VLOOKUP(A:A,[1]TDSheet!$A:$AD,30,0)</f>
        <v>73.402000000000001</v>
      </c>
      <c r="AE44" s="13">
        <f>VLOOKUP(A:A,[1]TDSheet!$A:$AE,31,0)</f>
        <v>62.263599999999997</v>
      </c>
      <c r="AF44" s="13">
        <f>VLOOKUP(A:A,[3]TDSheet!$A:$D,4,0)</f>
        <v>115.17100000000001</v>
      </c>
      <c r="AG44" s="13">
        <f>VLOOKUP(A:A,[1]TDSheet!$A:$AG,33,0)</f>
        <v>0</v>
      </c>
      <c r="AH44" s="13">
        <f t="shared" si="14"/>
        <v>80</v>
      </c>
      <c r="AI44" s="13"/>
      <c r="AJ44" s="13"/>
      <c r="AK44" s="13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8.8130000000000006</v>
      </c>
      <c r="D45" s="8">
        <v>77.27</v>
      </c>
      <c r="E45" s="8">
        <v>40.765000000000001</v>
      </c>
      <c r="F45" s="8">
        <v>36.369999999999997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3">
        <f>VLOOKUP(A:A,[2]TDSheet!$A:$F,6,0)</f>
        <v>58.084000000000003</v>
      </c>
      <c r="K45" s="13">
        <f t="shared" si="10"/>
        <v>-17.319000000000003</v>
      </c>
      <c r="L45" s="13">
        <f>VLOOKUP(A:A,[1]TDSheet!$A:$L,12,0)</f>
        <v>30</v>
      </c>
      <c r="M45" s="13">
        <f>VLOOKUP(A:A,[1]TDSheet!$A:$M,13,0)</f>
        <v>0</v>
      </c>
      <c r="N45" s="13">
        <f>VLOOKUP(A:A,[1]TDSheet!$A:$W,23,0)</f>
        <v>50</v>
      </c>
      <c r="O45" s="13"/>
      <c r="P45" s="13"/>
      <c r="Q45" s="13"/>
      <c r="R45" s="13"/>
      <c r="S45" s="13"/>
      <c r="T45" s="13"/>
      <c r="U45" s="13"/>
      <c r="V45" s="13">
        <f t="shared" si="11"/>
        <v>5.3578000000000001</v>
      </c>
      <c r="W45" s="16"/>
      <c r="X45" s="17">
        <f t="shared" si="12"/>
        <v>21.719735712419276</v>
      </c>
      <c r="Y45" s="13">
        <f t="shared" si="13"/>
        <v>6.7882339766321991</v>
      </c>
      <c r="Z45" s="13">
        <f>VLOOKUP(A:A,[1]TDSheet!$A:$Z,26,0)</f>
        <v>0</v>
      </c>
      <c r="AA45" s="13"/>
      <c r="AB45" s="13">
        <f>VLOOKUP(A:A,[4]TDSheet!$A:$D,4,0)</f>
        <v>13.976000000000001</v>
      </c>
      <c r="AC45" s="13">
        <f>VLOOKUP(A:A,[1]TDSheet!$A:$AC,29,0)</f>
        <v>0</v>
      </c>
      <c r="AD45" s="13">
        <f>VLOOKUP(A:A,[1]TDSheet!$A:$AD,30,0)</f>
        <v>2.4661999999999997</v>
      </c>
      <c r="AE45" s="13">
        <f>VLOOKUP(A:A,[1]TDSheet!$A:$AE,31,0)</f>
        <v>5.9228000000000005</v>
      </c>
      <c r="AF45" s="13">
        <f>VLOOKUP(A:A,[3]TDSheet!$A:$D,4,0)</f>
        <v>19.724</v>
      </c>
      <c r="AG45" s="13" t="e">
        <f>VLOOKUP(A:A,[1]TDSheet!$A:$AG,33,0)</f>
        <v>#N/A</v>
      </c>
      <c r="AH45" s="13">
        <f t="shared" si="14"/>
        <v>0</v>
      </c>
      <c r="AI45" s="13"/>
      <c r="AJ45" s="13"/>
      <c r="AK45" s="13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216.09</v>
      </c>
      <c r="D46" s="8">
        <v>1516.2950000000001</v>
      </c>
      <c r="E46" s="8">
        <v>1222.306</v>
      </c>
      <c r="F46" s="8">
        <v>397.30099999999999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3">
        <f>VLOOKUP(A:A,[2]TDSheet!$A:$F,6,0)</f>
        <v>1203.146</v>
      </c>
      <c r="K46" s="13">
        <f t="shared" si="10"/>
        <v>19.160000000000082</v>
      </c>
      <c r="L46" s="13">
        <f>VLOOKUP(A:A,[1]TDSheet!$A:$L,12,0)</f>
        <v>100</v>
      </c>
      <c r="M46" s="13">
        <f>VLOOKUP(A:A,[1]TDSheet!$A:$M,13,0)</f>
        <v>200</v>
      </c>
      <c r="N46" s="13">
        <f>VLOOKUP(A:A,[1]TDSheet!$A:$W,23,0)</f>
        <v>100</v>
      </c>
      <c r="O46" s="13"/>
      <c r="P46" s="13"/>
      <c r="Q46" s="13"/>
      <c r="R46" s="13"/>
      <c r="S46" s="13"/>
      <c r="T46" s="13"/>
      <c r="U46" s="13"/>
      <c r="V46" s="13">
        <f t="shared" si="11"/>
        <v>111.869</v>
      </c>
      <c r="W46" s="16">
        <v>100</v>
      </c>
      <c r="X46" s="17">
        <f t="shared" si="12"/>
        <v>8.0209977741823018</v>
      </c>
      <c r="Y46" s="13">
        <f t="shared" si="13"/>
        <v>3.5514843254163351</v>
      </c>
      <c r="Z46" s="13">
        <f>VLOOKUP(A:A,[1]TDSheet!$A:$Z,26,0)</f>
        <v>506.45600000000002</v>
      </c>
      <c r="AA46" s="13"/>
      <c r="AB46" s="13">
        <f>VLOOKUP(A:A,[4]TDSheet!$A:$D,4,0)</f>
        <v>156.505</v>
      </c>
      <c r="AC46" s="13">
        <f>VLOOKUP(A:A,[1]TDSheet!$A:$AC,29,0)</f>
        <v>0</v>
      </c>
      <c r="AD46" s="13">
        <f>VLOOKUP(A:A,[1]TDSheet!$A:$AD,30,0)</f>
        <v>110.779</v>
      </c>
      <c r="AE46" s="13">
        <f>VLOOKUP(A:A,[1]TDSheet!$A:$AE,31,0)</f>
        <v>114.77560000000001</v>
      </c>
      <c r="AF46" s="13">
        <f>VLOOKUP(A:A,[3]TDSheet!$A:$D,4,0)</f>
        <v>237.42699999999999</v>
      </c>
      <c r="AG46" s="13">
        <f>VLOOKUP(A:A,[1]TDSheet!$A:$AG,33,0)</f>
        <v>0</v>
      </c>
      <c r="AH46" s="13">
        <f t="shared" si="14"/>
        <v>100</v>
      </c>
      <c r="AI46" s="13"/>
      <c r="AJ46" s="13"/>
      <c r="AK46" s="13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36.944000000000003</v>
      </c>
      <c r="D47" s="8">
        <v>443.57400000000001</v>
      </c>
      <c r="E47" s="8">
        <v>146.30199999999999</v>
      </c>
      <c r="F47" s="8">
        <v>42.878999999999998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3">
        <f>VLOOKUP(A:A,[2]TDSheet!$A:$F,6,0)</f>
        <v>147.13</v>
      </c>
      <c r="K47" s="13">
        <f t="shared" si="10"/>
        <v>-0.82800000000000296</v>
      </c>
      <c r="L47" s="13">
        <f>VLOOKUP(A:A,[1]TDSheet!$A:$L,12,0)</f>
        <v>0</v>
      </c>
      <c r="M47" s="13">
        <f>VLOOKUP(A:A,[1]TDSheet!$A:$M,13,0)</f>
        <v>0</v>
      </c>
      <c r="N47" s="13">
        <f>VLOOKUP(A:A,[1]TDSheet!$A:$W,23,0)</f>
        <v>0</v>
      </c>
      <c r="O47" s="13"/>
      <c r="P47" s="13"/>
      <c r="Q47" s="13"/>
      <c r="R47" s="13"/>
      <c r="S47" s="13"/>
      <c r="T47" s="13"/>
      <c r="U47" s="13"/>
      <c r="V47" s="13">
        <f t="shared" si="11"/>
        <v>5.4555999999999987</v>
      </c>
      <c r="W47" s="16"/>
      <c r="X47" s="17">
        <f t="shared" si="12"/>
        <v>7.8596304714421894</v>
      </c>
      <c r="Y47" s="13">
        <f t="shared" si="13"/>
        <v>7.8596304714421894</v>
      </c>
      <c r="Z47" s="13">
        <f>VLOOKUP(A:A,[1]TDSheet!$A:$Z,26,0)</f>
        <v>0</v>
      </c>
      <c r="AA47" s="13"/>
      <c r="AB47" s="13">
        <f>VLOOKUP(A:A,[4]TDSheet!$A:$D,4,0)</f>
        <v>119.024</v>
      </c>
      <c r="AC47" s="13">
        <f>VLOOKUP(A:A,[1]TDSheet!$A:$AC,29,0)</f>
        <v>0</v>
      </c>
      <c r="AD47" s="13">
        <f>VLOOKUP(A:A,[1]TDSheet!$A:$AD,30,0)</f>
        <v>10.069599999999998</v>
      </c>
      <c r="AE47" s="13">
        <f>VLOOKUP(A:A,[1]TDSheet!$A:$AE,31,0)</f>
        <v>6.4255999999999975</v>
      </c>
      <c r="AF47" s="13">
        <f>VLOOKUP(A:A,[3]TDSheet!$A:$D,4,0)</f>
        <v>121.878</v>
      </c>
      <c r="AG47" s="13" t="str">
        <f>VLOOKUP(A:A,[1]TDSheet!$A:$AG,33,0)</f>
        <v>???</v>
      </c>
      <c r="AH47" s="13">
        <f t="shared" si="14"/>
        <v>0</v>
      </c>
      <c r="AI47" s="13"/>
      <c r="AJ47" s="13"/>
      <c r="AK47" s="13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43.927999999999997</v>
      </c>
      <c r="D48" s="8">
        <v>389.47</v>
      </c>
      <c r="E48" s="8">
        <v>265.14600000000002</v>
      </c>
      <c r="F48" s="8">
        <v>61.453000000000003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272.07799999999997</v>
      </c>
      <c r="K48" s="13">
        <f t="shared" si="10"/>
        <v>-6.9319999999999595</v>
      </c>
      <c r="L48" s="13">
        <f>VLOOKUP(A:A,[1]TDSheet!$A:$L,12,0)</f>
        <v>20</v>
      </c>
      <c r="M48" s="13">
        <f>VLOOKUP(A:A,[1]TDSheet!$A:$M,13,0)</f>
        <v>40</v>
      </c>
      <c r="N48" s="13">
        <f>VLOOKUP(A:A,[1]TDSheet!$A:$W,23,0)</f>
        <v>0</v>
      </c>
      <c r="O48" s="13"/>
      <c r="P48" s="13"/>
      <c r="Q48" s="13"/>
      <c r="R48" s="13"/>
      <c r="S48" s="13"/>
      <c r="T48" s="13"/>
      <c r="U48" s="13"/>
      <c r="V48" s="13">
        <f t="shared" si="11"/>
        <v>29.714200000000005</v>
      </c>
      <c r="W48" s="16">
        <v>70</v>
      </c>
      <c r="X48" s="17">
        <f t="shared" si="12"/>
        <v>6.4431483936972889</v>
      </c>
      <c r="Y48" s="13">
        <f t="shared" si="13"/>
        <v>2.068135773468577</v>
      </c>
      <c r="Z48" s="13">
        <f>VLOOKUP(A:A,[1]TDSheet!$A:$Z,26,0)</f>
        <v>0</v>
      </c>
      <c r="AA48" s="13"/>
      <c r="AB48" s="13">
        <f>VLOOKUP(A:A,[4]TDSheet!$A:$D,4,0)</f>
        <v>116.575</v>
      </c>
      <c r="AC48" s="13">
        <f>VLOOKUP(A:A,[1]TDSheet!$A:$AC,29,0)</f>
        <v>0</v>
      </c>
      <c r="AD48" s="13">
        <f>VLOOKUP(A:A,[1]TDSheet!$A:$AD,30,0)</f>
        <v>23.292399999999997</v>
      </c>
      <c r="AE48" s="13">
        <f>VLOOKUP(A:A,[1]TDSheet!$A:$AE,31,0)</f>
        <v>26.405799999999999</v>
      </c>
      <c r="AF48" s="13">
        <f>VLOOKUP(A:A,[3]TDSheet!$A:$D,4,0)</f>
        <v>150.77699999999999</v>
      </c>
      <c r="AG48" s="13">
        <f>VLOOKUP(A:A,[1]TDSheet!$A:$AG,33,0)</f>
        <v>0</v>
      </c>
      <c r="AH48" s="13">
        <f t="shared" si="14"/>
        <v>70</v>
      </c>
      <c r="AI48" s="13"/>
      <c r="AJ48" s="13"/>
      <c r="AK48" s="13"/>
    </row>
    <row r="49" spans="1:37" s="1" customFormat="1" ht="11.1" customHeight="1" outlineLevel="1" x14ac:dyDescent="0.2">
      <c r="A49" s="7" t="s">
        <v>52</v>
      </c>
      <c r="B49" s="7" t="s">
        <v>8</v>
      </c>
      <c r="C49" s="8">
        <v>58.374000000000002</v>
      </c>
      <c r="D49" s="8">
        <v>415.55900000000003</v>
      </c>
      <c r="E49" s="8">
        <v>313.892</v>
      </c>
      <c r="F49" s="8">
        <v>83.322999999999993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318.66800000000001</v>
      </c>
      <c r="K49" s="13">
        <f t="shared" si="10"/>
        <v>-4.7760000000000105</v>
      </c>
      <c r="L49" s="13">
        <f>VLOOKUP(A:A,[1]TDSheet!$A:$L,12,0)</f>
        <v>20</v>
      </c>
      <c r="M49" s="13">
        <f>VLOOKUP(A:A,[1]TDSheet!$A:$M,13,0)</f>
        <v>60</v>
      </c>
      <c r="N49" s="13">
        <f>VLOOKUP(A:A,[1]TDSheet!$A:$W,23,0)</f>
        <v>20</v>
      </c>
      <c r="O49" s="13"/>
      <c r="P49" s="13"/>
      <c r="Q49" s="13"/>
      <c r="R49" s="13"/>
      <c r="S49" s="13"/>
      <c r="T49" s="13"/>
      <c r="U49" s="13"/>
      <c r="V49" s="13">
        <f t="shared" si="11"/>
        <v>35.136800000000001</v>
      </c>
      <c r="W49" s="16">
        <v>40</v>
      </c>
      <c r="X49" s="17">
        <f t="shared" si="12"/>
        <v>6.3558149859975854</v>
      </c>
      <c r="Y49" s="13">
        <f t="shared" si="13"/>
        <v>2.3713884019034173</v>
      </c>
      <c r="Z49" s="13">
        <f>VLOOKUP(A:A,[1]TDSheet!$A:$Z,26,0)</f>
        <v>60.499000000000002</v>
      </c>
      <c r="AA49" s="13"/>
      <c r="AB49" s="13">
        <f>VLOOKUP(A:A,[4]TDSheet!$A:$D,4,0)</f>
        <v>77.709000000000003</v>
      </c>
      <c r="AC49" s="13">
        <f>VLOOKUP(A:A,[1]TDSheet!$A:$AC,29,0)</f>
        <v>0</v>
      </c>
      <c r="AD49" s="13">
        <f>VLOOKUP(A:A,[1]TDSheet!$A:$AD,30,0)</f>
        <v>30.643400000000003</v>
      </c>
      <c r="AE49" s="13">
        <f>VLOOKUP(A:A,[1]TDSheet!$A:$AE,31,0)</f>
        <v>33.650399999999998</v>
      </c>
      <c r="AF49" s="13">
        <f>VLOOKUP(A:A,[3]TDSheet!$A:$D,4,0)</f>
        <v>101.03100000000001</v>
      </c>
      <c r="AG49" s="13">
        <f>VLOOKUP(A:A,[1]TDSheet!$A:$AG,33,0)</f>
        <v>0</v>
      </c>
      <c r="AH49" s="13">
        <f t="shared" si="14"/>
        <v>40</v>
      </c>
      <c r="AI49" s="13"/>
      <c r="AJ49" s="13"/>
      <c r="AK49" s="13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713.42399999999998</v>
      </c>
      <c r="D50" s="8">
        <v>1640.991</v>
      </c>
      <c r="E50" s="8">
        <v>1507.6030000000001</v>
      </c>
      <c r="F50" s="8">
        <v>549.88800000000003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3">
        <f>VLOOKUP(A:A,[2]TDSheet!$A:$F,6,0)</f>
        <v>1501.3320000000001</v>
      </c>
      <c r="K50" s="13">
        <f t="shared" si="10"/>
        <v>6.2709999999999582</v>
      </c>
      <c r="L50" s="13">
        <f>VLOOKUP(A:A,[1]TDSheet!$A:$L,12,0)</f>
        <v>200</v>
      </c>
      <c r="M50" s="13">
        <f>VLOOKUP(A:A,[1]TDSheet!$A:$M,13,0)</f>
        <v>450</v>
      </c>
      <c r="N50" s="13">
        <f>VLOOKUP(A:A,[1]TDSheet!$A:$W,23,0)</f>
        <v>150</v>
      </c>
      <c r="O50" s="13"/>
      <c r="P50" s="13"/>
      <c r="Q50" s="13"/>
      <c r="R50" s="13"/>
      <c r="S50" s="13"/>
      <c r="T50" s="13"/>
      <c r="U50" s="13"/>
      <c r="V50" s="13">
        <f t="shared" si="11"/>
        <v>258.54260000000005</v>
      </c>
      <c r="W50" s="16">
        <v>350</v>
      </c>
      <c r="X50" s="17">
        <f t="shared" si="12"/>
        <v>6.574885531436597</v>
      </c>
      <c r="Y50" s="13">
        <f t="shared" si="13"/>
        <v>2.1268758030591473</v>
      </c>
      <c r="Z50" s="13">
        <f>VLOOKUP(A:A,[1]TDSheet!$A:$Z,26,0)</f>
        <v>0</v>
      </c>
      <c r="AA50" s="13"/>
      <c r="AB50" s="13">
        <f>VLOOKUP(A:A,[4]TDSheet!$A:$D,4,0)</f>
        <v>214.89</v>
      </c>
      <c r="AC50" s="13">
        <f>VLOOKUP(A:A,[1]TDSheet!$A:$AC,29,0)</f>
        <v>0</v>
      </c>
      <c r="AD50" s="13">
        <f>VLOOKUP(A:A,[1]TDSheet!$A:$AD,30,0)</f>
        <v>283.12959999999998</v>
      </c>
      <c r="AE50" s="13">
        <f>VLOOKUP(A:A,[1]TDSheet!$A:$AE,31,0)</f>
        <v>245.3674</v>
      </c>
      <c r="AF50" s="13">
        <f>VLOOKUP(A:A,[3]TDSheet!$A:$D,4,0)</f>
        <v>434.76</v>
      </c>
      <c r="AG50" s="13" t="str">
        <f>VLOOKUP(A:A,[1]TDSheet!$A:$AG,33,0)</f>
        <v>оконч</v>
      </c>
      <c r="AH50" s="13">
        <f t="shared" si="14"/>
        <v>350</v>
      </c>
      <c r="AI50" s="13"/>
      <c r="AJ50" s="13"/>
      <c r="AK50" s="13"/>
    </row>
    <row r="51" spans="1:37" s="1" customFormat="1" ht="11.1" customHeight="1" outlineLevel="1" x14ac:dyDescent="0.2">
      <c r="A51" s="7" t="s">
        <v>54</v>
      </c>
      <c r="B51" s="7" t="s">
        <v>8</v>
      </c>
      <c r="C51" s="8">
        <v>339.61099999999999</v>
      </c>
      <c r="D51" s="8">
        <v>5.3979999999999997</v>
      </c>
      <c r="E51" s="18">
        <v>60.250999999999998</v>
      </c>
      <c r="F51" s="18">
        <v>279.36</v>
      </c>
      <c r="G51" s="12" t="e">
        <f>VLOOKUP(A:A,[1]TDSheet!$A:$G,7,0)</f>
        <v>#N/A</v>
      </c>
      <c r="H51" s="1">
        <f>VLOOKUP(A:A,[1]TDSheet!$A:$H,8,0)</f>
        <v>0</v>
      </c>
      <c r="I51" s="1" t="e">
        <f>VLOOKUP(A:A,[1]TDSheet!$A:$I,9,0)</f>
        <v>#N/A</v>
      </c>
      <c r="J51" s="13">
        <f>VLOOKUP(A:A,[2]TDSheet!$A:$F,6,0)</f>
        <v>63.804000000000002</v>
      </c>
      <c r="K51" s="13">
        <f t="shared" si="10"/>
        <v>-3.5530000000000044</v>
      </c>
      <c r="L51" s="13">
        <f>VLOOKUP(A:A,[1]TDSheet!$A:$L,12,0)</f>
        <v>0</v>
      </c>
      <c r="M51" s="13">
        <f>VLOOKUP(A:A,[1]TDSheet!$A:$M,13,0)</f>
        <v>0</v>
      </c>
      <c r="N51" s="13">
        <f>VLOOKUP(A:A,[1]TDSheet!$A:$W,23,0)</f>
        <v>0</v>
      </c>
      <c r="O51" s="13"/>
      <c r="P51" s="13"/>
      <c r="Q51" s="13"/>
      <c r="R51" s="13"/>
      <c r="S51" s="13"/>
      <c r="T51" s="13"/>
      <c r="U51" s="13"/>
      <c r="V51" s="13">
        <f t="shared" si="11"/>
        <v>12.0502</v>
      </c>
      <c r="W51" s="16"/>
      <c r="X51" s="17">
        <f t="shared" si="12"/>
        <v>23.18301770924964</v>
      </c>
      <c r="Y51" s="13">
        <f t="shared" si="13"/>
        <v>23.18301770924964</v>
      </c>
      <c r="Z51" s="13">
        <f>VLOOKUP(A:A,[1]TDSheet!$A:$Z,26,0)</f>
        <v>0</v>
      </c>
      <c r="AA51" s="13"/>
      <c r="AB51" s="13">
        <v>0</v>
      </c>
      <c r="AC51" s="13">
        <f>VLOOKUP(A:A,[1]TDSheet!$A:$AC,29,0)</f>
        <v>0</v>
      </c>
      <c r="AD51" s="13">
        <f>VLOOKUP(A:A,[1]TDSheet!$A:$AD,30,0)</f>
        <v>13.288999999999998</v>
      </c>
      <c r="AE51" s="13">
        <f>VLOOKUP(A:A,[1]TDSheet!$A:$AE,31,0)</f>
        <v>9.3184000000000005</v>
      </c>
      <c r="AF51" s="13">
        <f>VLOOKUP(A:A,[3]TDSheet!$A:$D,4,0)</f>
        <v>7.9729999999999999</v>
      </c>
      <c r="AG51" s="13" t="str">
        <f>VLOOKUP(A:A,[1]TDSheet!$A:$AG,33,0)</f>
        <v>2скю</v>
      </c>
      <c r="AH51" s="13">
        <f t="shared" si="14"/>
        <v>0</v>
      </c>
      <c r="AI51" s="13"/>
      <c r="AJ51" s="13"/>
      <c r="AK51" s="13"/>
    </row>
    <row r="52" spans="1:37" s="1" customFormat="1" ht="21.95" customHeight="1" outlineLevel="1" x14ac:dyDescent="0.2">
      <c r="A52" s="7" t="s">
        <v>55</v>
      </c>
      <c r="B52" s="7" t="s">
        <v>8</v>
      </c>
      <c r="C52" s="8">
        <v>36.868000000000002</v>
      </c>
      <c r="D52" s="8">
        <v>85.716999999999999</v>
      </c>
      <c r="E52" s="8">
        <v>68.954999999999998</v>
      </c>
      <c r="F52" s="8">
        <v>49.439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71.757000000000005</v>
      </c>
      <c r="K52" s="13">
        <f t="shared" si="10"/>
        <v>-2.8020000000000067</v>
      </c>
      <c r="L52" s="13">
        <f>VLOOKUP(A:A,[1]TDSheet!$A:$L,12,0)</f>
        <v>0</v>
      </c>
      <c r="M52" s="13">
        <f>VLOOKUP(A:A,[1]TDSheet!$A:$M,13,0)</f>
        <v>30</v>
      </c>
      <c r="N52" s="13">
        <f>VLOOKUP(A:A,[1]TDSheet!$A:$W,23,0)</f>
        <v>20</v>
      </c>
      <c r="O52" s="13"/>
      <c r="P52" s="13"/>
      <c r="Q52" s="13"/>
      <c r="R52" s="13"/>
      <c r="S52" s="13"/>
      <c r="T52" s="13"/>
      <c r="U52" s="13"/>
      <c r="V52" s="13">
        <f t="shared" si="11"/>
        <v>13.791</v>
      </c>
      <c r="W52" s="16">
        <v>20</v>
      </c>
      <c r="X52" s="17">
        <f t="shared" si="12"/>
        <v>8.6606482488579495</v>
      </c>
      <c r="Y52" s="13">
        <f t="shared" si="13"/>
        <v>3.5848741933144805</v>
      </c>
      <c r="Z52" s="13">
        <f>VLOOKUP(A:A,[1]TDSheet!$A:$Z,26,0)</f>
        <v>0</v>
      </c>
      <c r="AA52" s="13"/>
      <c r="AB52" s="13">
        <v>0</v>
      </c>
      <c r="AC52" s="13">
        <f>VLOOKUP(A:A,[1]TDSheet!$A:$AC,29,0)</f>
        <v>0</v>
      </c>
      <c r="AD52" s="13">
        <f>VLOOKUP(A:A,[1]TDSheet!$A:$AD,30,0)</f>
        <v>11.7752</v>
      </c>
      <c r="AE52" s="13">
        <f>VLOOKUP(A:A,[1]TDSheet!$A:$AE,31,0)</f>
        <v>13.428999999999998</v>
      </c>
      <c r="AF52" s="13">
        <f>VLOOKUP(A:A,[3]TDSheet!$A:$D,4,0)</f>
        <v>8.1430000000000007</v>
      </c>
      <c r="AG52" s="13">
        <f>VLOOKUP(A:A,[1]TDSheet!$A:$AG,33,0)</f>
        <v>0</v>
      </c>
      <c r="AH52" s="13">
        <f t="shared" si="14"/>
        <v>20</v>
      </c>
      <c r="AI52" s="13"/>
      <c r="AJ52" s="13"/>
      <c r="AK52" s="13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200.667</v>
      </c>
      <c r="D53" s="8">
        <v>899.14200000000005</v>
      </c>
      <c r="E53" s="8">
        <v>585.94500000000005</v>
      </c>
      <c r="F53" s="8">
        <v>325.84300000000002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35</v>
      </c>
      <c r="J53" s="13">
        <f>VLOOKUP(A:A,[2]TDSheet!$A:$F,6,0)</f>
        <v>604.14300000000003</v>
      </c>
      <c r="K53" s="13">
        <f t="shared" si="10"/>
        <v>-18.197999999999979</v>
      </c>
      <c r="L53" s="13">
        <f>VLOOKUP(A:A,[1]TDSheet!$A:$L,12,0)</f>
        <v>50</v>
      </c>
      <c r="M53" s="13">
        <f>VLOOKUP(A:A,[1]TDSheet!$A:$M,13,0)</f>
        <v>80</v>
      </c>
      <c r="N53" s="13">
        <f>VLOOKUP(A:A,[1]TDSheet!$A:$W,23,0)</f>
        <v>0</v>
      </c>
      <c r="O53" s="13"/>
      <c r="P53" s="13"/>
      <c r="Q53" s="13"/>
      <c r="R53" s="13"/>
      <c r="S53" s="13"/>
      <c r="T53" s="13"/>
      <c r="U53" s="13"/>
      <c r="V53" s="13">
        <f t="shared" si="11"/>
        <v>42.551600000000015</v>
      </c>
      <c r="W53" s="16"/>
      <c r="X53" s="17">
        <f t="shared" si="12"/>
        <v>10.712711155397209</v>
      </c>
      <c r="Y53" s="13">
        <f t="shared" si="13"/>
        <v>7.6575968941238379</v>
      </c>
      <c r="Z53" s="13">
        <f>VLOOKUP(A:A,[1]TDSheet!$A:$Z,26,0)</f>
        <v>309.41399999999999</v>
      </c>
      <c r="AA53" s="13"/>
      <c r="AB53" s="13">
        <f>VLOOKUP(A:A,[4]TDSheet!$A:$D,4,0)</f>
        <v>63.773000000000003</v>
      </c>
      <c r="AC53" s="13">
        <f>VLOOKUP(A:A,[1]TDSheet!$A:$AC,29,0)</f>
        <v>0</v>
      </c>
      <c r="AD53" s="13">
        <f>VLOOKUP(A:A,[1]TDSheet!$A:$AD,30,0)</f>
        <v>49.311800000000005</v>
      </c>
      <c r="AE53" s="13">
        <f>VLOOKUP(A:A,[1]TDSheet!$A:$AE,31,0)</f>
        <v>57.453999999999994</v>
      </c>
      <c r="AF53" s="13">
        <f>VLOOKUP(A:A,[3]TDSheet!$A:$D,4,0)</f>
        <v>103.31399999999999</v>
      </c>
      <c r="AG53" s="13">
        <f>VLOOKUP(A:A,[1]TDSheet!$A:$AG,33,0)</f>
        <v>0</v>
      </c>
      <c r="AH53" s="13">
        <f t="shared" si="14"/>
        <v>0</v>
      </c>
      <c r="AI53" s="13"/>
      <c r="AJ53" s="13"/>
      <c r="AK53" s="13"/>
    </row>
    <row r="54" spans="1:37" s="1" customFormat="1" ht="11.1" customHeight="1" outlineLevel="1" x14ac:dyDescent="0.2">
      <c r="A54" s="7" t="s">
        <v>57</v>
      </c>
      <c r="B54" s="7" t="s">
        <v>8</v>
      </c>
      <c r="C54" s="8">
        <v>56.906999999999996</v>
      </c>
      <c r="D54" s="8">
        <v>261.76</v>
      </c>
      <c r="E54" s="8">
        <v>179.535</v>
      </c>
      <c r="F54" s="8">
        <v>55.319000000000003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30</v>
      </c>
      <c r="J54" s="13">
        <f>VLOOKUP(A:A,[2]TDSheet!$A:$F,6,0)</f>
        <v>182.23500000000001</v>
      </c>
      <c r="K54" s="13">
        <f t="shared" si="10"/>
        <v>-2.7000000000000171</v>
      </c>
      <c r="L54" s="13">
        <f>VLOOKUP(A:A,[1]TDSheet!$A:$L,12,0)</f>
        <v>0</v>
      </c>
      <c r="M54" s="13">
        <f>VLOOKUP(A:A,[1]TDSheet!$A:$M,13,0)</f>
        <v>30</v>
      </c>
      <c r="N54" s="13">
        <f>VLOOKUP(A:A,[1]TDSheet!$A:$W,23,0)</f>
        <v>20</v>
      </c>
      <c r="O54" s="13"/>
      <c r="P54" s="13"/>
      <c r="Q54" s="13"/>
      <c r="R54" s="13"/>
      <c r="S54" s="13"/>
      <c r="T54" s="13"/>
      <c r="U54" s="13"/>
      <c r="V54" s="13">
        <f t="shared" si="11"/>
        <v>21.801399999999997</v>
      </c>
      <c r="W54" s="16">
        <v>40</v>
      </c>
      <c r="X54" s="17">
        <f t="shared" si="12"/>
        <v>6.6655811094700352</v>
      </c>
      <c r="Y54" s="13">
        <f t="shared" si="13"/>
        <v>2.5374058546698839</v>
      </c>
      <c r="Z54" s="13">
        <f>VLOOKUP(A:A,[1]TDSheet!$A:$Z,26,0)</f>
        <v>31.858000000000001</v>
      </c>
      <c r="AA54" s="13"/>
      <c r="AB54" s="13">
        <f>VLOOKUP(A:A,[4]TDSheet!$A:$D,4,0)</f>
        <v>38.67</v>
      </c>
      <c r="AC54" s="13">
        <f>VLOOKUP(A:A,[1]TDSheet!$A:$AC,29,0)</f>
        <v>0</v>
      </c>
      <c r="AD54" s="13">
        <f>VLOOKUP(A:A,[1]TDSheet!$A:$AD,30,0)</f>
        <v>21.192800000000002</v>
      </c>
      <c r="AE54" s="13">
        <f>VLOOKUP(A:A,[1]TDSheet!$A:$AE,31,0)</f>
        <v>18.314999999999998</v>
      </c>
      <c r="AF54" s="13">
        <f>VLOOKUP(A:A,[3]TDSheet!$A:$D,4,0)</f>
        <v>59.283000000000001</v>
      </c>
      <c r="AG54" s="13">
        <f>VLOOKUP(A:A,[1]TDSheet!$A:$AG,33,0)</f>
        <v>0</v>
      </c>
      <c r="AH54" s="13">
        <f t="shared" si="14"/>
        <v>40</v>
      </c>
      <c r="AI54" s="13"/>
      <c r="AJ54" s="13"/>
      <c r="AK54" s="13"/>
    </row>
    <row r="55" spans="1:37" s="1" customFormat="1" ht="11.1" customHeight="1" outlineLevel="1" x14ac:dyDescent="0.2">
      <c r="A55" s="7" t="s">
        <v>58</v>
      </c>
      <c r="B55" s="7" t="s">
        <v>8</v>
      </c>
      <c r="C55" s="8">
        <v>140.59800000000001</v>
      </c>
      <c r="D55" s="8">
        <v>668.18299999999999</v>
      </c>
      <c r="E55" s="8">
        <v>449.197</v>
      </c>
      <c r="F55" s="8">
        <v>296.20600000000002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3">
        <f>VLOOKUP(A:A,[2]TDSheet!$A:$F,6,0)</f>
        <v>450.28399999999999</v>
      </c>
      <c r="K55" s="13">
        <f t="shared" si="10"/>
        <v>-1.0869999999999891</v>
      </c>
      <c r="L55" s="13">
        <f>VLOOKUP(A:A,[1]TDSheet!$A:$L,12,0)</f>
        <v>50</v>
      </c>
      <c r="M55" s="13">
        <f>VLOOKUP(A:A,[1]TDSheet!$A:$M,13,0)</f>
        <v>120</v>
      </c>
      <c r="N55" s="13">
        <f>VLOOKUP(A:A,[1]TDSheet!$A:$W,23,0)</f>
        <v>100</v>
      </c>
      <c r="O55" s="13"/>
      <c r="P55" s="13"/>
      <c r="Q55" s="13"/>
      <c r="R55" s="13"/>
      <c r="S55" s="13"/>
      <c r="T55" s="13"/>
      <c r="U55" s="13"/>
      <c r="V55" s="13">
        <f t="shared" si="11"/>
        <v>74.549400000000006</v>
      </c>
      <c r="W55" s="16">
        <v>50</v>
      </c>
      <c r="X55" s="17">
        <f t="shared" si="12"/>
        <v>8.2657405693405988</v>
      </c>
      <c r="Y55" s="13">
        <f t="shared" si="13"/>
        <v>3.9732848285834628</v>
      </c>
      <c r="Z55" s="13">
        <f>VLOOKUP(A:A,[1]TDSheet!$A:$Z,26,0)</f>
        <v>0</v>
      </c>
      <c r="AA55" s="13"/>
      <c r="AB55" s="13">
        <f>VLOOKUP(A:A,[4]TDSheet!$A:$D,4,0)</f>
        <v>76.45</v>
      </c>
      <c r="AC55" s="13">
        <f>VLOOKUP(A:A,[1]TDSheet!$A:$AC,29,0)</f>
        <v>0</v>
      </c>
      <c r="AD55" s="13">
        <f>VLOOKUP(A:A,[1]TDSheet!$A:$AD,30,0)</f>
        <v>73.482399999999998</v>
      </c>
      <c r="AE55" s="13">
        <f>VLOOKUP(A:A,[1]TDSheet!$A:$AE,31,0)</f>
        <v>80.601600000000005</v>
      </c>
      <c r="AF55" s="13">
        <f>VLOOKUP(A:A,[3]TDSheet!$A:$D,4,0)</f>
        <v>123.74299999999999</v>
      </c>
      <c r="AG55" s="13">
        <f>VLOOKUP(A:A,[1]TDSheet!$A:$AG,33,0)</f>
        <v>0</v>
      </c>
      <c r="AH55" s="13">
        <f t="shared" si="14"/>
        <v>50</v>
      </c>
      <c r="AI55" s="13"/>
      <c r="AJ55" s="13"/>
      <c r="AK55" s="13"/>
    </row>
    <row r="56" spans="1:37" s="1" customFormat="1" ht="11.1" customHeight="1" outlineLevel="1" x14ac:dyDescent="0.2">
      <c r="A56" s="7" t="s">
        <v>59</v>
      </c>
      <c r="B56" s="7" t="s">
        <v>8</v>
      </c>
      <c r="C56" s="8">
        <v>92.027000000000001</v>
      </c>
      <c r="D56" s="8">
        <v>929.93799999999999</v>
      </c>
      <c r="E56" s="8">
        <v>473.25900000000001</v>
      </c>
      <c r="F56" s="8">
        <v>395.16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3">
        <f>VLOOKUP(A:A,[2]TDSheet!$A:$F,6,0)</f>
        <v>475.89100000000002</v>
      </c>
      <c r="K56" s="13">
        <f t="shared" si="10"/>
        <v>-2.632000000000005</v>
      </c>
      <c r="L56" s="13">
        <f>VLOOKUP(A:A,[1]TDSheet!$A:$L,12,0)</f>
        <v>0</v>
      </c>
      <c r="M56" s="13">
        <f>VLOOKUP(A:A,[1]TDSheet!$A:$M,13,0)</f>
        <v>130</v>
      </c>
      <c r="N56" s="13">
        <f>VLOOKUP(A:A,[1]TDSheet!$A:$W,23,0)</f>
        <v>0</v>
      </c>
      <c r="O56" s="13"/>
      <c r="P56" s="13"/>
      <c r="Q56" s="13"/>
      <c r="R56" s="13"/>
      <c r="S56" s="13"/>
      <c r="T56" s="13"/>
      <c r="U56" s="13"/>
      <c r="V56" s="13">
        <f t="shared" si="11"/>
        <v>72.007599999999996</v>
      </c>
      <c r="W56" s="16">
        <v>60</v>
      </c>
      <c r="X56" s="17">
        <f t="shared" si="12"/>
        <v>8.1263644393091852</v>
      </c>
      <c r="Y56" s="13">
        <f t="shared" si="13"/>
        <v>5.48775407040368</v>
      </c>
      <c r="Z56" s="13">
        <f>VLOOKUP(A:A,[1]TDSheet!$A:$Z,26,0)</f>
        <v>0</v>
      </c>
      <c r="AA56" s="13"/>
      <c r="AB56" s="13">
        <f>VLOOKUP(A:A,[4]TDSheet!$A:$D,4,0)</f>
        <v>113.221</v>
      </c>
      <c r="AC56" s="13">
        <f>VLOOKUP(A:A,[1]TDSheet!$A:$AC,29,0)</f>
        <v>0</v>
      </c>
      <c r="AD56" s="13">
        <f>VLOOKUP(A:A,[1]TDSheet!$A:$AD,30,0)</f>
        <v>79.351599999999991</v>
      </c>
      <c r="AE56" s="13">
        <f>VLOOKUP(A:A,[1]TDSheet!$A:$AE,31,0)</f>
        <v>86.259600000000006</v>
      </c>
      <c r="AF56" s="13">
        <f>VLOOKUP(A:A,[3]TDSheet!$A:$D,4,0)</f>
        <v>183.83199999999999</v>
      </c>
      <c r="AG56" s="13">
        <f>VLOOKUP(A:A,[1]TDSheet!$A:$AG,33,0)</f>
        <v>0</v>
      </c>
      <c r="AH56" s="13">
        <f t="shared" si="14"/>
        <v>60</v>
      </c>
      <c r="AI56" s="13"/>
      <c r="AJ56" s="13"/>
      <c r="AK56" s="13"/>
    </row>
    <row r="57" spans="1:37" s="1" customFormat="1" ht="21.95" customHeight="1" outlineLevel="1" x14ac:dyDescent="0.2">
      <c r="A57" s="7" t="s">
        <v>60</v>
      </c>
      <c r="B57" s="7" t="s">
        <v>8</v>
      </c>
      <c r="C57" s="8">
        <v>143.405</v>
      </c>
      <c r="D57" s="8">
        <v>754.32899999999995</v>
      </c>
      <c r="E57" s="8">
        <v>459.72899999999998</v>
      </c>
      <c r="F57" s="8">
        <v>325.77100000000002</v>
      </c>
      <c r="G57" s="1" t="str">
        <f>VLOOKUP(A:A,[1]TDSheet!$A:$G,7,0)</f>
        <v>н</v>
      </c>
      <c r="H57" s="1">
        <f>VLOOKUP(A:A,[1]TDSheet!$A:$H,8,0)</f>
        <v>1</v>
      </c>
      <c r="I57" s="1">
        <f>VLOOKUP(A:A,[1]TDSheet!$A:$I,9,0)</f>
        <v>45</v>
      </c>
      <c r="J57" s="13">
        <f>VLOOKUP(A:A,[2]TDSheet!$A:$F,6,0)</f>
        <v>458.851</v>
      </c>
      <c r="K57" s="13">
        <f t="shared" si="10"/>
        <v>0.8779999999999859</v>
      </c>
      <c r="L57" s="13">
        <f>VLOOKUP(A:A,[1]TDSheet!$A:$L,12,0)</f>
        <v>100</v>
      </c>
      <c r="M57" s="13">
        <f>VLOOKUP(A:A,[1]TDSheet!$A:$M,13,0)</f>
        <v>130</v>
      </c>
      <c r="N57" s="13">
        <f>VLOOKUP(A:A,[1]TDSheet!$A:$W,23,0)</f>
        <v>50</v>
      </c>
      <c r="O57" s="13"/>
      <c r="P57" s="13"/>
      <c r="Q57" s="13"/>
      <c r="R57" s="13"/>
      <c r="S57" s="13"/>
      <c r="T57" s="13"/>
      <c r="U57" s="13"/>
      <c r="V57" s="13">
        <f t="shared" si="11"/>
        <v>72.906999999999996</v>
      </c>
      <c r="W57" s="16"/>
      <c r="X57" s="17">
        <f t="shared" si="12"/>
        <v>8.3088180833116159</v>
      </c>
      <c r="Y57" s="13">
        <f t="shared" si="13"/>
        <v>4.4683089415282486</v>
      </c>
      <c r="Z57" s="13">
        <f>VLOOKUP(A:A,[1]TDSheet!$A:$Z,26,0)</f>
        <v>0</v>
      </c>
      <c r="AA57" s="13"/>
      <c r="AB57" s="13">
        <f>VLOOKUP(A:A,[4]TDSheet!$A:$D,4,0)</f>
        <v>95.194000000000003</v>
      </c>
      <c r="AC57" s="13">
        <f>VLOOKUP(A:A,[1]TDSheet!$A:$AC,29,0)</f>
        <v>0</v>
      </c>
      <c r="AD57" s="13">
        <f>VLOOKUP(A:A,[1]TDSheet!$A:$AD,30,0)</f>
        <v>70.588400000000007</v>
      </c>
      <c r="AE57" s="13">
        <f>VLOOKUP(A:A,[1]TDSheet!$A:$AE,31,0)</f>
        <v>88.496799999999993</v>
      </c>
      <c r="AF57" s="13">
        <f>VLOOKUP(A:A,[3]TDSheet!$A:$D,4,0)</f>
        <v>144.602</v>
      </c>
      <c r="AG57" s="13">
        <f>VLOOKUP(A:A,[1]TDSheet!$A:$AG,33,0)</f>
        <v>0</v>
      </c>
      <c r="AH57" s="13">
        <f t="shared" si="14"/>
        <v>0</v>
      </c>
      <c r="AI57" s="13"/>
      <c r="AJ57" s="13"/>
      <c r="AK57" s="13"/>
    </row>
    <row r="58" spans="1:37" s="1" customFormat="1" ht="11.1" customHeight="1" outlineLevel="1" x14ac:dyDescent="0.2">
      <c r="A58" s="7" t="s">
        <v>61</v>
      </c>
      <c r="B58" s="7" t="s">
        <v>14</v>
      </c>
      <c r="C58" s="8">
        <v>943</v>
      </c>
      <c r="D58" s="8">
        <v>3354</v>
      </c>
      <c r="E58" s="18">
        <v>2051</v>
      </c>
      <c r="F58" s="19">
        <v>859</v>
      </c>
      <c r="G58" s="1" t="str">
        <f>VLOOKUP(A:A,[1]TDSheet!$A:$G,7,0)</f>
        <v>акк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1884</v>
      </c>
      <c r="K58" s="13">
        <f t="shared" si="10"/>
        <v>167</v>
      </c>
      <c r="L58" s="13">
        <f>VLOOKUP(A:A,[1]TDSheet!$A:$L,12,0)</f>
        <v>400</v>
      </c>
      <c r="M58" s="13">
        <f>VLOOKUP(A:A,[1]TDSheet!$A:$M,13,0)</f>
        <v>450</v>
      </c>
      <c r="N58" s="13">
        <f>VLOOKUP(A:A,[1]TDSheet!$A:$W,23,0)</f>
        <v>500</v>
      </c>
      <c r="O58" s="13"/>
      <c r="P58" s="13"/>
      <c r="Q58" s="13"/>
      <c r="R58" s="13"/>
      <c r="S58" s="13"/>
      <c r="T58" s="13"/>
      <c r="U58" s="13"/>
      <c r="V58" s="13">
        <f t="shared" si="11"/>
        <v>333.4</v>
      </c>
      <c r="W58" s="16">
        <v>450</v>
      </c>
      <c r="X58" s="17">
        <f t="shared" si="12"/>
        <v>7.9754049190161975</v>
      </c>
      <c r="Y58" s="13">
        <f t="shared" si="13"/>
        <v>2.5764847030593883</v>
      </c>
      <c r="Z58" s="13">
        <f>VLOOKUP(A:A,[1]TDSheet!$A:$Z,26,0)</f>
        <v>0</v>
      </c>
      <c r="AA58" s="13"/>
      <c r="AB58" s="13">
        <f>VLOOKUP(A:A,[4]TDSheet!$A:$D,4,0)</f>
        <v>384</v>
      </c>
      <c r="AC58" s="13">
        <f>VLOOKUP(A:A,[1]TDSheet!$A:$AC,29,0)</f>
        <v>0</v>
      </c>
      <c r="AD58" s="13">
        <f>VLOOKUP(A:A,[1]TDSheet!$A:$AD,30,0)</f>
        <v>259</v>
      </c>
      <c r="AE58" s="13">
        <f>VLOOKUP(A:A,[1]TDSheet!$A:$AE,31,0)</f>
        <v>314.39999999999998</v>
      </c>
      <c r="AF58" s="13">
        <f>VLOOKUP(A:A,[3]TDSheet!$A:$D,4,0)</f>
        <v>574</v>
      </c>
      <c r="AG58" s="13" t="str">
        <f>VLOOKUP(A:A,[1]TDSheet!$A:$AG,33,0)</f>
        <v>акк</v>
      </c>
      <c r="AH58" s="13">
        <f t="shared" si="14"/>
        <v>157.5</v>
      </c>
      <c r="AI58" s="13"/>
      <c r="AJ58" s="13"/>
      <c r="AK58" s="13"/>
    </row>
    <row r="59" spans="1:37" s="1" customFormat="1" ht="11.1" customHeight="1" outlineLevel="1" x14ac:dyDescent="0.2">
      <c r="A59" s="7" t="s">
        <v>62</v>
      </c>
      <c r="B59" s="7" t="s">
        <v>14</v>
      </c>
      <c r="C59" s="8">
        <v>1906</v>
      </c>
      <c r="D59" s="8">
        <v>10488</v>
      </c>
      <c r="E59" s="18">
        <v>4389</v>
      </c>
      <c r="F59" s="19">
        <v>3456</v>
      </c>
      <c r="G59" s="1" t="str">
        <f>VLOOKUP(A:A,[1]TDSheet!$A:$G,7,0)</f>
        <v>акк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3494</v>
      </c>
      <c r="K59" s="13">
        <f t="shared" si="10"/>
        <v>895</v>
      </c>
      <c r="L59" s="13">
        <f>VLOOKUP(A:A,[1]TDSheet!$A:$L,12,0)</f>
        <v>1200</v>
      </c>
      <c r="M59" s="13">
        <f>VLOOKUP(A:A,[1]TDSheet!$A:$M,13,0)</f>
        <v>1600</v>
      </c>
      <c r="N59" s="13">
        <f>VLOOKUP(A:A,[1]TDSheet!$A:$W,23,0)</f>
        <v>0</v>
      </c>
      <c r="O59" s="13"/>
      <c r="P59" s="13"/>
      <c r="Q59" s="13"/>
      <c r="R59" s="13"/>
      <c r="S59" s="13"/>
      <c r="T59" s="13"/>
      <c r="U59" s="13"/>
      <c r="V59" s="13">
        <f t="shared" si="11"/>
        <v>832.2</v>
      </c>
      <c r="W59" s="16">
        <v>400</v>
      </c>
      <c r="X59" s="17">
        <f t="shared" si="12"/>
        <v>7.9980773852439313</v>
      </c>
      <c r="Y59" s="13">
        <f t="shared" si="13"/>
        <v>4.1528478731074259</v>
      </c>
      <c r="Z59" s="13">
        <f>VLOOKUP(A:A,[1]TDSheet!$A:$Z,26,0)</f>
        <v>36</v>
      </c>
      <c r="AA59" s="13"/>
      <c r="AB59" s="13">
        <f>VLOOKUP(A:A,[4]TDSheet!$A:$D,4,0)</f>
        <v>192</v>
      </c>
      <c r="AC59" s="13">
        <f>VLOOKUP(A:A,[1]TDSheet!$A:$AC,29,0)</f>
        <v>0</v>
      </c>
      <c r="AD59" s="13">
        <f>VLOOKUP(A:A,[1]TDSheet!$A:$AD,30,0)</f>
        <v>890.4</v>
      </c>
      <c r="AE59" s="13">
        <f>VLOOKUP(A:A,[1]TDSheet!$A:$AE,31,0)</f>
        <v>1003.6</v>
      </c>
      <c r="AF59" s="13">
        <f>VLOOKUP(A:A,[3]TDSheet!$A:$D,4,0)</f>
        <v>684</v>
      </c>
      <c r="AG59" s="13">
        <f>VLOOKUP(A:A,[1]TDSheet!$A:$AG,33,0)</f>
        <v>0</v>
      </c>
      <c r="AH59" s="13">
        <f t="shared" si="14"/>
        <v>160</v>
      </c>
      <c r="AI59" s="13"/>
      <c r="AJ59" s="13"/>
      <c r="AK59" s="13"/>
    </row>
    <row r="60" spans="1:37" s="1" customFormat="1" ht="11.1" customHeight="1" outlineLevel="1" x14ac:dyDescent="0.2">
      <c r="A60" s="7" t="s">
        <v>63</v>
      </c>
      <c r="B60" s="7" t="s">
        <v>14</v>
      </c>
      <c r="C60" s="8">
        <v>1701</v>
      </c>
      <c r="D60" s="8">
        <v>5499</v>
      </c>
      <c r="E60" s="8">
        <v>4066</v>
      </c>
      <c r="F60" s="8">
        <v>2803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45</v>
      </c>
      <c r="J60" s="13">
        <f>VLOOKUP(A:A,[2]TDSheet!$A:$F,6,0)</f>
        <v>4031</v>
      </c>
      <c r="K60" s="13">
        <f t="shared" si="10"/>
        <v>35</v>
      </c>
      <c r="L60" s="13">
        <f>VLOOKUP(A:A,[1]TDSheet!$A:$L,12,0)</f>
        <v>1000</v>
      </c>
      <c r="M60" s="13">
        <f>VLOOKUP(A:A,[1]TDSheet!$A:$M,13,0)</f>
        <v>1200</v>
      </c>
      <c r="N60" s="13">
        <f>VLOOKUP(A:A,[1]TDSheet!$A:$W,23,0)</f>
        <v>300</v>
      </c>
      <c r="O60" s="13"/>
      <c r="P60" s="13"/>
      <c r="Q60" s="13"/>
      <c r="R60" s="13"/>
      <c r="S60" s="13"/>
      <c r="T60" s="13"/>
      <c r="U60" s="13"/>
      <c r="V60" s="13">
        <f t="shared" si="11"/>
        <v>749.2</v>
      </c>
      <c r="W60" s="16">
        <v>700</v>
      </c>
      <c r="X60" s="17">
        <f t="shared" si="12"/>
        <v>8.0125467164975976</v>
      </c>
      <c r="Y60" s="13">
        <f t="shared" si="13"/>
        <v>3.7413240790176188</v>
      </c>
      <c r="Z60" s="13">
        <f>VLOOKUP(A:A,[1]TDSheet!$A:$Z,26,0)</f>
        <v>60</v>
      </c>
      <c r="AA60" s="13"/>
      <c r="AB60" s="13">
        <f>VLOOKUP(A:A,[4]TDSheet!$A:$D,4,0)</f>
        <v>260</v>
      </c>
      <c r="AC60" s="13">
        <f>VLOOKUP(A:A,[1]TDSheet!$A:$AC,29,0)</f>
        <v>0</v>
      </c>
      <c r="AD60" s="13">
        <f>VLOOKUP(A:A,[1]TDSheet!$A:$AD,30,0)</f>
        <v>691.6</v>
      </c>
      <c r="AE60" s="13">
        <f>VLOOKUP(A:A,[1]TDSheet!$A:$AE,31,0)</f>
        <v>833.4</v>
      </c>
      <c r="AF60" s="13">
        <f>VLOOKUP(A:A,[3]TDSheet!$A:$D,4,0)</f>
        <v>642</v>
      </c>
      <c r="AG60" s="13" t="str">
        <f>VLOOKUP(A:A,[1]TDSheet!$A:$AG,33,0)</f>
        <v>продноя</v>
      </c>
      <c r="AH60" s="13">
        <f t="shared" si="14"/>
        <v>315</v>
      </c>
      <c r="AI60" s="13"/>
      <c r="AJ60" s="13"/>
      <c r="AK60" s="13"/>
    </row>
    <row r="61" spans="1:37" s="1" customFormat="1" ht="11.1" customHeight="1" outlineLevel="1" x14ac:dyDescent="0.2">
      <c r="A61" s="7" t="s">
        <v>64</v>
      </c>
      <c r="B61" s="7" t="s">
        <v>8</v>
      </c>
      <c r="C61" s="8">
        <v>277.35700000000003</v>
      </c>
      <c r="D61" s="8">
        <v>1631.5920000000001</v>
      </c>
      <c r="E61" s="18">
        <v>1016</v>
      </c>
      <c r="F61" s="19">
        <v>620</v>
      </c>
      <c r="G61" s="1" t="str">
        <f>VLOOKUP(A:A,[1]TDSheet!$A:$G,7,0)</f>
        <v>акк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636.44500000000005</v>
      </c>
      <c r="K61" s="13">
        <f t="shared" si="10"/>
        <v>379.55499999999995</v>
      </c>
      <c r="L61" s="13">
        <f>VLOOKUP(A:A,[1]TDSheet!$A:$L,12,0)</f>
        <v>200</v>
      </c>
      <c r="M61" s="13">
        <f>VLOOKUP(A:A,[1]TDSheet!$A:$M,13,0)</f>
        <v>100</v>
      </c>
      <c r="N61" s="13">
        <f>VLOOKUP(A:A,[1]TDSheet!$A:$W,23,0)</f>
        <v>0</v>
      </c>
      <c r="O61" s="13"/>
      <c r="P61" s="13"/>
      <c r="Q61" s="13"/>
      <c r="R61" s="13"/>
      <c r="S61" s="13"/>
      <c r="T61" s="13"/>
      <c r="U61" s="13"/>
      <c r="V61" s="13">
        <f t="shared" si="11"/>
        <v>175.85759999999999</v>
      </c>
      <c r="W61" s="16">
        <v>500</v>
      </c>
      <c r="X61" s="17">
        <f t="shared" si="12"/>
        <v>8.0747149966791323</v>
      </c>
      <c r="Y61" s="13">
        <f t="shared" si="13"/>
        <v>3.5255797872824379</v>
      </c>
      <c r="Z61" s="13">
        <f>VLOOKUP(A:A,[1]TDSheet!$A:$Z,26,0)</f>
        <v>52.497999999999998</v>
      </c>
      <c r="AA61" s="13"/>
      <c r="AB61" s="13">
        <f>VLOOKUP(A:A,[4]TDSheet!$A:$D,4,0)</f>
        <v>84.213999999999999</v>
      </c>
      <c r="AC61" s="13">
        <f>VLOOKUP(A:A,[1]TDSheet!$A:$AC,29,0)</f>
        <v>0</v>
      </c>
      <c r="AD61" s="13">
        <f>VLOOKUP(A:A,[1]TDSheet!$A:$AD,30,0)</f>
        <v>146.55799999999999</v>
      </c>
      <c r="AE61" s="13">
        <f>VLOOKUP(A:A,[1]TDSheet!$A:$AE,31,0)</f>
        <v>176.197</v>
      </c>
      <c r="AF61" s="13">
        <f>VLOOKUP(A:A,[3]TDSheet!$A:$D,4,0)</f>
        <v>202.91399999999999</v>
      </c>
      <c r="AG61" s="13">
        <f>VLOOKUP(A:A,[1]TDSheet!$A:$AG,33,0)</f>
        <v>0</v>
      </c>
      <c r="AH61" s="13">
        <f t="shared" si="14"/>
        <v>500</v>
      </c>
      <c r="AI61" s="13"/>
      <c r="AJ61" s="13"/>
      <c r="AK61" s="13"/>
    </row>
    <row r="62" spans="1:37" s="1" customFormat="1" ht="11.1" customHeight="1" outlineLevel="1" x14ac:dyDescent="0.2">
      <c r="A62" s="7" t="s">
        <v>65</v>
      </c>
      <c r="B62" s="7" t="s">
        <v>14</v>
      </c>
      <c r="C62" s="8">
        <v>519</v>
      </c>
      <c r="D62" s="8">
        <v>522</v>
      </c>
      <c r="E62" s="8">
        <v>414</v>
      </c>
      <c r="F62" s="8">
        <v>610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431</v>
      </c>
      <c r="K62" s="13">
        <f t="shared" si="10"/>
        <v>-17</v>
      </c>
      <c r="L62" s="13">
        <f>VLOOKUP(A:A,[1]TDSheet!$A:$L,12,0)</f>
        <v>0</v>
      </c>
      <c r="M62" s="13">
        <f>VLOOKUP(A:A,[1]TDSheet!$A:$M,13,0)</f>
        <v>500</v>
      </c>
      <c r="N62" s="13">
        <f>VLOOKUP(A:A,[1]TDSheet!$A:$W,23,0)</f>
        <v>0</v>
      </c>
      <c r="O62" s="13"/>
      <c r="P62" s="13"/>
      <c r="Q62" s="13"/>
      <c r="R62" s="13"/>
      <c r="S62" s="13"/>
      <c r="T62" s="13"/>
      <c r="U62" s="13"/>
      <c r="V62" s="13">
        <f t="shared" si="11"/>
        <v>82.8</v>
      </c>
      <c r="W62" s="16">
        <v>500</v>
      </c>
      <c r="X62" s="17">
        <f t="shared" si="12"/>
        <v>19.444444444444446</v>
      </c>
      <c r="Y62" s="13">
        <f t="shared" si="13"/>
        <v>7.3671497584541061</v>
      </c>
      <c r="Z62" s="13">
        <f>VLOOKUP(A:A,[1]TDSheet!$A:$Z,26,0)</f>
        <v>0</v>
      </c>
      <c r="AA62" s="13"/>
      <c r="AB62" s="13">
        <v>0</v>
      </c>
      <c r="AC62" s="13">
        <f>VLOOKUP(A:A,[1]TDSheet!$A:$AC,29,0)</f>
        <v>0</v>
      </c>
      <c r="AD62" s="13">
        <f>VLOOKUP(A:A,[1]TDSheet!$A:$AD,30,0)</f>
        <v>81.2</v>
      </c>
      <c r="AE62" s="13">
        <f>VLOOKUP(A:A,[1]TDSheet!$A:$AE,31,0)</f>
        <v>90.4</v>
      </c>
      <c r="AF62" s="13">
        <f>VLOOKUP(A:A,[3]TDSheet!$A:$D,4,0)</f>
        <v>84</v>
      </c>
      <c r="AG62" s="13" t="e">
        <f>VLOOKUP(A:A,[1]TDSheet!$A:$AG,33,0)</f>
        <v>#N/A</v>
      </c>
      <c r="AH62" s="13">
        <f t="shared" si="14"/>
        <v>50</v>
      </c>
      <c r="AI62" s="13"/>
      <c r="AJ62" s="13"/>
      <c r="AK62" s="13"/>
    </row>
    <row r="63" spans="1:37" s="1" customFormat="1" ht="21.95" customHeight="1" outlineLevel="1" x14ac:dyDescent="0.2">
      <c r="A63" s="7" t="s">
        <v>66</v>
      </c>
      <c r="B63" s="7" t="s">
        <v>14</v>
      </c>
      <c r="C63" s="8">
        <v>343</v>
      </c>
      <c r="D63" s="8">
        <v>2166</v>
      </c>
      <c r="E63" s="8">
        <v>1362</v>
      </c>
      <c r="F63" s="8">
        <v>763</v>
      </c>
      <c r="G63" s="1">
        <f>VLOOKUP(A:A,[1]TDSheet!$A:$G,7,0)</f>
        <v>0</v>
      </c>
      <c r="H63" s="1">
        <f>VLOOKUP(A:A,[1]TDSheet!$A:$H,8,0)</f>
        <v>0.35</v>
      </c>
      <c r="I63" s="1">
        <f>VLOOKUP(A:A,[1]TDSheet!$A:$I,9,0)</f>
        <v>40</v>
      </c>
      <c r="J63" s="13">
        <f>VLOOKUP(A:A,[2]TDSheet!$A:$F,6,0)</f>
        <v>1383</v>
      </c>
      <c r="K63" s="13">
        <f t="shared" si="10"/>
        <v>-21</v>
      </c>
      <c r="L63" s="13">
        <f>VLOOKUP(A:A,[1]TDSheet!$A:$L,12,0)</f>
        <v>200</v>
      </c>
      <c r="M63" s="13">
        <f>VLOOKUP(A:A,[1]TDSheet!$A:$M,13,0)</f>
        <v>500</v>
      </c>
      <c r="N63" s="13">
        <f>VLOOKUP(A:A,[1]TDSheet!$A:$W,23,0)</f>
        <v>100</v>
      </c>
      <c r="O63" s="13"/>
      <c r="P63" s="13"/>
      <c r="Q63" s="13"/>
      <c r="R63" s="13"/>
      <c r="S63" s="13"/>
      <c r="T63" s="13"/>
      <c r="U63" s="13"/>
      <c r="V63" s="13">
        <f t="shared" si="11"/>
        <v>237.6</v>
      </c>
      <c r="W63" s="16">
        <v>350</v>
      </c>
      <c r="X63" s="17">
        <f t="shared" si="12"/>
        <v>8.051346801346801</v>
      </c>
      <c r="Y63" s="13">
        <f t="shared" si="13"/>
        <v>3.2112794612794615</v>
      </c>
      <c r="Z63" s="13">
        <f>VLOOKUP(A:A,[1]TDSheet!$A:$Z,26,0)</f>
        <v>0</v>
      </c>
      <c r="AA63" s="13"/>
      <c r="AB63" s="13">
        <f>VLOOKUP(A:A,[4]TDSheet!$A:$D,4,0)</f>
        <v>174</v>
      </c>
      <c r="AC63" s="13">
        <f>VLOOKUP(A:A,[1]TDSheet!$A:$AC,29,0)</f>
        <v>0</v>
      </c>
      <c r="AD63" s="13">
        <f>VLOOKUP(A:A,[1]TDSheet!$A:$AD,30,0)</f>
        <v>238.8</v>
      </c>
      <c r="AE63" s="13">
        <f>VLOOKUP(A:A,[1]TDSheet!$A:$AE,31,0)</f>
        <v>258.39999999999998</v>
      </c>
      <c r="AF63" s="13">
        <f>VLOOKUP(A:A,[3]TDSheet!$A:$D,4,0)</f>
        <v>403</v>
      </c>
      <c r="AG63" s="13">
        <f>VLOOKUP(A:A,[1]TDSheet!$A:$AG,33,0)</f>
        <v>0</v>
      </c>
      <c r="AH63" s="13">
        <f t="shared" si="14"/>
        <v>122.49999999999999</v>
      </c>
      <c r="AI63" s="13"/>
      <c r="AJ63" s="13"/>
      <c r="AK63" s="13"/>
    </row>
    <row r="64" spans="1:37" s="1" customFormat="1" ht="11.1" customHeight="1" outlineLevel="1" x14ac:dyDescent="0.2">
      <c r="A64" s="7" t="s">
        <v>67</v>
      </c>
      <c r="B64" s="7" t="s">
        <v>8</v>
      </c>
      <c r="C64" s="8">
        <v>275.267</v>
      </c>
      <c r="D64" s="8">
        <v>253.31800000000001</v>
      </c>
      <c r="E64" s="8">
        <v>298.00299999999999</v>
      </c>
      <c r="F64" s="8">
        <v>176.99799999999999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288.41000000000003</v>
      </c>
      <c r="K64" s="13">
        <f t="shared" si="10"/>
        <v>9.5929999999999609</v>
      </c>
      <c r="L64" s="13">
        <f>VLOOKUP(A:A,[1]TDSheet!$A:$L,12,0)</f>
        <v>50</v>
      </c>
      <c r="M64" s="13">
        <f>VLOOKUP(A:A,[1]TDSheet!$A:$M,13,0)</f>
        <v>80</v>
      </c>
      <c r="N64" s="13">
        <f>VLOOKUP(A:A,[1]TDSheet!$A:$W,23,0)</f>
        <v>50</v>
      </c>
      <c r="O64" s="13"/>
      <c r="P64" s="13"/>
      <c r="Q64" s="13"/>
      <c r="R64" s="13"/>
      <c r="S64" s="13"/>
      <c r="T64" s="13"/>
      <c r="U64" s="13"/>
      <c r="V64" s="13">
        <f t="shared" si="11"/>
        <v>51.026199999999996</v>
      </c>
      <c r="W64" s="16">
        <v>40</v>
      </c>
      <c r="X64" s="17">
        <f t="shared" si="12"/>
        <v>7.7802775828887913</v>
      </c>
      <c r="Y64" s="13">
        <f t="shared" si="13"/>
        <v>3.4687670255672578</v>
      </c>
      <c r="Z64" s="13">
        <f>VLOOKUP(A:A,[1]TDSheet!$A:$Z,26,0)</f>
        <v>21.547000000000001</v>
      </c>
      <c r="AA64" s="13"/>
      <c r="AB64" s="13">
        <f>VLOOKUP(A:A,[4]TDSheet!$A:$D,4,0)</f>
        <v>21.324999999999999</v>
      </c>
      <c r="AC64" s="13">
        <f>VLOOKUP(A:A,[1]TDSheet!$A:$AC,29,0)</f>
        <v>0</v>
      </c>
      <c r="AD64" s="13">
        <f>VLOOKUP(A:A,[1]TDSheet!$A:$AD,30,0)</f>
        <v>68.925399999999996</v>
      </c>
      <c r="AE64" s="13">
        <f>VLOOKUP(A:A,[1]TDSheet!$A:$AE,31,0)</f>
        <v>53.020200000000003</v>
      </c>
      <c r="AF64" s="13">
        <f>VLOOKUP(A:A,[3]TDSheet!$A:$D,4,0)</f>
        <v>56.436</v>
      </c>
      <c r="AG64" s="13">
        <f>VLOOKUP(A:A,[1]TDSheet!$A:$AG,33,0)</f>
        <v>0</v>
      </c>
      <c r="AH64" s="13">
        <f t="shared" si="14"/>
        <v>40</v>
      </c>
      <c r="AI64" s="13"/>
      <c r="AJ64" s="13"/>
      <c r="AK64" s="13"/>
    </row>
    <row r="65" spans="1:37" s="1" customFormat="1" ht="11.1" customHeight="1" outlineLevel="1" x14ac:dyDescent="0.2">
      <c r="A65" s="7" t="s">
        <v>68</v>
      </c>
      <c r="B65" s="7" t="s">
        <v>14</v>
      </c>
      <c r="C65" s="8">
        <v>1462</v>
      </c>
      <c r="D65" s="8">
        <v>6557</v>
      </c>
      <c r="E65" s="8">
        <v>3781</v>
      </c>
      <c r="F65" s="8">
        <v>2180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35</v>
      </c>
      <c r="J65" s="13">
        <f>VLOOKUP(A:A,[2]TDSheet!$A:$F,6,0)</f>
        <v>3950</v>
      </c>
      <c r="K65" s="13">
        <f t="shared" si="10"/>
        <v>-169</v>
      </c>
      <c r="L65" s="13">
        <f>VLOOKUP(A:A,[1]TDSheet!$A:$L,12,0)</f>
        <v>1200</v>
      </c>
      <c r="M65" s="13">
        <f>VLOOKUP(A:A,[1]TDSheet!$A:$M,13,0)</f>
        <v>1000</v>
      </c>
      <c r="N65" s="13">
        <f>VLOOKUP(A:A,[1]TDSheet!$A:$W,23,0)</f>
        <v>300</v>
      </c>
      <c r="O65" s="13"/>
      <c r="P65" s="13"/>
      <c r="Q65" s="13"/>
      <c r="R65" s="13"/>
      <c r="S65" s="13"/>
      <c r="T65" s="13"/>
      <c r="U65" s="13"/>
      <c r="V65" s="13">
        <f t="shared" si="11"/>
        <v>683</v>
      </c>
      <c r="W65" s="16">
        <v>800</v>
      </c>
      <c r="X65" s="17">
        <f t="shared" si="12"/>
        <v>8.0234260614934119</v>
      </c>
      <c r="Y65" s="13">
        <f t="shared" si="13"/>
        <v>3.1918008784773062</v>
      </c>
      <c r="Z65" s="13">
        <f>VLOOKUP(A:A,[1]TDSheet!$A:$Z,26,0)</f>
        <v>42</v>
      </c>
      <c r="AA65" s="13"/>
      <c r="AB65" s="13">
        <f>VLOOKUP(A:A,[4]TDSheet!$A:$D,4,0)</f>
        <v>324</v>
      </c>
      <c r="AC65" s="13">
        <f>VLOOKUP(A:A,[1]TDSheet!$A:$AC,29,0)</f>
        <v>0</v>
      </c>
      <c r="AD65" s="13">
        <f>VLOOKUP(A:A,[1]TDSheet!$A:$AD,30,0)</f>
        <v>727.4</v>
      </c>
      <c r="AE65" s="13">
        <f>VLOOKUP(A:A,[1]TDSheet!$A:$AE,31,0)</f>
        <v>738</v>
      </c>
      <c r="AF65" s="13">
        <f>VLOOKUP(A:A,[3]TDSheet!$A:$D,4,0)</f>
        <v>824</v>
      </c>
      <c r="AG65" s="13" t="e">
        <f>VLOOKUP(A:A,[1]TDSheet!$A:$AG,33,0)</f>
        <v>#N/A</v>
      </c>
      <c r="AH65" s="13">
        <f t="shared" si="14"/>
        <v>320</v>
      </c>
      <c r="AI65" s="13"/>
      <c r="AJ65" s="13"/>
      <c r="AK65" s="13"/>
    </row>
    <row r="66" spans="1:37" s="1" customFormat="1" ht="11.1" customHeight="1" outlineLevel="1" x14ac:dyDescent="0.2">
      <c r="A66" s="7" t="s">
        <v>69</v>
      </c>
      <c r="B66" s="7" t="s">
        <v>14</v>
      </c>
      <c r="C66" s="8">
        <v>1562</v>
      </c>
      <c r="D66" s="8">
        <v>7017</v>
      </c>
      <c r="E66" s="8">
        <v>4508</v>
      </c>
      <c r="F66" s="8">
        <v>2463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4733</v>
      </c>
      <c r="K66" s="13">
        <f t="shared" si="10"/>
        <v>-225</v>
      </c>
      <c r="L66" s="13">
        <f>VLOOKUP(A:A,[1]TDSheet!$A:$L,12,0)</f>
        <v>1200</v>
      </c>
      <c r="M66" s="13">
        <f>VLOOKUP(A:A,[1]TDSheet!$A:$M,13,0)</f>
        <v>1200</v>
      </c>
      <c r="N66" s="13">
        <f>VLOOKUP(A:A,[1]TDSheet!$A:$W,23,0)</f>
        <v>500</v>
      </c>
      <c r="O66" s="13"/>
      <c r="P66" s="13"/>
      <c r="Q66" s="13"/>
      <c r="R66" s="13"/>
      <c r="S66" s="13"/>
      <c r="T66" s="13"/>
      <c r="U66" s="13"/>
      <c r="V66" s="13">
        <f t="shared" si="11"/>
        <v>815.2</v>
      </c>
      <c r="W66" s="16">
        <v>1200</v>
      </c>
      <c r="X66" s="17">
        <f t="shared" si="12"/>
        <v>8.0507850834151125</v>
      </c>
      <c r="Y66" s="13">
        <f t="shared" si="13"/>
        <v>3.0213444553483808</v>
      </c>
      <c r="Z66" s="13">
        <f>VLOOKUP(A:A,[1]TDSheet!$A:$Z,26,0)</f>
        <v>102</v>
      </c>
      <c r="AA66" s="13"/>
      <c r="AB66" s="13">
        <f>VLOOKUP(A:A,[4]TDSheet!$A:$D,4,0)</f>
        <v>330</v>
      </c>
      <c r="AC66" s="13">
        <f>VLOOKUP(A:A,[1]TDSheet!$A:$AC,29,0)</f>
        <v>0</v>
      </c>
      <c r="AD66" s="13">
        <f>VLOOKUP(A:A,[1]TDSheet!$A:$AD,30,0)</f>
        <v>841</v>
      </c>
      <c r="AE66" s="13">
        <f>VLOOKUP(A:A,[1]TDSheet!$A:$AE,31,0)</f>
        <v>840.6</v>
      </c>
      <c r="AF66" s="13">
        <f>VLOOKUP(A:A,[3]TDSheet!$A:$D,4,0)</f>
        <v>996</v>
      </c>
      <c r="AG66" s="13" t="e">
        <f>VLOOKUP(A:A,[1]TDSheet!$A:$AG,33,0)</f>
        <v>#N/A</v>
      </c>
      <c r="AH66" s="13">
        <f t="shared" si="14"/>
        <v>480</v>
      </c>
      <c r="AI66" s="13"/>
      <c r="AJ66" s="13"/>
      <c r="AK66" s="13"/>
    </row>
    <row r="67" spans="1:37" s="1" customFormat="1" ht="21.95" customHeight="1" outlineLevel="1" x14ac:dyDescent="0.2">
      <c r="A67" s="7" t="s">
        <v>70</v>
      </c>
      <c r="B67" s="7" t="s">
        <v>8</v>
      </c>
      <c r="C67" s="8">
        <v>26.347999999999999</v>
      </c>
      <c r="D67" s="8">
        <v>44.305</v>
      </c>
      <c r="E67" s="8">
        <v>46.521000000000001</v>
      </c>
      <c r="F67" s="8">
        <v>23.419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48.354999999999997</v>
      </c>
      <c r="K67" s="13">
        <f t="shared" si="10"/>
        <v>-1.8339999999999961</v>
      </c>
      <c r="L67" s="13">
        <f>VLOOKUP(A:A,[1]TDSheet!$A:$L,12,0)</f>
        <v>20</v>
      </c>
      <c r="M67" s="13">
        <f>VLOOKUP(A:A,[1]TDSheet!$A:$M,13,0)</f>
        <v>0</v>
      </c>
      <c r="N67" s="13">
        <f>VLOOKUP(A:A,[1]TDSheet!$A:$W,23,0)</f>
        <v>20</v>
      </c>
      <c r="O67" s="13"/>
      <c r="P67" s="13"/>
      <c r="Q67" s="13"/>
      <c r="R67" s="13"/>
      <c r="S67" s="13"/>
      <c r="T67" s="13"/>
      <c r="U67" s="13"/>
      <c r="V67" s="13">
        <f t="shared" si="11"/>
        <v>9.3041999999999998</v>
      </c>
      <c r="W67" s="16">
        <v>10</v>
      </c>
      <c r="X67" s="17">
        <f t="shared" si="12"/>
        <v>7.8909524730766751</v>
      </c>
      <c r="Y67" s="13">
        <f t="shared" si="13"/>
        <v>2.5170353173835474</v>
      </c>
      <c r="Z67" s="13">
        <f>VLOOKUP(A:A,[1]TDSheet!$A:$Z,26,0)</f>
        <v>0</v>
      </c>
      <c r="AA67" s="13"/>
      <c r="AB67" s="13">
        <v>0</v>
      </c>
      <c r="AC67" s="13">
        <f>VLOOKUP(A:A,[1]TDSheet!$A:$AC,29,0)</f>
        <v>0</v>
      </c>
      <c r="AD67" s="13">
        <f>VLOOKUP(A:A,[1]TDSheet!$A:$AD,30,0)</f>
        <v>8.9832000000000001</v>
      </c>
      <c r="AE67" s="13">
        <f>VLOOKUP(A:A,[1]TDSheet!$A:$AE,31,0)</f>
        <v>8.5676000000000005</v>
      </c>
      <c r="AF67" s="13">
        <f>VLOOKUP(A:A,[3]TDSheet!$A:$D,4,0)</f>
        <v>11.428000000000001</v>
      </c>
      <c r="AG67" s="13">
        <f>VLOOKUP(A:A,[1]TDSheet!$A:$AG,33,0)</f>
        <v>0</v>
      </c>
      <c r="AH67" s="13">
        <f t="shared" si="14"/>
        <v>10</v>
      </c>
      <c r="AI67" s="13"/>
      <c r="AJ67" s="13"/>
      <c r="AK67" s="13"/>
    </row>
    <row r="68" spans="1:37" s="1" customFormat="1" ht="21.95" customHeight="1" outlineLevel="1" x14ac:dyDescent="0.2">
      <c r="A68" s="7" t="s">
        <v>71</v>
      </c>
      <c r="B68" s="7" t="s">
        <v>8</v>
      </c>
      <c r="C68" s="8">
        <v>225.15600000000001</v>
      </c>
      <c r="D68" s="8">
        <v>573.55600000000004</v>
      </c>
      <c r="E68" s="18">
        <v>342</v>
      </c>
      <c r="F68" s="19">
        <v>302</v>
      </c>
      <c r="G68" s="1" t="str">
        <f>VLOOKUP(A:A,[1]TDSheet!$A:$G,7,0)</f>
        <v>акк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125.396</v>
      </c>
      <c r="K68" s="13">
        <f t="shared" si="10"/>
        <v>216.60399999999998</v>
      </c>
      <c r="L68" s="13">
        <f>VLOOKUP(A:A,[1]TDSheet!$A:$L,12,0)</f>
        <v>0</v>
      </c>
      <c r="M68" s="13">
        <f>VLOOKUP(A:A,[1]TDSheet!$A:$M,13,0)</f>
        <v>100</v>
      </c>
      <c r="N68" s="13">
        <f>VLOOKUP(A:A,[1]TDSheet!$A:$W,23,0)</f>
        <v>0</v>
      </c>
      <c r="O68" s="13"/>
      <c r="P68" s="13"/>
      <c r="Q68" s="13"/>
      <c r="R68" s="13"/>
      <c r="S68" s="13"/>
      <c r="T68" s="13"/>
      <c r="U68" s="13"/>
      <c r="V68" s="13">
        <f t="shared" si="11"/>
        <v>68.400000000000006</v>
      </c>
      <c r="W68" s="16">
        <v>150</v>
      </c>
      <c r="X68" s="17">
        <f t="shared" si="12"/>
        <v>8.0701754385964897</v>
      </c>
      <c r="Y68" s="13">
        <f t="shared" si="13"/>
        <v>4.4152046783625725</v>
      </c>
      <c r="Z68" s="13">
        <f>VLOOKUP(A:A,[1]TDSheet!$A:$Z,26,0)</f>
        <v>0</v>
      </c>
      <c r="AA68" s="13"/>
      <c r="AB68" s="13">
        <v>0</v>
      </c>
      <c r="AC68" s="13">
        <f>VLOOKUP(A:A,[1]TDSheet!$A:$AC,29,0)</f>
        <v>0</v>
      </c>
      <c r="AD68" s="13">
        <f>VLOOKUP(A:A,[1]TDSheet!$A:$AD,30,0)</f>
        <v>45.124000000000002</v>
      </c>
      <c r="AE68" s="13">
        <f>VLOOKUP(A:A,[1]TDSheet!$A:$AE,31,0)</f>
        <v>74.473399999999998</v>
      </c>
      <c r="AF68" s="13">
        <f>VLOOKUP(A:A,[3]TDSheet!$A:$D,4,0)</f>
        <v>28</v>
      </c>
      <c r="AG68" s="13">
        <f>VLOOKUP(A:A,[1]TDSheet!$A:$AG,33,0)</f>
        <v>0</v>
      </c>
      <c r="AH68" s="13">
        <f t="shared" si="14"/>
        <v>150</v>
      </c>
      <c r="AI68" s="13"/>
      <c r="AJ68" s="13"/>
      <c r="AK68" s="13"/>
    </row>
    <row r="69" spans="1:37" s="1" customFormat="1" ht="21.95" customHeight="1" outlineLevel="1" x14ac:dyDescent="0.2">
      <c r="A69" s="7" t="s">
        <v>72</v>
      </c>
      <c r="B69" s="7" t="s">
        <v>14</v>
      </c>
      <c r="C69" s="8">
        <v>279</v>
      </c>
      <c r="D69" s="8">
        <v>2017</v>
      </c>
      <c r="E69" s="8">
        <v>1318</v>
      </c>
      <c r="F69" s="8">
        <v>540</v>
      </c>
      <c r="G69" s="1">
        <f>VLOOKUP(A:A,[1]TDSheet!$A:$G,7,0)</f>
        <v>0</v>
      </c>
      <c r="H69" s="1">
        <f>VLOOKUP(A:A,[1]TDSheet!$A:$H,8,0)</f>
        <v>0.35</v>
      </c>
      <c r="I69" s="1">
        <f>VLOOKUP(A:A,[1]TDSheet!$A:$I,9,0)</f>
        <v>40</v>
      </c>
      <c r="J69" s="13">
        <f>VLOOKUP(A:A,[2]TDSheet!$A:$F,6,0)</f>
        <v>1340</v>
      </c>
      <c r="K69" s="13">
        <f t="shared" si="10"/>
        <v>-22</v>
      </c>
      <c r="L69" s="13">
        <f>VLOOKUP(A:A,[1]TDSheet!$A:$L,12,0)</f>
        <v>400</v>
      </c>
      <c r="M69" s="13">
        <f>VLOOKUP(A:A,[1]TDSheet!$A:$M,13,0)</f>
        <v>150</v>
      </c>
      <c r="N69" s="13">
        <f>VLOOKUP(A:A,[1]TDSheet!$A:$W,23,0)</f>
        <v>200</v>
      </c>
      <c r="O69" s="13"/>
      <c r="P69" s="13"/>
      <c r="Q69" s="13"/>
      <c r="R69" s="13"/>
      <c r="S69" s="13"/>
      <c r="T69" s="13"/>
      <c r="U69" s="13"/>
      <c r="V69" s="13">
        <f t="shared" si="11"/>
        <v>192.8</v>
      </c>
      <c r="W69" s="16">
        <v>250</v>
      </c>
      <c r="X69" s="17">
        <f t="shared" si="12"/>
        <v>7.9875518672199162</v>
      </c>
      <c r="Y69" s="13">
        <f t="shared" si="13"/>
        <v>2.800829875518672</v>
      </c>
      <c r="Z69" s="13">
        <f>VLOOKUP(A:A,[1]TDSheet!$A:$Z,26,0)</f>
        <v>0</v>
      </c>
      <c r="AA69" s="13"/>
      <c r="AB69" s="13">
        <f>VLOOKUP(A:A,[4]TDSheet!$A:$D,4,0)</f>
        <v>354</v>
      </c>
      <c r="AC69" s="13">
        <f>VLOOKUP(A:A,[1]TDSheet!$A:$AC,29,0)</f>
        <v>0</v>
      </c>
      <c r="AD69" s="13">
        <f>VLOOKUP(A:A,[1]TDSheet!$A:$AD,30,0)</f>
        <v>190.2</v>
      </c>
      <c r="AE69" s="13">
        <f>VLOOKUP(A:A,[1]TDSheet!$A:$AE,31,0)</f>
        <v>201.2</v>
      </c>
      <c r="AF69" s="13">
        <f>VLOOKUP(A:A,[3]TDSheet!$A:$D,4,0)</f>
        <v>541</v>
      </c>
      <c r="AG69" s="13">
        <f>VLOOKUP(A:A,[1]TDSheet!$A:$AG,33,0)</f>
        <v>0</v>
      </c>
      <c r="AH69" s="13">
        <f t="shared" si="14"/>
        <v>87.5</v>
      </c>
      <c r="AI69" s="13"/>
      <c r="AJ69" s="13"/>
      <c r="AK69" s="13"/>
    </row>
    <row r="70" spans="1:37" s="1" customFormat="1" ht="21.95" customHeight="1" outlineLevel="1" x14ac:dyDescent="0.2">
      <c r="A70" s="7" t="s">
        <v>73</v>
      </c>
      <c r="B70" s="7" t="s">
        <v>14</v>
      </c>
      <c r="C70" s="8">
        <v>596</v>
      </c>
      <c r="D70" s="8">
        <v>2400</v>
      </c>
      <c r="E70" s="8">
        <v>1775</v>
      </c>
      <c r="F70" s="8">
        <v>801</v>
      </c>
      <c r="G70" s="1" t="str">
        <f>VLOOKUP(A:A,[1]TDSheet!$A:$G,7,0)</f>
        <v>неакк</v>
      </c>
      <c r="H70" s="1">
        <f>VLOOKUP(A:A,[1]TDSheet!$A:$H,8,0)</f>
        <v>0.35</v>
      </c>
      <c r="I70" s="1">
        <f>VLOOKUP(A:A,[1]TDSheet!$A:$I,9,0)</f>
        <v>40</v>
      </c>
      <c r="J70" s="13">
        <f>VLOOKUP(A:A,[2]TDSheet!$A:$F,6,0)</f>
        <v>1770</v>
      </c>
      <c r="K70" s="13">
        <f t="shared" si="10"/>
        <v>5</v>
      </c>
      <c r="L70" s="13">
        <f>VLOOKUP(A:A,[1]TDSheet!$A:$L,12,0)</f>
        <v>400</v>
      </c>
      <c r="M70" s="13">
        <f>VLOOKUP(A:A,[1]TDSheet!$A:$M,13,0)</f>
        <v>400</v>
      </c>
      <c r="N70" s="13">
        <f>VLOOKUP(A:A,[1]TDSheet!$A:$W,23,0)</f>
        <v>250</v>
      </c>
      <c r="O70" s="13"/>
      <c r="P70" s="13"/>
      <c r="Q70" s="13"/>
      <c r="R70" s="13"/>
      <c r="S70" s="13"/>
      <c r="T70" s="13"/>
      <c r="U70" s="13"/>
      <c r="V70" s="13">
        <f t="shared" si="11"/>
        <v>284.2</v>
      </c>
      <c r="W70" s="16">
        <v>450</v>
      </c>
      <c r="X70" s="17">
        <f t="shared" si="12"/>
        <v>8.0964109781843767</v>
      </c>
      <c r="Y70" s="13">
        <f t="shared" si="13"/>
        <v>2.8184377199155524</v>
      </c>
      <c r="Z70" s="13">
        <f>VLOOKUP(A:A,[1]TDSheet!$A:$Z,26,0)</f>
        <v>0</v>
      </c>
      <c r="AA70" s="13"/>
      <c r="AB70" s="13">
        <f>VLOOKUP(A:A,[4]TDSheet!$A:$D,4,0)</f>
        <v>354</v>
      </c>
      <c r="AC70" s="13">
        <f>VLOOKUP(A:A,[1]TDSheet!$A:$AC,29,0)</f>
        <v>0</v>
      </c>
      <c r="AD70" s="13">
        <f>VLOOKUP(A:A,[1]TDSheet!$A:$AD,30,0)</f>
        <v>321</v>
      </c>
      <c r="AE70" s="13">
        <f>VLOOKUP(A:A,[1]TDSheet!$A:$AE,31,0)</f>
        <v>304.8</v>
      </c>
      <c r="AF70" s="13">
        <f>VLOOKUP(A:A,[3]TDSheet!$A:$D,4,0)</f>
        <v>616</v>
      </c>
      <c r="AG70" s="13">
        <f>VLOOKUP(A:A,[1]TDSheet!$A:$AG,33,0)</f>
        <v>0</v>
      </c>
      <c r="AH70" s="13">
        <f t="shared" si="14"/>
        <v>157.5</v>
      </c>
      <c r="AI70" s="13"/>
      <c r="AJ70" s="13"/>
      <c r="AK70" s="13"/>
    </row>
    <row r="71" spans="1:37" s="1" customFormat="1" ht="11.1" customHeight="1" outlineLevel="1" x14ac:dyDescent="0.2">
      <c r="A71" s="7" t="s">
        <v>74</v>
      </c>
      <c r="B71" s="7" t="s">
        <v>14</v>
      </c>
      <c r="C71" s="8">
        <v>248</v>
      </c>
      <c r="D71" s="8">
        <v>1797</v>
      </c>
      <c r="E71" s="8">
        <v>994</v>
      </c>
      <c r="F71" s="8">
        <v>491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35</v>
      </c>
      <c r="J71" s="13">
        <f>VLOOKUP(A:A,[2]TDSheet!$A:$F,6,0)</f>
        <v>1019</v>
      </c>
      <c r="K71" s="13">
        <f t="shared" si="10"/>
        <v>-25</v>
      </c>
      <c r="L71" s="13">
        <f>VLOOKUP(A:A,[1]TDSheet!$A:$L,12,0)</f>
        <v>200</v>
      </c>
      <c r="M71" s="13">
        <f>VLOOKUP(A:A,[1]TDSheet!$A:$M,13,0)</f>
        <v>250</v>
      </c>
      <c r="N71" s="13">
        <f>VLOOKUP(A:A,[1]TDSheet!$A:$W,23,0)</f>
        <v>220</v>
      </c>
      <c r="O71" s="13"/>
      <c r="P71" s="13"/>
      <c r="Q71" s="13"/>
      <c r="R71" s="13"/>
      <c r="S71" s="13"/>
      <c r="T71" s="13"/>
      <c r="U71" s="13"/>
      <c r="V71" s="13">
        <f t="shared" si="11"/>
        <v>183.2</v>
      </c>
      <c r="W71" s="16">
        <v>300</v>
      </c>
      <c r="X71" s="17">
        <f t="shared" si="12"/>
        <v>7.9748908296943233</v>
      </c>
      <c r="Y71" s="13">
        <f t="shared" si="13"/>
        <v>2.6801310043668125</v>
      </c>
      <c r="Z71" s="13">
        <f>VLOOKUP(A:A,[1]TDSheet!$A:$Z,26,0)</f>
        <v>0</v>
      </c>
      <c r="AA71" s="13"/>
      <c r="AB71" s="13">
        <f>VLOOKUP(A:A,[4]TDSheet!$A:$D,4,0)</f>
        <v>78</v>
      </c>
      <c r="AC71" s="13">
        <f>VLOOKUP(A:A,[1]TDSheet!$A:$AC,29,0)</f>
        <v>0</v>
      </c>
      <c r="AD71" s="13">
        <f>VLOOKUP(A:A,[1]TDSheet!$A:$AD,30,0)</f>
        <v>173.6</v>
      </c>
      <c r="AE71" s="13">
        <f>VLOOKUP(A:A,[1]TDSheet!$A:$AE,31,0)</f>
        <v>185.8</v>
      </c>
      <c r="AF71" s="13">
        <f>VLOOKUP(A:A,[3]TDSheet!$A:$D,4,0)</f>
        <v>253</v>
      </c>
      <c r="AG71" s="13">
        <f>VLOOKUP(A:A,[1]TDSheet!$A:$AG,33,0)</f>
        <v>0</v>
      </c>
      <c r="AH71" s="13">
        <f t="shared" si="14"/>
        <v>120</v>
      </c>
      <c r="AI71" s="13"/>
      <c r="AJ71" s="13"/>
      <c r="AK71" s="13"/>
    </row>
    <row r="72" spans="1:37" s="1" customFormat="1" ht="11.1" customHeight="1" outlineLevel="1" x14ac:dyDescent="0.2">
      <c r="A72" s="7" t="s">
        <v>75</v>
      </c>
      <c r="B72" s="7" t="s">
        <v>8</v>
      </c>
      <c r="C72" s="8">
        <v>213.81299999999999</v>
      </c>
      <c r="D72" s="8">
        <v>452.54899999999998</v>
      </c>
      <c r="E72" s="8">
        <v>328.70100000000002</v>
      </c>
      <c r="F72" s="8">
        <v>159.85300000000001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321.04599999999999</v>
      </c>
      <c r="K72" s="13">
        <f t="shared" ref="K72:K113" si="15">E72-J72</f>
        <v>7.6550000000000296</v>
      </c>
      <c r="L72" s="13">
        <f>VLOOKUP(A:A,[1]TDSheet!$A:$L,12,0)</f>
        <v>0</v>
      </c>
      <c r="M72" s="13">
        <f>VLOOKUP(A:A,[1]TDSheet!$A:$M,13,0)</f>
        <v>100</v>
      </c>
      <c r="N72" s="13">
        <f>VLOOKUP(A:A,[1]TDSheet!$A:$W,23,0)</f>
        <v>60</v>
      </c>
      <c r="O72" s="13"/>
      <c r="P72" s="13"/>
      <c r="Q72" s="13"/>
      <c r="R72" s="13"/>
      <c r="S72" s="13"/>
      <c r="T72" s="13"/>
      <c r="U72" s="13"/>
      <c r="V72" s="13">
        <f t="shared" ref="V72:V113" si="16">(E72-Z72-AB72-AC72)/5</f>
        <v>52.656199999999998</v>
      </c>
      <c r="W72" s="16">
        <v>100</v>
      </c>
      <c r="X72" s="17">
        <f t="shared" ref="X72:X113" si="17">(F72+L72+M72+N72+W72)/V72</f>
        <v>7.9734770074559123</v>
      </c>
      <c r="Y72" s="13">
        <f t="shared" ref="Y72:Y113" si="18">F72/V72</f>
        <v>3.0357868589074033</v>
      </c>
      <c r="Z72" s="13">
        <f>VLOOKUP(A:A,[1]TDSheet!$A:$Z,26,0)</f>
        <v>0</v>
      </c>
      <c r="AA72" s="13"/>
      <c r="AB72" s="13">
        <f>VLOOKUP(A:A,[4]TDSheet!$A:$D,4,0)</f>
        <v>65.42</v>
      </c>
      <c r="AC72" s="13">
        <f>VLOOKUP(A:A,[1]TDSheet!$A:$AC,29,0)</f>
        <v>0</v>
      </c>
      <c r="AD72" s="13">
        <f>VLOOKUP(A:A,[1]TDSheet!$A:$AD,30,0)</f>
        <v>41.564399999999992</v>
      </c>
      <c r="AE72" s="13">
        <f>VLOOKUP(A:A,[1]TDSheet!$A:$AE,31,0)</f>
        <v>44.997399999999992</v>
      </c>
      <c r="AF72" s="13">
        <f>VLOOKUP(A:A,[3]TDSheet!$A:$D,4,0)</f>
        <v>113.01300000000001</v>
      </c>
      <c r="AG72" s="13" t="e">
        <f>VLOOKUP(A:A,[1]TDSheet!$A:$AG,33,0)</f>
        <v>#N/A</v>
      </c>
      <c r="AH72" s="13">
        <f t="shared" ref="AH72:AH113" si="19">W72*H72</f>
        <v>100</v>
      </c>
      <c r="AI72" s="13"/>
      <c r="AJ72" s="13"/>
      <c r="AK72" s="13"/>
    </row>
    <row r="73" spans="1:37" s="1" customFormat="1" ht="11.1" customHeight="1" outlineLevel="1" x14ac:dyDescent="0.2">
      <c r="A73" s="7" t="s">
        <v>76</v>
      </c>
      <c r="B73" s="7" t="s">
        <v>14</v>
      </c>
      <c r="C73" s="8">
        <v>19</v>
      </c>
      <c r="D73" s="8">
        <v>109</v>
      </c>
      <c r="E73" s="8">
        <v>24</v>
      </c>
      <c r="F73" s="8">
        <v>98</v>
      </c>
      <c r="G73" s="1">
        <f>VLOOKUP(A:A,[1]TDSheet!$A:$G,7,0)</f>
        <v>0</v>
      </c>
      <c r="H73" s="1">
        <f>VLOOKUP(A:A,[1]TDSheet!$A:$H,8,0)</f>
        <v>0.3</v>
      </c>
      <c r="I73" s="1">
        <f>VLOOKUP(A:A,[1]TDSheet!$A:$I,9,0)</f>
        <v>30</v>
      </c>
      <c r="J73" s="13">
        <f>VLOOKUP(A:A,[2]TDSheet!$A:$F,6,0)</f>
        <v>42</v>
      </c>
      <c r="K73" s="13">
        <f t="shared" si="15"/>
        <v>-18</v>
      </c>
      <c r="L73" s="13">
        <f>VLOOKUP(A:A,[1]TDSheet!$A:$L,12,0)</f>
        <v>0</v>
      </c>
      <c r="M73" s="13">
        <f>VLOOKUP(A:A,[1]TDSheet!$A:$M,13,0)</f>
        <v>0</v>
      </c>
      <c r="N73" s="13">
        <f>VLOOKUP(A:A,[1]TDSheet!$A:$W,23,0)</f>
        <v>0</v>
      </c>
      <c r="O73" s="13"/>
      <c r="P73" s="13"/>
      <c r="Q73" s="13"/>
      <c r="R73" s="13"/>
      <c r="S73" s="13"/>
      <c r="T73" s="13"/>
      <c r="U73" s="13"/>
      <c r="V73" s="13">
        <f t="shared" si="16"/>
        <v>4.8</v>
      </c>
      <c r="W73" s="16"/>
      <c r="X73" s="17">
        <f t="shared" si="17"/>
        <v>20.416666666666668</v>
      </c>
      <c r="Y73" s="13">
        <f t="shared" si="18"/>
        <v>20.416666666666668</v>
      </c>
      <c r="Z73" s="13">
        <f>VLOOKUP(A:A,[1]TDSheet!$A:$Z,26,0)</f>
        <v>0</v>
      </c>
      <c r="AA73" s="13"/>
      <c r="AB73" s="13">
        <v>0</v>
      </c>
      <c r="AC73" s="13">
        <f>VLOOKUP(A:A,[1]TDSheet!$A:$AC,29,0)</f>
        <v>0</v>
      </c>
      <c r="AD73" s="13">
        <f>VLOOKUP(A:A,[1]TDSheet!$A:$AD,30,0)</f>
        <v>0</v>
      </c>
      <c r="AE73" s="13">
        <f>VLOOKUP(A:A,[1]TDSheet!$A:$AE,31,0)</f>
        <v>3.8</v>
      </c>
      <c r="AF73" s="13">
        <f>VLOOKUP(A:A,[3]TDSheet!$A:$D,4,0)</f>
        <v>8</v>
      </c>
      <c r="AG73" s="20" t="e">
        <f>VLOOKUP(A:A,[1]TDSheet!$A:$AG,33,0)</f>
        <v>#N/A</v>
      </c>
      <c r="AH73" s="13">
        <f t="shared" si="19"/>
        <v>0</v>
      </c>
      <c r="AI73" s="13"/>
      <c r="AJ73" s="13"/>
      <c r="AK73" s="13"/>
    </row>
    <row r="74" spans="1:37" s="1" customFormat="1" ht="11.1" customHeight="1" outlineLevel="1" x14ac:dyDescent="0.2">
      <c r="A74" s="7" t="s">
        <v>77</v>
      </c>
      <c r="B74" s="7" t="s">
        <v>8</v>
      </c>
      <c r="C74" s="8">
        <v>936.66899999999998</v>
      </c>
      <c r="D74" s="8">
        <v>1062.5550000000001</v>
      </c>
      <c r="E74" s="8">
        <v>792.38400000000001</v>
      </c>
      <c r="F74" s="8">
        <v>1021.764</v>
      </c>
      <c r="G74" s="1" t="str">
        <f>VLOOKUP(A:A,[1]TDSheet!$A:$G,7,0)</f>
        <v>н</v>
      </c>
      <c r="H74" s="1">
        <f>VLOOKUP(A:A,[1]TDSheet!$A:$H,8,0)</f>
        <v>1</v>
      </c>
      <c r="I74" s="1">
        <f>VLOOKUP(A:A,[1]TDSheet!$A:$I,9,0)</f>
        <v>50</v>
      </c>
      <c r="J74" s="13">
        <f>VLOOKUP(A:A,[2]TDSheet!$A:$F,6,0)</f>
        <v>780.65200000000004</v>
      </c>
      <c r="K74" s="13">
        <f t="shared" si="15"/>
        <v>11.731999999999971</v>
      </c>
      <c r="L74" s="13">
        <f>VLOOKUP(A:A,[1]TDSheet!$A:$L,12,0)</f>
        <v>0</v>
      </c>
      <c r="M74" s="13">
        <f>VLOOKUP(A:A,[1]TDSheet!$A:$M,13,0)</f>
        <v>0</v>
      </c>
      <c r="N74" s="13">
        <f>VLOOKUP(A:A,[1]TDSheet!$A:$W,23,0)</f>
        <v>0</v>
      </c>
      <c r="O74" s="13"/>
      <c r="P74" s="13"/>
      <c r="Q74" s="13"/>
      <c r="R74" s="13"/>
      <c r="S74" s="13"/>
      <c r="T74" s="13"/>
      <c r="U74" s="13"/>
      <c r="V74" s="13">
        <f t="shared" si="16"/>
        <v>121.7298</v>
      </c>
      <c r="W74" s="16"/>
      <c r="X74" s="17">
        <f t="shared" si="17"/>
        <v>8.3937047460851826</v>
      </c>
      <c r="Y74" s="13">
        <f t="shared" si="18"/>
        <v>8.3937047460851826</v>
      </c>
      <c r="Z74" s="13">
        <f>VLOOKUP(A:A,[1]TDSheet!$A:$Z,26,0)</f>
        <v>0</v>
      </c>
      <c r="AA74" s="13"/>
      <c r="AB74" s="13">
        <f>VLOOKUP(A:A,[4]TDSheet!$A:$D,4,0)</f>
        <v>183.73500000000001</v>
      </c>
      <c r="AC74" s="13">
        <f>VLOOKUP(A:A,[1]TDSheet!$A:$AC,29,0)</f>
        <v>0</v>
      </c>
      <c r="AD74" s="13">
        <f>VLOOKUP(A:A,[1]TDSheet!$A:$AD,30,0)</f>
        <v>217.53639999999996</v>
      </c>
      <c r="AE74" s="13">
        <f>VLOOKUP(A:A,[1]TDSheet!$A:$AE,31,0)</f>
        <v>122.68040000000001</v>
      </c>
      <c r="AF74" s="13">
        <f>VLOOKUP(A:A,[3]TDSheet!$A:$D,4,0)</f>
        <v>277.43099999999998</v>
      </c>
      <c r="AG74" s="13" t="str">
        <f>VLOOKUP(A:A,[1]TDSheet!$A:$AG,33,0)</f>
        <v>оконч</v>
      </c>
      <c r="AH74" s="13">
        <f t="shared" si="19"/>
        <v>0</v>
      </c>
      <c r="AI74" s="13"/>
      <c r="AJ74" s="13"/>
      <c r="AK74" s="13"/>
    </row>
    <row r="75" spans="1:37" s="1" customFormat="1" ht="11.1" customHeight="1" outlineLevel="1" x14ac:dyDescent="0.2">
      <c r="A75" s="7" t="s">
        <v>78</v>
      </c>
      <c r="B75" s="7" t="s">
        <v>8</v>
      </c>
      <c r="C75" s="8">
        <v>135.81800000000001</v>
      </c>
      <c r="D75" s="8">
        <v>184.65</v>
      </c>
      <c r="E75" s="8">
        <v>236.48599999999999</v>
      </c>
      <c r="F75" s="8">
        <v>80.492000000000004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50</v>
      </c>
      <c r="J75" s="13">
        <f>VLOOKUP(A:A,[2]TDSheet!$A:$F,6,0)</f>
        <v>232.876</v>
      </c>
      <c r="K75" s="13">
        <f t="shared" si="15"/>
        <v>3.6099999999999852</v>
      </c>
      <c r="L75" s="13">
        <f>VLOOKUP(A:A,[1]TDSheet!$A:$L,12,0)</f>
        <v>0</v>
      </c>
      <c r="M75" s="13">
        <f>VLOOKUP(A:A,[1]TDSheet!$A:$M,13,0)</f>
        <v>30</v>
      </c>
      <c r="N75" s="13">
        <f>VLOOKUP(A:A,[1]TDSheet!$A:$W,23,0)</f>
        <v>40</v>
      </c>
      <c r="O75" s="13"/>
      <c r="P75" s="13"/>
      <c r="Q75" s="13"/>
      <c r="R75" s="13"/>
      <c r="S75" s="13"/>
      <c r="T75" s="13"/>
      <c r="U75" s="13"/>
      <c r="V75" s="13">
        <f t="shared" si="16"/>
        <v>23.163199999999996</v>
      </c>
      <c r="W75" s="16">
        <v>50</v>
      </c>
      <c r="X75" s="17">
        <f t="shared" si="17"/>
        <v>8.6556261656420546</v>
      </c>
      <c r="Y75" s="13">
        <f t="shared" si="18"/>
        <v>3.4749948193686544</v>
      </c>
      <c r="Z75" s="13">
        <f>VLOOKUP(A:A,[1]TDSheet!$A:$Z,26,0)</f>
        <v>0</v>
      </c>
      <c r="AA75" s="13"/>
      <c r="AB75" s="13">
        <f>VLOOKUP(A:A,[4]TDSheet!$A:$D,4,0)</f>
        <v>120.67</v>
      </c>
      <c r="AC75" s="13">
        <f>VLOOKUP(A:A,[1]TDSheet!$A:$AC,29,0)</f>
        <v>0</v>
      </c>
      <c r="AD75" s="13">
        <f>VLOOKUP(A:A,[1]TDSheet!$A:$AD,30,0)</f>
        <v>26.024000000000001</v>
      </c>
      <c r="AE75" s="13">
        <f>VLOOKUP(A:A,[1]TDSheet!$A:$AE,31,0)</f>
        <v>20.514400000000002</v>
      </c>
      <c r="AF75" s="13">
        <f>VLOOKUP(A:A,[3]TDSheet!$A:$D,4,0)</f>
        <v>141.63</v>
      </c>
      <c r="AG75" s="13">
        <f>VLOOKUP(A:A,[1]TDSheet!$A:$AG,33,0)</f>
        <v>0</v>
      </c>
      <c r="AH75" s="13">
        <f t="shared" si="19"/>
        <v>50</v>
      </c>
      <c r="AI75" s="13"/>
      <c r="AJ75" s="13"/>
      <c r="AK75" s="13"/>
    </row>
    <row r="76" spans="1:37" s="1" customFormat="1" ht="11.1" customHeight="1" outlineLevel="1" x14ac:dyDescent="0.2">
      <c r="A76" s="7" t="s">
        <v>79</v>
      </c>
      <c r="B76" s="7" t="s">
        <v>8</v>
      </c>
      <c r="C76" s="8">
        <v>19.504000000000001</v>
      </c>
      <c r="D76" s="8">
        <v>35.082000000000001</v>
      </c>
      <c r="E76" s="8">
        <v>51.085000000000001</v>
      </c>
      <c r="F76" s="8">
        <v>3.5009999999999999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35</v>
      </c>
      <c r="J76" s="13">
        <f>VLOOKUP(A:A,[2]TDSheet!$A:$F,6,0)</f>
        <v>50.412999999999997</v>
      </c>
      <c r="K76" s="13">
        <f t="shared" si="15"/>
        <v>0.67200000000000415</v>
      </c>
      <c r="L76" s="13">
        <f>VLOOKUP(A:A,[1]TDSheet!$A:$L,12,0)</f>
        <v>10</v>
      </c>
      <c r="M76" s="13">
        <f>VLOOKUP(A:A,[1]TDSheet!$A:$M,13,0)</f>
        <v>0</v>
      </c>
      <c r="N76" s="13">
        <f>VLOOKUP(A:A,[1]TDSheet!$A:$W,23,0)</f>
        <v>10</v>
      </c>
      <c r="O76" s="13"/>
      <c r="P76" s="13"/>
      <c r="Q76" s="13"/>
      <c r="R76" s="13"/>
      <c r="S76" s="13"/>
      <c r="T76" s="13"/>
      <c r="U76" s="13"/>
      <c r="V76" s="13">
        <f t="shared" si="16"/>
        <v>3.2006000000000001</v>
      </c>
      <c r="W76" s="16"/>
      <c r="X76" s="17">
        <f t="shared" si="17"/>
        <v>7.3426857464225446</v>
      </c>
      <c r="Y76" s="13">
        <f t="shared" si="18"/>
        <v>1.0938574017371743</v>
      </c>
      <c r="Z76" s="13">
        <f>VLOOKUP(A:A,[1]TDSheet!$A:$Z,26,0)</f>
        <v>0</v>
      </c>
      <c r="AA76" s="13"/>
      <c r="AB76" s="13">
        <f>VLOOKUP(A:A,[4]TDSheet!$A:$D,4,0)</f>
        <v>35.082000000000001</v>
      </c>
      <c r="AC76" s="13">
        <f>VLOOKUP(A:A,[1]TDSheet!$A:$AC,29,0)</f>
        <v>0</v>
      </c>
      <c r="AD76" s="13">
        <f>VLOOKUP(A:A,[1]TDSheet!$A:$AD,30,0)</f>
        <v>2.6611999999999996</v>
      </c>
      <c r="AE76" s="13">
        <f>VLOOKUP(A:A,[1]TDSheet!$A:$AE,31,0)</f>
        <v>2.6204000000000001</v>
      </c>
      <c r="AF76" s="13">
        <f>VLOOKUP(A:A,[3]TDSheet!$A:$D,4,0)</f>
        <v>36.564</v>
      </c>
      <c r="AG76" s="13" t="str">
        <f>VLOOKUP(A:A,[1]TDSheet!$A:$AG,33,0)</f>
        <v>увел</v>
      </c>
      <c r="AH76" s="13">
        <f t="shared" si="19"/>
        <v>0</v>
      </c>
      <c r="AI76" s="13"/>
      <c r="AJ76" s="13"/>
      <c r="AK76" s="13"/>
    </row>
    <row r="77" spans="1:37" s="1" customFormat="1" ht="11.1" customHeight="1" outlineLevel="1" x14ac:dyDescent="0.2">
      <c r="A77" s="7" t="s">
        <v>80</v>
      </c>
      <c r="B77" s="7" t="s">
        <v>8</v>
      </c>
      <c r="C77" s="8">
        <v>805.87800000000004</v>
      </c>
      <c r="D77" s="8">
        <v>4156.768</v>
      </c>
      <c r="E77" s="18">
        <v>3493</v>
      </c>
      <c r="F77" s="18">
        <v>1160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3397.6350000000002</v>
      </c>
      <c r="K77" s="13">
        <f t="shared" si="15"/>
        <v>95.364999999999782</v>
      </c>
      <c r="L77" s="13">
        <f>VLOOKUP(A:A,[1]TDSheet!$A:$L,12,0)</f>
        <v>400</v>
      </c>
      <c r="M77" s="13">
        <f>VLOOKUP(A:A,[1]TDSheet!$A:$M,13,0)</f>
        <v>500</v>
      </c>
      <c r="N77" s="13">
        <f>VLOOKUP(A:A,[1]TDSheet!$A:$W,23,0)</f>
        <v>350</v>
      </c>
      <c r="O77" s="13"/>
      <c r="P77" s="13"/>
      <c r="Q77" s="13"/>
      <c r="R77" s="13"/>
      <c r="S77" s="13"/>
      <c r="T77" s="13"/>
      <c r="U77" s="13"/>
      <c r="V77" s="13">
        <f t="shared" si="16"/>
        <v>341.85080000000005</v>
      </c>
      <c r="W77" s="16">
        <v>300</v>
      </c>
      <c r="X77" s="17">
        <f t="shared" si="17"/>
        <v>7.9274350096591837</v>
      </c>
      <c r="Y77" s="13">
        <f t="shared" si="18"/>
        <v>3.3932932144666617</v>
      </c>
      <c r="Z77" s="13">
        <f>VLOOKUP(A:A,[1]TDSheet!$A:$Z,26,0)</f>
        <v>1414.3389999999999</v>
      </c>
      <c r="AA77" s="13"/>
      <c r="AB77" s="13">
        <f>VLOOKUP(A:A,[4]TDSheet!$A:$D,4,0)</f>
        <v>369.40699999999998</v>
      </c>
      <c r="AC77" s="13">
        <f>VLOOKUP(A:A,[1]TDSheet!$A:$AC,29,0)</f>
        <v>0</v>
      </c>
      <c r="AD77" s="13">
        <f>VLOOKUP(A:A,[1]TDSheet!$A:$AD,30,0)</f>
        <v>356.89080000000001</v>
      </c>
      <c r="AE77" s="13">
        <f>VLOOKUP(A:A,[1]TDSheet!$A:$AE,31,0)</f>
        <v>363.18240000000003</v>
      </c>
      <c r="AF77" s="13">
        <f>VLOOKUP(A:A,[3]TDSheet!$A:$D,4,0)</f>
        <v>555.08500000000004</v>
      </c>
      <c r="AG77" s="13" t="e">
        <f>VLOOKUP(A:A,[1]TDSheet!$A:$AG,33,0)</f>
        <v>#N/A</v>
      </c>
      <c r="AH77" s="13">
        <f t="shared" si="19"/>
        <v>300</v>
      </c>
      <c r="AI77" s="13"/>
      <c r="AJ77" s="13"/>
      <c r="AK77" s="13"/>
    </row>
    <row r="78" spans="1:37" s="1" customFormat="1" ht="11.1" customHeight="1" outlineLevel="1" x14ac:dyDescent="0.2">
      <c r="A78" s="7" t="s">
        <v>81</v>
      </c>
      <c r="B78" s="7" t="s">
        <v>14</v>
      </c>
      <c r="C78" s="8">
        <v>2668</v>
      </c>
      <c r="D78" s="8">
        <v>10753</v>
      </c>
      <c r="E78" s="8">
        <v>8484</v>
      </c>
      <c r="F78" s="8">
        <v>2850</v>
      </c>
      <c r="G78" s="1">
        <f>VLOOKUP(A:A,[1]TDSheet!$A:$G,7,0)</f>
        <v>0</v>
      </c>
      <c r="H78" s="1">
        <f>VLOOKUP(A:A,[1]TDSheet!$A:$H,8,0)</f>
        <v>0.45</v>
      </c>
      <c r="I78" s="1">
        <f>VLOOKUP(A:A,[1]TDSheet!$A:$I,9,0)</f>
        <v>50</v>
      </c>
      <c r="J78" s="13">
        <f>VLOOKUP(A:A,[2]TDSheet!$A:$F,6,0)</f>
        <v>8449</v>
      </c>
      <c r="K78" s="13">
        <f t="shared" si="15"/>
        <v>35</v>
      </c>
      <c r="L78" s="13">
        <f>VLOOKUP(A:A,[1]TDSheet!$A:$L,12,0)</f>
        <v>1000</v>
      </c>
      <c r="M78" s="13">
        <f>VLOOKUP(A:A,[1]TDSheet!$A:$M,13,0)</f>
        <v>500</v>
      </c>
      <c r="N78" s="13">
        <f>VLOOKUP(A:A,[1]TDSheet!$A:$W,23,0)</f>
        <v>0</v>
      </c>
      <c r="O78" s="13"/>
      <c r="P78" s="13"/>
      <c r="Q78" s="13"/>
      <c r="R78" s="13"/>
      <c r="S78" s="13"/>
      <c r="T78" s="13"/>
      <c r="U78" s="13"/>
      <c r="V78" s="13">
        <f t="shared" si="16"/>
        <v>680.8</v>
      </c>
      <c r="W78" s="16">
        <v>1100</v>
      </c>
      <c r="X78" s="17">
        <f t="shared" si="17"/>
        <v>8.0052878965922449</v>
      </c>
      <c r="Y78" s="13">
        <f t="shared" si="18"/>
        <v>4.1862514688601644</v>
      </c>
      <c r="Z78" s="13">
        <f>VLOOKUP(A:A,[1]TDSheet!$A:$Z,26,0)</f>
        <v>0</v>
      </c>
      <c r="AA78" s="13"/>
      <c r="AB78" s="13">
        <f>VLOOKUP(A:A,[4]TDSheet!$A:$D,4,0)</f>
        <v>600</v>
      </c>
      <c r="AC78" s="13">
        <f>VLOOKUP(A:A,[1]TDSheet!$A:$AC,29,0)</f>
        <v>4480</v>
      </c>
      <c r="AD78" s="13">
        <f>VLOOKUP(A:A,[1]TDSheet!$A:$AD,30,0)</f>
        <v>819.8</v>
      </c>
      <c r="AE78" s="13">
        <f>VLOOKUP(A:A,[1]TDSheet!$A:$AE,31,0)</f>
        <v>721.4</v>
      </c>
      <c r="AF78" s="13">
        <f>VLOOKUP(A:A,[3]TDSheet!$A:$D,4,0)</f>
        <v>1226</v>
      </c>
      <c r="AG78" s="13" t="str">
        <f>VLOOKUP(A:A,[1]TDSheet!$A:$AG,33,0)</f>
        <v>оконч</v>
      </c>
      <c r="AH78" s="13">
        <f t="shared" si="19"/>
        <v>495</v>
      </c>
      <c r="AI78" s="13"/>
      <c r="AJ78" s="13"/>
      <c r="AK78" s="13"/>
    </row>
    <row r="79" spans="1:37" s="1" customFormat="1" ht="11.1" customHeight="1" outlineLevel="1" x14ac:dyDescent="0.2">
      <c r="A79" s="7" t="s">
        <v>82</v>
      </c>
      <c r="B79" s="7" t="s">
        <v>14</v>
      </c>
      <c r="C79" s="8">
        <v>1566</v>
      </c>
      <c r="D79" s="8">
        <v>6935</v>
      </c>
      <c r="E79" s="8">
        <v>4738</v>
      </c>
      <c r="F79" s="8">
        <v>3074</v>
      </c>
      <c r="G79" s="1" t="str">
        <f>VLOOKUP(A:A,[1]TDSheet!$A:$G,7,0)</f>
        <v>акяб</v>
      </c>
      <c r="H79" s="1">
        <f>VLOOKUP(A:A,[1]TDSheet!$A:$H,8,0)</f>
        <v>0.45</v>
      </c>
      <c r="I79" s="1">
        <f>VLOOKUP(A:A,[1]TDSheet!$A:$I,9,0)</f>
        <v>50</v>
      </c>
      <c r="J79" s="13">
        <f>VLOOKUP(A:A,[2]TDSheet!$A:$F,6,0)</f>
        <v>4748</v>
      </c>
      <c r="K79" s="13">
        <f t="shared" si="15"/>
        <v>-10</v>
      </c>
      <c r="L79" s="13">
        <f>VLOOKUP(A:A,[1]TDSheet!$A:$L,12,0)</f>
        <v>1000</v>
      </c>
      <c r="M79" s="13">
        <f>VLOOKUP(A:A,[1]TDSheet!$A:$M,13,0)</f>
        <v>700</v>
      </c>
      <c r="N79" s="13">
        <f>VLOOKUP(A:A,[1]TDSheet!$A:$W,23,0)</f>
        <v>500</v>
      </c>
      <c r="O79" s="13"/>
      <c r="P79" s="13"/>
      <c r="Q79" s="13"/>
      <c r="R79" s="13"/>
      <c r="S79" s="13"/>
      <c r="T79" s="13"/>
      <c r="U79" s="13"/>
      <c r="V79" s="13">
        <f t="shared" si="16"/>
        <v>743.6</v>
      </c>
      <c r="W79" s="16">
        <v>1000</v>
      </c>
      <c r="X79" s="17">
        <f t="shared" si="17"/>
        <v>8.4373318988703598</v>
      </c>
      <c r="Y79" s="13">
        <f t="shared" si="18"/>
        <v>4.1339429800968261</v>
      </c>
      <c r="Z79" s="13">
        <f>VLOOKUP(A:A,[1]TDSheet!$A:$Z,26,0)</f>
        <v>0</v>
      </c>
      <c r="AA79" s="13"/>
      <c r="AB79" s="13">
        <f>VLOOKUP(A:A,[4]TDSheet!$A:$D,4,0)</f>
        <v>680</v>
      </c>
      <c r="AC79" s="13">
        <f>VLOOKUP(A:A,[1]TDSheet!$A:$AC,29,0)</f>
        <v>340</v>
      </c>
      <c r="AD79" s="13">
        <f>VLOOKUP(A:A,[1]TDSheet!$A:$AD,30,0)</f>
        <v>556.4</v>
      </c>
      <c r="AE79" s="13">
        <f>VLOOKUP(A:A,[1]TDSheet!$A:$AE,31,0)</f>
        <v>811.8</v>
      </c>
      <c r="AF79" s="13">
        <f>VLOOKUP(A:A,[3]TDSheet!$A:$D,4,0)</f>
        <v>1161</v>
      </c>
      <c r="AG79" s="13" t="str">
        <f>VLOOKUP(A:A,[1]TDSheet!$A:$AG,33,0)</f>
        <v>нояак</v>
      </c>
      <c r="AH79" s="13">
        <f t="shared" si="19"/>
        <v>450</v>
      </c>
      <c r="AI79" s="13"/>
      <c r="AJ79" s="13"/>
      <c r="AK79" s="13"/>
    </row>
    <row r="80" spans="1:37" s="1" customFormat="1" ht="11.1" customHeight="1" outlineLevel="1" x14ac:dyDescent="0.2">
      <c r="A80" s="7" t="s">
        <v>83</v>
      </c>
      <c r="B80" s="7" t="s">
        <v>14</v>
      </c>
      <c r="C80" s="8">
        <v>730</v>
      </c>
      <c r="D80" s="8">
        <v>3673</v>
      </c>
      <c r="E80" s="8">
        <v>898</v>
      </c>
      <c r="F80" s="8">
        <v>813</v>
      </c>
      <c r="G80" s="1">
        <f>VLOOKUP(A:A,[1]TDSheet!$A:$G,7,0)</f>
        <v>0</v>
      </c>
      <c r="H80" s="1">
        <f>VLOOKUP(A:A,[1]TDSheet!$A:$H,8,0)</f>
        <v>0.45</v>
      </c>
      <c r="I80" s="1">
        <f>VLOOKUP(A:A,[1]TDSheet!$A:$I,9,0)</f>
        <v>50</v>
      </c>
      <c r="J80" s="13">
        <f>VLOOKUP(A:A,[2]TDSheet!$A:$F,6,0)</f>
        <v>881</v>
      </c>
      <c r="K80" s="13">
        <f t="shared" si="15"/>
        <v>17</v>
      </c>
      <c r="L80" s="13">
        <f>VLOOKUP(A:A,[1]TDSheet!$A:$L,12,0)</f>
        <v>200</v>
      </c>
      <c r="M80" s="13">
        <f>VLOOKUP(A:A,[1]TDSheet!$A:$M,13,0)</f>
        <v>200</v>
      </c>
      <c r="N80" s="13">
        <f>VLOOKUP(A:A,[1]TDSheet!$A:$W,23,0)</f>
        <v>100</v>
      </c>
      <c r="O80" s="13"/>
      <c r="P80" s="13"/>
      <c r="Q80" s="13"/>
      <c r="R80" s="13"/>
      <c r="S80" s="13"/>
      <c r="T80" s="13"/>
      <c r="U80" s="13"/>
      <c r="V80" s="13">
        <f t="shared" si="16"/>
        <v>174.8</v>
      </c>
      <c r="W80" s="16">
        <v>100</v>
      </c>
      <c r="X80" s="17">
        <f t="shared" si="17"/>
        <v>8.0835240274599531</v>
      </c>
      <c r="Y80" s="13">
        <f t="shared" si="18"/>
        <v>4.6510297482837526</v>
      </c>
      <c r="Z80" s="13">
        <f>VLOOKUP(A:A,[1]TDSheet!$A:$Z,26,0)</f>
        <v>0</v>
      </c>
      <c r="AA80" s="13"/>
      <c r="AB80" s="13">
        <f>VLOOKUP(A:A,[4]TDSheet!$A:$D,4,0)</f>
        <v>24</v>
      </c>
      <c r="AC80" s="13">
        <f>VLOOKUP(A:A,[1]TDSheet!$A:$AC,29,0)</f>
        <v>0</v>
      </c>
      <c r="AD80" s="13">
        <f>VLOOKUP(A:A,[1]TDSheet!$A:$AD,30,0)</f>
        <v>168.4</v>
      </c>
      <c r="AE80" s="13">
        <f>VLOOKUP(A:A,[1]TDSheet!$A:$AE,31,0)</f>
        <v>190.4</v>
      </c>
      <c r="AF80" s="13">
        <f>VLOOKUP(A:A,[3]TDSheet!$A:$D,4,0)</f>
        <v>132</v>
      </c>
      <c r="AG80" s="13" t="str">
        <f>VLOOKUP(A:A,[1]TDSheet!$A:$AG,33,0)</f>
        <v>нояак</v>
      </c>
      <c r="AH80" s="13">
        <f t="shared" si="19"/>
        <v>45</v>
      </c>
      <c r="AI80" s="13"/>
      <c r="AJ80" s="13"/>
      <c r="AK80" s="13"/>
    </row>
    <row r="81" spans="1:37" s="1" customFormat="1" ht="11.1" customHeight="1" outlineLevel="1" x14ac:dyDescent="0.2">
      <c r="A81" s="7" t="s">
        <v>84</v>
      </c>
      <c r="B81" s="7" t="s">
        <v>8</v>
      </c>
      <c r="C81" s="8">
        <v>21.911000000000001</v>
      </c>
      <c r="D81" s="8">
        <v>29.541</v>
      </c>
      <c r="E81" s="8">
        <v>24.657</v>
      </c>
      <c r="F81" s="8">
        <v>16.553999999999998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35</v>
      </c>
      <c r="J81" s="13">
        <f>VLOOKUP(A:A,[2]TDSheet!$A:$F,6,0)</f>
        <v>26.302</v>
      </c>
      <c r="K81" s="13">
        <f t="shared" si="15"/>
        <v>-1.6449999999999996</v>
      </c>
      <c r="L81" s="13">
        <f>VLOOKUP(A:A,[1]TDSheet!$A:$L,12,0)</f>
        <v>0</v>
      </c>
      <c r="M81" s="13">
        <f>VLOOKUP(A:A,[1]TDSheet!$A:$M,13,0)</f>
        <v>0</v>
      </c>
      <c r="N81" s="13">
        <f>VLOOKUP(A:A,[1]TDSheet!$A:$W,23,0)</f>
        <v>20</v>
      </c>
      <c r="O81" s="13"/>
      <c r="P81" s="13"/>
      <c r="Q81" s="13"/>
      <c r="R81" s="13"/>
      <c r="S81" s="13"/>
      <c r="T81" s="13"/>
      <c r="U81" s="13"/>
      <c r="V81" s="13">
        <f t="shared" si="16"/>
        <v>4.9314</v>
      </c>
      <c r="W81" s="16"/>
      <c r="X81" s="17">
        <f t="shared" si="17"/>
        <v>7.4124994930445718</v>
      </c>
      <c r="Y81" s="13">
        <f t="shared" si="18"/>
        <v>3.3568560652147461</v>
      </c>
      <c r="Z81" s="13">
        <f>VLOOKUP(A:A,[1]TDSheet!$A:$Z,26,0)</f>
        <v>0</v>
      </c>
      <c r="AA81" s="13"/>
      <c r="AB81" s="13">
        <v>0</v>
      </c>
      <c r="AC81" s="13">
        <f>VLOOKUP(A:A,[1]TDSheet!$A:$AC,29,0)</f>
        <v>0</v>
      </c>
      <c r="AD81" s="13">
        <f>VLOOKUP(A:A,[1]TDSheet!$A:$AD,30,0)</f>
        <v>2.9594</v>
      </c>
      <c r="AE81" s="13">
        <f>VLOOKUP(A:A,[1]TDSheet!$A:$AE,31,0)</f>
        <v>2.2570000000000001</v>
      </c>
      <c r="AF81" s="13">
        <v>0</v>
      </c>
      <c r="AG81" s="13">
        <f>VLOOKUP(A:A,[1]TDSheet!$A:$AG,33,0)</f>
        <v>0</v>
      </c>
      <c r="AH81" s="13">
        <f t="shared" si="19"/>
        <v>0</v>
      </c>
      <c r="AI81" s="13"/>
      <c r="AJ81" s="13"/>
      <c r="AK81" s="13"/>
    </row>
    <row r="82" spans="1:37" s="1" customFormat="1" ht="11.1" customHeight="1" outlineLevel="1" x14ac:dyDescent="0.2">
      <c r="A82" s="7" t="s">
        <v>85</v>
      </c>
      <c r="B82" s="7" t="s">
        <v>14</v>
      </c>
      <c r="C82" s="8">
        <v>34</v>
      </c>
      <c r="D82" s="8">
        <v>612</v>
      </c>
      <c r="E82" s="8">
        <v>354</v>
      </c>
      <c r="F82" s="8">
        <v>134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3">
        <f>VLOOKUP(A:A,[2]TDSheet!$A:$F,6,0)</f>
        <v>366</v>
      </c>
      <c r="K82" s="13">
        <f t="shared" si="15"/>
        <v>-12</v>
      </c>
      <c r="L82" s="13">
        <f>VLOOKUP(A:A,[1]TDSheet!$A:$L,12,0)</f>
        <v>70</v>
      </c>
      <c r="M82" s="13">
        <f>VLOOKUP(A:A,[1]TDSheet!$A:$M,13,0)</f>
        <v>100</v>
      </c>
      <c r="N82" s="13">
        <f>VLOOKUP(A:A,[1]TDSheet!$A:$W,23,0)</f>
        <v>130</v>
      </c>
      <c r="O82" s="13"/>
      <c r="P82" s="13"/>
      <c r="Q82" s="13"/>
      <c r="R82" s="13"/>
      <c r="S82" s="13"/>
      <c r="T82" s="13"/>
      <c r="U82" s="13"/>
      <c r="V82" s="13">
        <f t="shared" si="16"/>
        <v>62.4</v>
      </c>
      <c r="W82" s="16">
        <v>30</v>
      </c>
      <c r="X82" s="17">
        <f t="shared" si="17"/>
        <v>7.4358974358974361</v>
      </c>
      <c r="Y82" s="13">
        <f t="shared" si="18"/>
        <v>2.1474358974358974</v>
      </c>
      <c r="Z82" s="13">
        <f>VLOOKUP(A:A,[1]TDSheet!$A:$Z,26,0)</f>
        <v>0</v>
      </c>
      <c r="AA82" s="13"/>
      <c r="AB82" s="13">
        <f>VLOOKUP(A:A,[4]TDSheet!$A:$D,4,0)</f>
        <v>42</v>
      </c>
      <c r="AC82" s="13">
        <f>VLOOKUP(A:A,[1]TDSheet!$A:$AC,29,0)</f>
        <v>0</v>
      </c>
      <c r="AD82" s="13">
        <f>VLOOKUP(A:A,[1]TDSheet!$A:$AD,30,0)</f>
        <v>43.2</v>
      </c>
      <c r="AE82" s="13">
        <f>VLOOKUP(A:A,[1]TDSheet!$A:$AE,31,0)</f>
        <v>59.2</v>
      </c>
      <c r="AF82" s="13">
        <f>VLOOKUP(A:A,[3]TDSheet!$A:$D,4,0)</f>
        <v>86</v>
      </c>
      <c r="AG82" s="13" t="e">
        <f>VLOOKUP(A:A,[1]TDSheet!$A:$AG,33,0)</f>
        <v>#N/A</v>
      </c>
      <c r="AH82" s="13">
        <f t="shared" si="19"/>
        <v>12</v>
      </c>
      <c r="AI82" s="13"/>
      <c r="AJ82" s="13"/>
      <c r="AK82" s="13"/>
    </row>
    <row r="83" spans="1:37" s="1" customFormat="1" ht="11.1" customHeight="1" outlineLevel="1" x14ac:dyDescent="0.2">
      <c r="A83" s="7" t="s">
        <v>86</v>
      </c>
      <c r="B83" s="7" t="s">
        <v>14</v>
      </c>
      <c r="C83" s="8">
        <v>58</v>
      </c>
      <c r="D83" s="8">
        <v>604</v>
      </c>
      <c r="E83" s="8">
        <v>371</v>
      </c>
      <c r="F83" s="8">
        <v>149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3">
        <f>VLOOKUP(A:A,[2]TDSheet!$A:$F,6,0)</f>
        <v>385</v>
      </c>
      <c r="K83" s="13">
        <f t="shared" si="15"/>
        <v>-14</v>
      </c>
      <c r="L83" s="13">
        <f>VLOOKUP(A:A,[1]TDSheet!$A:$L,12,0)</f>
        <v>80</v>
      </c>
      <c r="M83" s="13">
        <f>VLOOKUP(A:A,[1]TDSheet!$A:$M,13,0)</f>
        <v>110</v>
      </c>
      <c r="N83" s="13">
        <f>VLOOKUP(A:A,[1]TDSheet!$A:$W,23,0)</f>
        <v>150</v>
      </c>
      <c r="O83" s="13"/>
      <c r="P83" s="13"/>
      <c r="Q83" s="13"/>
      <c r="R83" s="13"/>
      <c r="S83" s="13"/>
      <c r="T83" s="13"/>
      <c r="U83" s="13"/>
      <c r="V83" s="13">
        <f t="shared" si="16"/>
        <v>69.400000000000006</v>
      </c>
      <c r="W83" s="16">
        <v>30</v>
      </c>
      <c r="X83" s="17">
        <f t="shared" si="17"/>
        <v>7.4783861671469731</v>
      </c>
      <c r="Y83" s="13">
        <f t="shared" si="18"/>
        <v>2.1469740634005761</v>
      </c>
      <c r="Z83" s="13">
        <f>VLOOKUP(A:A,[1]TDSheet!$A:$Z,26,0)</f>
        <v>0</v>
      </c>
      <c r="AA83" s="13"/>
      <c r="AB83" s="13">
        <f>VLOOKUP(A:A,[4]TDSheet!$A:$D,4,0)</f>
        <v>24</v>
      </c>
      <c r="AC83" s="13">
        <f>VLOOKUP(A:A,[1]TDSheet!$A:$AC,29,0)</f>
        <v>0</v>
      </c>
      <c r="AD83" s="13">
        <f>VLOOKUP(A:A,[1]TDSheet!$A:$AD,30,0)</f>
        <v>56.6</v>
      </c>
      <c r="AE83" s="13">
        <f>VLOOKUP(A:A,[1]TDSheet!$A:$AE,31,0)</f>
        <v>67</v>
      </c>
      <c r="AF83" s="13">
        <f>VLOOKUP(A:A,[3]TDSheet!$A:$D,4,0)</f>
        <v>65</v>
      </c>
      <c r="AG83" s="13" t="e">
        <f>VLOOKUP(A:A,[1]TDSheet!$A:$AG,33,0)</f>
        <v>#N/A</v>
      </c>
      <c r="AH83" s="13">
        <f t="shared" si="19"/>
        <v>12</v>
      </c>
      <c r="AI83" s="13"/>
      <c r="AJ83" s="13"/>
      <c r="AK83" s="13"/>
    </row>
    <row r="84" spans="1:37" s="1" customFormat="1" ht="11.1" customHeight="1" outlineLevel="1" x14ac:dyDescent="0.2">
      <c r="A84" s="7" t="s">
        <v>87</v>
      </c>
      <c r="B84" s="7" t="s">
        <v>8</v>
      </c>
      <c r="C84" s="8">
        <v>777.06399999999996</v>
      </c>
      <c r="D84" s="8">
        <v>6660.3689999999997</v>
      </c>
      <c r="E84" s="8">
        <v>2557.4409999999998</v>
      </c>
      <c r="F84" s="8">
        <v>974.49599999999998</v>
      </c>
      <c r="G84" s="1" t="str">
        <f>VLOOKUP(A:A,[1]TDSheet!$A:$G,7,0)</f>
        <v>н</v>
      </c>
      <c r="H84" s="1">
        <f>VLOOKUP(A:A,[1]TDSheet!$A:$H,8,0)</f>
        <v>1</v>
      </c>
      <c r="I84" s="1">
        <f>VLOOKUP(A:A,[1]TDSheet!$A:$I,9,0)</f>
        <v>50</v>
      </c>
      <c r="J84" s="13">
        <f>VLOOKUP(A:A,[2]TDSheet!$A:$F,6,0)</f>
        <v>2501.8330000000001</v>
      </c>
      <c r="K84" s="13">
        <f t="shared" si="15"/>
        <v>55.60799999999972</v>
      </c>
      <c r="L84" s="13">
        <f>VLOOKUP(A:A,[1]TDSheet!$A:$L,12,0)</f>
        <v>300</v>
      </c>
      <c r="M84" s="13">
        <f>VLOOKUP(A:A,[1]TDSheet!$A:$M,13,0)</f>
        <v>400</v>
      </c>
      <c r="N84" s="13">
        <f>VLOOKUP(A:A,[1]TDSheet!$A:$W,23,0)</f>
        <v>400</v>
      </c>
      <c r="O84" s="13"/>
      <c r="P84" s="13"/>
      <c r="Q84" s="13"/>
      <c r="R84" s="13"/>
      <c r="S84" s="13"/>
      <c r="T84" s="13"/>
      <c r="U84" s="13"/>
      <c r="V84" s="13">
        <f t="shared" si="16"/>
        <v>295.44719999999995</v>
      </c>
      <c r="W84" s="16">
        <v>300</v>
      </c>
      <c r="X84" s="17">
        <f t="shared" si="17"/>
        <v>8.0369555033860554</v>
      </c>
      <c r="Y84" s="13">
        <f t="shared" si="18"/>
        <v>3.2983761565518313</v>
      </c>
      <c r="Z84" s="13">
        <f>VLOOKUP(A:A,[1]TDSheet!$A:$Z,26,0)</f>
        <v>808.14499999999998</v>
      </c>
      <c r="AA84" s="13"/>
      <c r="AB84" s="13">
        <f>VLOOKUP(A:A,[4]TDSheet!$A:$D,4,0)</f>
        <v>272.06</v>
      </c>
      <c r="AC84" s="13">
        <f>VLOOKUP(A:A,[1]TDSheet!$A:$AC,29,0)</f>
        <v>0</v>
      </c>
      <c r="AD84" s="13">
        <f>VLOOKUP(A:A,[1]TDSheet!$A:$AD,30,0)</f>
        <v>179.6352</v>
      </c>
      <c r="AE84" s="13">
        <f>VLOOKUP(A:A,[1]TDSheet!$A:$AE,31,0)</f>
        <v>285.76059999999995</v>
      </c>
      <c r="AF84" s="13">
        <f>VLOOKUP(A:A,[3]TDSheet!$A:$D,4,0)</f>
        <v>391.21199999999999</v>
      </c>
      <c r="AG84" s="13" t="str">
        <f>VLOOKUP(A:A,[1]TDSheet!$A:$AG,33,0)</f>
        <v>нояак</v>
      </c>
      <c r="AH84" s="13">
        <f t="shared" si="19"/>
        <v>300</v>
      </c>
      <c r="AI84" s="13"/>
      <c r="AJ84" s="13"/>
      <c r="AK84" s="13"/>
    </row>
    <row r="85" spans="1:37" s="1" customFormat="1" ht="11.1" customHeight="1" outlineLevel="1" x14ac:dyDescent="0.2">
      <c r="A85" s="7" t="s">
        <v>88</v>
      </c>
      <c r="B85" s="7" t="s">
        <v>8</v>
      </c>
      <c r="C85" s="8">
        <v>33.734999999999999</v>
      </c>
      <c r="D85" s="8">
        <v>47.584000000000003</v>
      </c>
      <c r="E85" s="8">
        <v>54.128</v>
      </c>
      <c r="F85" s="8">
        <v>9.8290000000000006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53.716999999999999</v>
      </c>
      <c r="K85" s="13">
        <f t="shared" si="15"/>
        <v>0.41100000000000136</v>
      </c>
      <c r="L85" s="13">
        <f>VLOOKUP(A:A,[1]TDSheet!$A:$L,12,0)</f>
        <v>0</v>
      </c>
      <c r="M85" s="13">
        <f>VLOOKUP(A:A,[1]TDSheet!$A:$M,13,0)</f>
        <v>0</v>
      </c>
      <c r="N85" s="13">
        <f>VLOOKUP(A:A,[1]TDSheet!$A:$W,23,0)</f>
        <v>20</v>
      </c>
      <c r="O85" s="13"/>
      <c r="P85" s="13"/>
      <c r="Q85" s="13"/>
      <c r="R85" s="13"/>
      <c r="S85" s="13"/>
      <c r="T85" s="13"/>
      <c r="U85" s="13"/>
      <c r="V85" s="13">
        <f t="shared" si="16"/>
        <v>3.6426000000000003</v>
      </c>
      <c r="W85" s="16"/>
      <c r="X85" s="17">
        <f t="shared" si="17"/>
        <v>8.1889309833635302</v>
      </c>
      <c r="Y85" s="13">
        <f t="shared" si="18"/>
        <v>2.6983473343216384</v>
      </c>
      <c r="Z85" s="13">
        <f>VLOOKUP(A:A,[1]TDSheet!$A:$Z,26,0)</f>
        <v>35.914999999999999</v>
      </c>
      <c r="AA85" s="13"/>
      <c r="AB85" s="13">
        <v>0</v>
      </c>
      <c r="AC85" s="13">
        <f>VLOOKUP(A:A,[1]TDSheet!$A:$AC,29,0)</f>
        <v>0</v>
      </c>
      <c r="AD85" s="13">
        <f>VLOOKUP(A:A,[1]TDSheet!$A:$AD,30,0)</f>
        <v>3.4061999999999997</v>
      </c>
      <c r="AE85" s="13">
        <f>VLOOKUP(A:A,[1]TDSheet!$A:$AE,31,0)</f>
        <v>3.8642000000000003</v>
      </c>
      <c r="AF85" s="13">
        <v>0</v>
      </c>
      <c r="AG85" s="13" t="str">
        <f>VLOOKUP(A:A,[1]TDSheet!$A:$AG,33,0)</f>
        <v>увел</v>
      </c>
      <c r="AH85" s="13">
        <f t="shared" si="19"/>
        <v>0</v>
      </c>
      <c r="AI85" s="13"/>
      <c r="AJ85" s="13"/>
      <c r="AK85" s="13"/>
    </row>
    <row r="86" spans="1:37" s="1" customFormat="1" ht="11.1" customHeight="1" outlineLevel="1" x14ac:dyDescent="0.2">
      <c r="A86" s="7" t="s">
        <v>89</v>
      </c>
      <c r="B86" s="7" t="s">
        <v>14</v>
      </c>
      <c r="C86" s="8">
        <v>598</v>
      </c>
      <c r="D86" s="8">
        <v>515</v>
      </c>
      <c r="E86" s="8">
        <v>322</v>
      </c>
      <c r="F86" s="8">
        <v>778</v>
      </c>
      <c r="G86" s="1">
        <f>VLOOKUP(A:A,[1]TDSheet!$A:$G,7,0)</f>
        <v>0</v>
      </c>
      <c r="H86" s="1">
        <f>VLOOKUP(A:A,[1]TDSheet!$A:$H,8,0)</f>
        <v>0.1</v>
      </c>
      <c r="I86" s="1">
        <f>VLOOKUP(A:A,[1]TDSheet!$A:$I,9,0)</f>
        <v>730</v>
      </c>
      <c r="J86" s="13">
        <f>VLOOKUP(A:A,[2]TDSheet!$A:$F,6,0)</f>
        <v>335</v>
      </c>
      <c r="K86" s="13">
        <f t="shared" si="15"/>
        <v>-13</v>
      </c>
      <c r="L86" s="13">
        <f>VLOOKUP(A:A,[1]TDSheet!$A:$L,12,0)</f>
        <v>0</v>
      </c>
      <c r="M86" s="13">
        <f>VLOOKUP(A:A,[1]TDSheet!$A:$M,13,0)</f>
        <v>0</v>
      </c>
      <c r="N86" s="13">
        <f>VLOOKUP(A:A,[1]TDSheet!$A:$W,23,0)</f>
        <v>0</v>
      </c>
      <c r="O86" s="13"/>
      <c r="P86" s="13"/>
      <c r="Q86" s="13"/>
      <c r="R86" s="13"/>
      <c r="S86" s="13"/>
      <c r="T86" s="13"/>
      <c r="U86" s="13"/>
      <c r="V86" s="13">
        <f t="shared" si="16"/>
        <v>64.400000000000006</v>
      </c>
      <c r="W86" s="16">
        <v>500</v>
      </c>
      <c r="X86" s="17">
        <f t="shared" si="17"/>
        <v>19.844720496894407</v>
      </c>
      <c r="Y86" s="13">
        <f t="shared" si="18"/>
        <v>12.080745341614906</v>
      </c>
      <c r="Z86" s="13">
        <f>VLOOKUP(A:A,[1]TDSheet!$A:$Z,26,0)</f>
        <v>0</v>
      </c>
      <c r="AA86" s="13"/>
      <c r="AB86" s="13">
        <v>0</v>
      </c>
      <c r="AC86" s="13">
        <f>VLOOKUP(A:A,[1]TDSheet!$A:$AC,29,0)</f>
        <v>0</v>
      </c>
      <c r="AD86" s="13">
        <f>VLOOKUP(A:A,[1]TDSheet!$A:$AD,30,0)</f>
        <v>84.6</v>
      </c>
      <c r="AE86" s="13">
        <f>VLOOKUP(A:A,[1]TDSheet!$A:$AE,31,0)</f>
        <v>68.400000000000006</v>
      </c>
      <c r="AF86" s="13">
        <f>VLOOKUP(A:A,[3]TDSheet!$A:$D,4,0)</f>
        <v>70</v>
      </c>
      <c r="AG86" s="13" t="e">
        <f>VLOOKUP(A:A,[1]TDSheet!$A:$AG,33,0)</f>
        <v>#N/A</v>
      </c>
      <c r="AH86" s="13">
        <f t="shared" si="19"/>
        <v>50</v>
      </c>
      <c r="AI86" s="13"/>
      <c r="AJ86" s="13"/>
      <c r="AK86" s="13"/>
    </row>
    <row r="87" spans="1:37" s="1" customFormat="1" ht="11.1" customHeight="1" outlineLevel="1" x14ac:dyDescent="0.2">
      <c r="A87" s="7" t="s">
        <v>90</v>
      </c>
      <c r="B87" s="7" t="s">
        <v>8</v>
      </c>
      <c r="C87" s="8">
        <v>80.495000000000005</v>
      </c>
      <c r="D87" s="8">
        <v>98.665999999999997</v>
      </c>
      <c r="E87" s="8">
        <v>100.895</v>
      </c>
      <c r="F87" s="8">
        <v>44.173000000000002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50</v>
      </c>
      <c r="J87" s="13">
        <f>VLOOKUP(A:A,[2]TDSheet!$A:$F,6,0)</f>
        <v>101.123</v>
      </c>
      <c r="K87" s="13">
        <f t="shared" si="15"/>
        <v>-0.22800000000000864</v>
      </c>
      <c r="L87" s="13">
        <f>VLOOKUP(A:A,[1]TDSheet!$A:$L,12,0)</f>
        <v>0</v>
      </c>
      <c r="M87" s="13">
        <f>VLOOKUP(A:A,[1]TDSheet!$A:$M,13,0)</f>
        <v>0</v>
      </c>
      <c r="N87" s="13">
        <f>VLOOKUP(A:A,[1]TDSheet!$A:$W,23,0)</f>
        <v>20</v>
      </c>
      <c r="O87" s="13"/>
      <c r="P87" s="13"/>
      <c r="Q87" s="13"/>
      <c r="R87" s="13"/>
      <c r="S87" s="13"/>
      <c r="T87" s="13"/>
      <c r="U87" s="13"/>
      <c r="V87" s="13">
        <f t="shared" si="16"/>
        <v>13.734399999999999</v>
      </c>
      <c r="W87" s="16">
        <v>50</v>
      </c>
      <c r="X87" s="17">
        <f t="shared" si="17"/>
        <v>8.3129222972972983</v>
      </c>
      <c r="Y87" s="13">
        <f t="shared" si="18"/>
        <v>3.2162307781919854</v>
      </c>
      <c r="Z87" s="13">
        <f>VLOOKUP(A:A,[1]TDSheet!$A:$Z,26,0)</f>
        <v>0</v>
      </c>
      <c r="AA87" s="13"/>
      <c r="AB87" s="13">
        <f>VLOOKUP(A:A,[4]TDSheet!$A:$D,4,0)</f>
        <v>32.222999999999999</v>
      </c>
      <c r="AC87" s="13">
        <f>VLOOKUP(A:A,[1]TDSheet!$A:$AC,29,0)</f>
        <v>0</v>
      </c>
      <c r="AD87" s="13">
        <f>VLOOKUP(A:A,[1]TDSheet!$A:$AD,30,0)</f>
        <v>11.652200000000002</v>
      </c>
      <c r="AE87" s="13">
        <f>VLOOKUP(A:A,[1]TDSheet!$A:$AE,31,0)</f>
        <v>9.2092000000000009</v>
      </c>
      <c r="AF87" s="13">
        <f>VLOOKUP(A:A,[3]TDSheet!$A:$D,4,0)</f>
        <v>55.075000000000003</v>
      </c>
      <c r="AG87" s="13" t="e">
        <f>VLOOKUP(A:A,[1]TDSheet!$A:$AG,33,0)</f>
        <v>#N/A</v>
      </c>
      <c r="AH87" s="13">
        <f t="shared" si="19"/>
        <v>50</v>
      </c>
      <c r="AI87" s="13"/>
      <c r="AJ87" s="13"/>
      <c r="AK87" s="13"/>
    </row>
    <row r="88" spans="1:37" s="1" customFormat="1" ht="11.1" customHeight="1" outlineLevel="1" x14ac:dyDescent="0.2">
      <c r="A88" s="7" t="s">
        <v>91</v>
      </c>
      <c r="B88" s="7" t="s">
        <v>14</v>
      </c>
      <c r="C88" s="8">
        <v>782</v>
      </c>
      <c r="D88" s="8">
        <v>4433</v>
      </c>
      <c r="E88" s="8">
        <v>3217</v>
      </c>
      <c r="F88" s="8">
        <v>1365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3">
        <f>VLOOKUP(A:A,[2]TDSheet!$A:$F,6,0)</f>
        <v>3196</v>
      </c>
      <c r="K88" s="13">
        <f t="shared" si="15"/>
        <v>21</v>
      </c>
      <c r="L88" s="13">
        <f>VLOOKUP(A:A,[1]TDSheet!$A:$L,12,0)</f>
        <v>900</v>
      </c>
      <c r="M88" s="13">
        <f>VLOOKUP(A:A,[1]TDSheet!$A:$M,13,0)</f>
        <v>800</v>
      </c>
      <c r="N88" s="13">
        <f>VLOOKUP(A:A,[1]TDSheet!$A:$W,23,0)</f>
        <v>900</v>
      </c>
      <c r="O88" s="13"/>
      <c r="P88" s="13"/>
      <c r="Q88" s="13"/>
      <c r="R88" s="13"/>
      <c r="S88" s="13"/>
      <c r="T88" s="13"/>
      <c r="U88" s="13"/>
      <c r="V88" s="13">
        <f t="shared" si="16"/>
        <v>613.4</v>
      </c>
      <c r="W88" s="16">
        <v>950</v>
      </c>
      <c r="X88" s="17">
        <f t="shared" si="17"/>
        <v>8.0127160091294432</v>
      </c>
      <c r="Y88" s="13">
        <f t="shared" si="18"/>
        <v>2.2253015976524293</v>
      </c>
      <c r="Z88" s="13">
        <f>VLOOKUP(A:A,[1]TDSheet!$A:$Z,26,0)</f>
        <v>0</v>
      </c>
      <c r="AA88" s="13"/>
      <c r="AB88" s="13">
        <f>VLOOKUP(A:A,[4]TDSheet!$A:$D,4,0)</f>
        <v>150</v>
      </c>
      <c r="AC88" s="13">
        <f>VLOOKUP(A:A,[1]TDSheet!$A:$AC,29,0)</f>
        <v>0</v>
      </c>
      <c r="AD88" s="13">
        <f>VLOOKUP(A:A,[1]TDSheet!$A:$AD,30,0)</f>
        <v>467.4</v>
      </c>
      <c r="AE88" s="13">
        <f>VLOOKUP(A:A,[1]TDSheet!$A:$AE,31,0)</f>
        <v>571.20000000000005</v>
      </c>
      <c r="AF88" s="13">
        <f>VLOOKUP(A:A,[3]TDSheet!$A:$D,4,0)</f>
        <v>404</v>
      </c>
      <c r="AG88" s="13" t="str">
        <f>VLOOKUP(A:A,[1]TDSheet!$A:$AG,33,0)</f>
        <v>???</v>
      </c>
      <c r="AH88" s="13">
        <f t="shared" si="19"/>
        <v>380</v>
      </c>
      <c r="AI88" s="13"/>
      <c r="AJ88" s="13"/>
      <c r="AK88" s="13"/>
    </row>
    <row r="89" spans="1:37" s="1" customFormat="1" ht="11.1" customHeight="1" outlineLevel="1" x14ac:dyDescent="0.2">
      <c r="A89" s="7" t="s">
        <v>92</v>
      </c>
      <c r="B89" s="7" t="s">
        <v>14</v>
      </c>
      <c r="C89" s="8">
        <v>912</v>
      </c>
      <c r="D89" s="8">
        <v>2245</v>
      </c>
      <c r="E89" s="8">
        <v>1991</v>
      </c>
      <c r="F89" s="8">
        <v>498</v>
      </c>
      <c r="G89" s="1">
        <f>VLOOKUP(A:A,[1]TDSheet!$A:$G,7,0)</f>
        <v>0</v>
      </c>
      <c r="H89" s="1">
        <f>VLOOKUP(A:A,[1]TDSheet!$A:$H,8,0)</f>
        <v>0.4</v>
      </c>
      <c r="I89" s="1">
        <f>VLOOKUP(A:A,[1]TDSheet!$A:$I,9,0)</f>
        <v>40</v>
      </c>
      <c r="J89" s="13">
        <f>VLOOKUP(A:A,[2]TDSheet!$A:$F,6,0)</f>
        <v>1961</v>
      </c>
      <c r="K89" s="13">
        <f t="shared" si="15"/>
        <v>30</v>
      </c>
      <c r="L89" s="13">
        <f>VLOOKUP(A:A,[1]TDSheet!$A:$L,12,0)</f>
        <v>300</v>
      </c>
      <c r="M89" s="13">
        <f>VLOOKUP(A:A,[1]TDSheet!$A:$M,13,0)</f>
        <v>400</v>
      </c>
      <c r="N89" s="13">
        <f>VLOOKUP(A:A,[1]TDSheet!$A:$W,23,0)</f>
        <v>900</v>
      </c>
      <c r="O89" s="13"/>
      <c r="P89" s="13"/>
      <c r="Q89" s="13"/>
      <c r="R89" s="13"/>
      <c r="S89" s="13"/>
      <c r="T89" s="13"/>
      <c r="U89" s="13"/>
      <c r="V89" s="13">
        <f t="shared" si="16"/>
        <v>341.8</v>
      </c>
      <c r="W89" s="16">
        <v>650</v>
      </c>
      <c r="X89" s="17">
        <f t="shared" si="17"/>
        <v>8.039789350497367</v>
      </c>
      <c r="Y89" s="13">
        <f t="shared" si="18"/>
        <v>1.4569923932124049</v>
      </c>
      <c r="Z89" s="13">
        <f>VLOOKUP(A:A,[1]TDSheet!$A:$Z,26,0)</f>
        <v>0</v>
      </c>
      <c r="AA89" s="13"/>
      <c r="AB89" s="13">
        <f>VLOOKUP(A:A,[4]TDSheet!$A:$D,4,0)</f>
        <v>282</v>
      </c>
      <c r="AC89" s="13">
        <f>VLOOKUP(A:A,[1]TDSheet!$A:$AC,29,0)</f>
        <v>0</v>
      </c>
      <c r="AD89" s="13">
        <f>VLOOKUP(A:A,[1]TDSheet!$A:$AD,30,0)</f>
        <v>333.4</v>
      </c>
      <c r="AE89" s="13">
        <f>VLOOKUP(A:A,[1]TDSheet!$A:$AE,31,0)</f>
        <v>282.2</v>
      </c>
      <c r="AF89" s="13">
        <f>VLOOKUP(A:A,[3]TDSheet!$A:$D,4,0)</f>
        <v>519</v>
      </c>
      <c r="AG89" s="13" t="e">
        <f>VLOOKUP(A:A,[1]TDSheet!$A:$AG,33,0)</f>
        <v>#N/A</v>
      </c>
      <c r="AH89" s="13">
        <f t="shared" si="19"/>
        <v>260</v>
      </c>
      <c r="AI89" s="13"/>
      <c r="AJ89" s="13"/>
      <c r="AK89" s="13"/>
    </row>
    <row r="90" spans="1:37" s="1" customFormat="1" ht="21.95" customHeight="1" outlineLevel="1" x14ac:dyDescent="0.2">
      <c r="A90" s="7" t="s">
        <v>93</v>
      </c>
      <c r="B90" s="7" t="s">
        <v>8</v>
      </c>
      <c r="C90" s="8">
        <v>154.53100000000001</v>
      </c>
      <c r="D90" s="8">
        <v>1461.0640000000001</v>
      </c>
      <c r="E90" s="8">
        <v>850.07799999999997</v>
      </c>
      <c r="F90" s="8">
        <v>194.62200000000001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3">
        <f>VLOOKUP(A:A,[2]TDSheet!$A:$F,6,0)</f>
        <v>844.00300000000004</v>
      </c>
      <c r="K90" s="13">
        <f t="shared" si="15"/>
        <v>6.0749999999999318</v>
      </c>
      <c r="L90" s="13">
        <f>VLOOKUP(A:A,[1]TDSheet!$A:$L,12,0)</f>
        <v>100</v>
      </c>
      <c r="M90" s="13">
        <f>VLOOKUP(A:A,[1]TDSheet!$A:$M,13,0)</f>
        <v>100</v>
      </c>
      <c r="N90" s="13">
        <f>VLOOKUP(A:A,[1]TDSheet!$A:$W,23,0)</f>
        <v>50</v>
      </c>
      <c r="O90" s="13"/>
      <c r="P90" s="13"/>
      <c r="Q90" s="13"/>
      <c r="R90" s="13"/>
      <c r="S90" s="13"/>
      <c r="T90" s="13"/>
      <c r="U90" s="13"/>
      <c r="V90" s="13">
        <f t="shared" si="16"/>
        <v>73.7928</v>
      </c>
      <c r="W90" s="16">
        <v>150</v>
      </c>
      <c r="X90" s="17">
        <f t="shared" si="17"/>
        <v>8.0579948179226175</v>
      </c>
      <c r="Y90" s="13">
        <f t="shared" si="18"/>
        <v>2.6374117800110581</v>
      </c>
      <c r="Z90" s="13">
        <f>VLOOKUP(A:A,[1]TDSheet!$A:$Z,26,0)</f>
        <v>407.36099999999999</v>
      </c>
      <c r="AA90" s="13"/>
      <c r="AB90" s="13">
        <f>VLOOKUP(A:A,[4]TDSheet!$A:$D,4,0)</f>
        <v>73.753</v>
      </c>
      <c r="AC90" s="13">
        <f>VLOOKUP(A:A,[1]TDSheet!$A:$AC,29,0)</f>
        <v>0</v>
      </c>
      <c r="AD90" s="13">
        <f>VLOOKUP(A:A,[1]TDSheet!$A:$AD,30,0)</f>
        <v>72.813999999999993</v>
      </c>
      <c r="AE90" s="13">
        <f>VLOOKUP(A:A,[1]TDSheet!$A:$AE,31,0)</f>
        <v>76.038399999999996</v>
      </c>
      <c r="AF90" s="13">
        <f>VLOOKUP(A:A,[3]TDSheet!$A:$D,4,0)</f>
        <v>151.648</v>
      </c>
      <c r="AG90" s="13" t="e">
        <f>VLOOKUP(A:A,[1]TDSheet!$A:$AG,33,0)</f>
        <v>#N/A</v>
      </c>
      <c r="AH90" s="13">
        <f t="shared" si="19"/>
        <v>150</v>
      </c>
      <c r="AI90" s="13"/>
      <c r="AJ90" s="13"/>
      <c r="AK90" s="13"/>
    </row>
    <row r="91" spans="1:37" s="1" customFormat="1" ht="11.1" customHeight="1" outlineLevel="1" x14ac:dyDescent="0.2">
      <c r="A91" s="7" t="s">
        <v>94</v>
      </c>
      <c r="B91" s="7" t="s">
        <v>8</v>
      </c>
      <c r="C91" s="8">
        <v>151.82300000000001</v>
      </c>
      <c r="D91" s="8">
        <v>1143.422</v>
      </c>
      <c r="E91" s="8">
        <v>622.04100000000005</v>
      </c>
      <c r="F91" s="8">
        <v>209.30799999999999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3">
        <f>VLOOKUP(A:A,[2]TDSheet!$A:$F,6,0)</f>
        <v>617.32100000000003</v>
      </c>
      <c r="K91" s="13">
        <f t="shared" si="15"/>
        <v>4.7200000000000273</v>
      </c>
      <c r="L91" s="13">
        <f>VLOOKUP(A:A,[1]TDSheet!$A:$L,12,0)</f>
        <v>100</v>
      </c>
      <c r="M91" s="13">
        <f>VLOOKUP(A:A,[1]TDSheet!$A:$M,13,0)</f>
        <v>80</v>
      </c>
      <c r="N91" s="13">
        <f>VLOOKUP(A:A,[1]TDSheet!$A:$W,23,0)</f>
        <v>30</v>
      </c>
      <c r="O91" s="13"/>
      <c r="P91" s="13"/>
      <c r="Q91" s="13"/>
      <c r="R91" s="13"/>
      <c r="S91" s="13"/>
      <c r="T91" s="13"/>
      <c r="U91" s="13"/>
      <c r="V91" s="13">
        <f t="shared" si="16"/>
        <v>63.754800000000003</v>
      </c>
      <c r="W91" s="16">
        <v>90</v>
      </c>
      <c r="X91" s="17">
        <f t="shared" si="17"/>
        <v>7.9885436076969887</v>
      </c>
      <c r="Y91" s="13">
        <f t="shared" si="18"/>
        <v>3.2830155533387289</v>
      </c>
      <c r="Z91" s="13">
        <f>VLOOKUP(A:A,[1]TDSheet!$A:$Z,26,0)</f>
        <v>254.47900000000001</v>
      </c>
      <c r="AA91" s="13"/>
      <c r="AB91" s="13">
        <f>VLOOKUP(A:A,[4]TDSheet!$A:$D,4,0)</f>
        <v>48.787999999999997</v>
      </c>
      <c r="AC91" s="13">
        <f>VLOOKUP(A:A,[1]TDSheet!$A:$AC,29,0)</f>
        <v>0</v>
      </c>
      <c r="AD91" s="13">
        <f>VLOOKUP(A:A,[1]TDSheet!$A:$AD,30,0)</f>
        <v>66.509600000000006</v>
      </c>
      <c r="AE91" s="13">
        <f>VLOOKUP(A:A,[1]TDSheet!$A:$AE,31,0)</f>
        <v>70.024199999999993</v>
      </c>
      <c r="AF91" s="13">
        <f>VLOOKUP(A:A,[3]TDSheet!$A:$D,4,0)</f>
        <v>118.83199999999999</v>
      </c>
      <c r="AG91" s="13" t="e">
        <f>VLOOKUP(A:A,[1]TDSheet!$A:$AG,33,0)</f>
        <v>#N/A</v>
      </c>
      <c r="AH91" s="13">
        <f t="shared" si="19"/>
        <v>90</v>
      </c>
      <c r="AI91" s="13"/>
      <c r="AJ91" s="13"/>
      <c r="AK91" s="13"/>
    </row>
    <row r="92" spans="1:37" s="1" customFormat="1" ht="11.1" customHeight="1" outlineLevel="1" x14ac:dyDescent="0.2">
      <c r="A92" s="7" t="s">
        <v>95</v>
      </c>
      <c r="B92" s="7" t="s">
        <v>8</v>
      </c>
      <c r="C92" s="8">
        <v>306.24099999999999</v>
      </c>
      <c r="D92" s="8">
        <v>2228.5889999999999</v>
      </c>
      <c r="E92" s="8">
        <v>1262.809</v>
      </c>
      <c r="F92" s="8">
        <v>422.54399999999998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3">
        <f>VLOOKUP(A:A,[2]TDSheet!$A:$F,6,0)</f>
        <v>1263.6120000000001</v>
      </c>
      <c r="K92" s="13">
        <f t="shared" si="15"/>
        <v>-0.80300000000011096</v>
      </c>
      <c r="L92" s="13">
        <f>VLOOKUP(A:A,[1]TDSheet!$A:$L,12,0)</f>
        <v>150</v>
      </c>
      <c r="M92" s="13">
        <f>VLOOKUP(A:A,[1]TDSheet!$A:$M,13,0)</f>
        <v>200</v>
      </c>
      <c r="N92" s="13">
        <f>VLOOKUP(A:A,[1]TDSheet!$A:$W,23,0)</f>
        <v>50</v>
      </c>
      <c r="O92" s="13"/>
      <c r="P92" s="13"/>
      <c r="Q92" s="13"/>
      <c r="R92" s="13"/>
      <c r="S92" s="13"/>
      <c r="T92" s="13"/>
      <c r="U92" s="13"/>
      <c r="V92" s="13">
        <f t="shared" si="16"/>
        <v>130.697</v>
      </c>
      <c r="W92" s="16">
        <v>200</v>
      </c>
      <c r="X92" s="17">
        <f t="shared" si="17"/>
        <v>7.8237756031125425</v>
      </c>
      <c r="Y92" s="13">
        <f t="shared" si="18"/>
        <v>3.2330045831197349</v>
      </c>
      <c r="Z92" s="13">
        <f>VLOOKUP(A:A,[1]TDSheet!$A:$Z,26,0)</f>
        <v>505.21699999999998</v>
      </c>
      <c r="AA92" s="13"/>
      <c r="AB92" s="13">
        <f>VLOOKUP(A:A,[4]TDSheet!$A:$D,4,0)</f>
        <v>104.107</v>
      </c>
      <c r="AC92" s="13">
        <f>VLOOKUP(A:A,[1]TDSheet!$A:$AC,29,0)</f>
        <v>0</v>
      </c>
      <c r="AD92" s="13">
        <f>VLOOKUP(A:A,[1]TDSheet!$A:$AD,30,0)</f>
        <v>141.2414</v>
      </c>
      <c r="AE92" s="13">
        <f>VLOOKUP(A:A,[1]TDSheet!$A:$AE,31,0)</f>
        <v>132.08539999999999</v>
      </c>
      <c r="AF92" s="13">
        <f>VLOOKUP(A:A,[3]TDSheet!$A:$D,4,0)</f>
        <v>228.101</v>
      </c>
      <c r="AG92" s="13" t="e">
        <f>VLOOKUP(A:A,[1]TDSheet!$A:$AG,33,0)</f>
        <v>#N/A</v>
      </c>
      <c r="AH92" s="13">
        <f t="shared" si="19"/>
        <v>200</v>
      </c>
      <c r="AI92" s="13"/>
      <c r="AJ92" s="13"/>
      <c r="AK92" s="13"/>
    </row>
    <row r="93" spans="1:37" s="1" customFormat="1" ht="11.1" customHeight="1" outlineLevel="1" x14ac:dyDescent="0.2">
      <c r="A93" s="7" t="s">
        <v>96</v>
      </c>
      <c r="B93" s="7" t="s">
        <v>8</v>
      </c>
      <c r="C93" s="8">
        <v>230.77099999999999</v>
      </c>
      <c r="D93" s="8">
        <v>1676.992</v>
      </c>
      <c r="E93" s="8">
        <v>997.68499999999995</v>
      </c>
      <c r="F93" s="8">
        <v>262.86099999999999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40</v>
      </c>
      <c r="J93" s="13">
        <f>VLOOKUP(A:A,[2]TDSheet!$A:$F,6,0)</f>
        <v>1005.122</v>
      </c>
      <c r="K93" s="13">
        <f t="shared" si="15"/>
        <v>-7.4370000000000118</v>
      </c>
      <c r="L93" s="13">
        <f>VLOOKUP(A:A,[1]TDSheet!$A:$L,12,0)</f>
        <v>120</v>
      </c>
      <c r="M93" s="13">
        <f>VLOOKUP(A:A,[1]TDSheet!$A:$M,13,0)</f>
        <v>150</v>
      </c>
      <c r="N93" s="13">
        <f>VLOOKUP(A:A,[1]TDSheet!$A:$W,23,0)</f>
        <v>50</v>
      </c>
      <c r="O93" s="13"/>
      <c r="P93" s="13"/>
      <c r="Q93" s="13"/>
      <c r="R93" s="13"/>
      <c r="S93" s="13"/>
      <c r="T93" s="13"/>
      <c r="U93" s="13"/>
      <c r="V93" s="13">
        <f t="shared" si="16"/>
        <v>95.586399999999983</v>
      </c>
      <c r="W93" s="16">
        <v>200</v>
      </c>
      <c r="X93" s="17">
        <f t="shared" si="17"/>
        <v>8.1900877112225192</v>
      </c>
      <c r="Y93" s="13">
        <f t="shared" si="18"/>
        <v>2.7499832612170771</v>
      </c>
      <c r="Z93" s="13">
        <f>VLOOKUP(A:A,[1]TDSheet!$A:$Z,26,0)</f>
        <v>407.72800000000001</v>
      </c>
      <c r="AA93" s="13"/>
      <c r="AB93" s="13">
        <f>VLOOKUP(A:A,[4]TDSheet!$A:$D,4,0)</f>
        <v>112.02500000000001</v>
      </c>
      <c r="AC93" s="13">
        <f>VLOOKUP(A:A,[1]TDSheet!$A:$AC,29,0)</f>
        <v>0</v>
      </c>
      <c r="AD93" s="13">
        <f>VLOOKUP(A:A,[1]TDSheet!$A:$AD,30,0)</f>
        <v>100.90700000000001</v>
      </c>
      <c r="AE93" s="13">
        <f>VLOOKUP(A:A,[1]TDSheet!$A:$AE,31,0)</f>
        <v>100.45140000000001</v>
      </c>
      <c r="AF93" s="13">
        <f>VLOOKUP(A:A,[3]TDSheet!$A:$D,4,0)</f>
        <v>224.32300000000001</v>
      </c>
      <c r="AG93" s="13" t="e">
        <f>VLOOKUP(A:A,[1]TDSheet!$A:$AG,33,0)</f>
        <v>#N/A</v>
      </c>
      <c r="AH93" s="13">
        <f t="shared" si="19"/>
        <v>200</v>
      </c>
      <c r="AI93" s="13"/>
      <c r="AJ93" s="13"/>
      <c r="AK93" s="13"/>
    </row>
    <row r="94" spans="1:37" s="1" customFormat="1" ht="11.1" customHeight="1" outlineLevel="1" x14ac:dyDescent="0.2">
      <c r="A94" s="7" t="s">
        <v>97</v>
      </c>
      <c r="B94" s="7" t="s">
        <v>14</v>
      </c>
      <c r="C94" s="8">
        <v>31</v>
      </c>
      <c r="D94" s="8">
        <v>253</v>
      </c>
      <c r="E94" s="8">
        <v>94</v>
      </c>
      <c r="F94" s="8">
        <v>28</v>
      </c>
      <c r="G94" s="1">
        <f>VLOOKUP(A:A,[1]TDSheet!$A:$G,7,0)</f>
        <v>0</v>
      </c>
      <c r="H94" s="1">
        <f>VLOOKUP(A:A,[1]TDSheet!$A:$H,8,0)</f>
        <v>0.4</v>
      </c>
      <c r="I94" s="1">
        <f>VLOOKUP(A:A,[1]TDSheet!$A:$I,9,0)</f>
        <v>40</v>
      </c>
      <c r="J94" s="13">
        <f>VLOOKUP(A:A,[2]TDSheet!$A:$F,6,0)</f>
        <v>99</v>
      </c>
      <c r="K94" s="13">
        <f t="shared" si="15"/>
        <v>-5</v>
      </c>
      <c r="L94" s="13">
        <f>VLOOKUP(A:A,[1]TDSheet!$A:$L,12,0)</f>
        <v>0</v>
      </c>
      <c r="M94" s="13">
        <f>VLOOKUP(A:A,[1]TDSheet!$A:$M,13,0)</f>
        <v>0</v>
      </c>
      <c r="N94" s="13">
        <f>VLOOKUP(A:A,[1]TDSheet!$A:$W,23,0)</f>
        <v>0</v>
      </c>
      <c r="O94" s="13"/>
      <c r="P94" s="13"/>
      <c r="Q94" s="13"/>
      <c r="R94" s="13"/>
      <c r="S94" s="13"/>
      <c r="T94" s="13"/>
      <c r="U94" s="13"/>
      <c r="V94" s="13">
        <f t="shared" si="16"/>
        <v>5.6</v>
      </c>
      <c r="W94" s="16">
        <v>20</v>
      </c>
      <c r="X94" s="17">
        <f t="shared" si="17"/>
        <v>8.5714285714285712</v>
      </c>
      <c r="Y94" s="13">
        <f t="shared" si="18"/>
        <v>5</v>
      </c>
      <c r="Z94" s="13">
        <f>VLOOKUP(A:A,[1]TDSheet!$A:$Z,26,0)</f>
        <v>0</v>
      </c>
      <c r="AA94" s="13"/>
      <c r="AB94" s="13">
        <f>VLOOKUP(A:A,[4]TDSheet!$A:$D,4,0)</f>
        <v>66</v>
      </c>
      <c r="AC94" s="13">
        <f>VLOOKUP(A:A,[1]TDSheet!$A:$AC,29,0)</f>
        <v>0</v>
      </c>
      <c r="AD94" s="13">
        <f>VLOOKUP(A:A,[1]TDSheet!$A:$AD,30,0)</f>
        <v>5.8</v>
      </c>
      <c r="AE94" s="13">
        <f>VLOOKUP(A:A,[1]TDSheet!$A:$AE,31,0)</f>
        <v>5.6</v>
      </c>
      <c r="AF94" s="13">
        <f>VLOOKUP(A:A,[3]TDSheet!$A:$D,4,0)</f>
        <v>78</v>
      </c>
      <c r="AG94" s="13">
        <f>VLOOKUP(A:A,[1]TDSheet!$A:$AG,33,0)</f>
        <v>0</v>
      </c>
      <c r="AH94" s="13">
        <f t="shared" si="19"/>
        <v>8</v>
      </c>
      <c r="AI94" s="13"/>
      <c r="AJ94" s="13"/>
      <c r="AK94" s="13"/>
    </row>
    <row r="95" spans="1:37" s="1" customFormat="1" ht="11.1" customHeight="1" outlineLevel="1" x14ac:dyDescent="0.2">
      <c r="A95" s="7" t="s">
        <v>98</v>
      </c>
      <c r="B95" s="7" t="s">
        <v>14</v>
      </c>
      <c r="C95" s="8">
        <v>25</v>
      </c>
      <c r="D95" s="8">
        <v>145</v>
      </c>
      <c r="E95" s="8">
        <v>19</v>
      </c>
      <c r="F95" s="8">
        <v>30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3">
        <f>VLOOKUP(A:A,[2]TDSheet!$A:$F,6,0)</f>
        <v>21</v>
      </c>
      <c r="K95" s="13">
        <f t="shared" si="15"/>
        <v>-2</v>
      </c>
      <c r="L95" s="13">
        <f>VLOOKUP(A:A,[1]TDSheet!$A:$L,12,0)</f>
        <v>0</v>
      </c>
      <c r="M95" s="13">
        <f>VLOOKUP(A:A,[1]TDSheet!$A:$M,13,0)</f>
        <v>0</v>
      </c>
      <c r="N95" s="13">
        <f>VLOOKUP(A:A,[1]TDSheet!$A:$W,23,0)</f>
        <v>10</v>
      </c>
      <c r="O95" s="13"/>
      <c r="P95" s="13"/>
      <c r="Q95" s="13"/>
      <c r="R95" s="13"/>
      <c r="S95" s="13"/>
      <c r="T95" s="13"/>
      <c r="U95" s="13"/>
      <c r="V95" s="13">
        <f t="shared" si="16"/>
        <v>3.8</v>
      </c>
      <c r="W95" s="16"/>
      <c r="X95" s="17">
        <f t="shared" si="17"/>
        <v>10.526315789473685</v>
      </c>
      <c r="Y95" s="13">
        <f t="shared" si="18"/>
        <v>7.8947368421052637</v>
      </c>
      <c r="Z95" s="13">
        <f>VLOOKUP(A:A,[1]TDSheet!$A:$Z,26,0)</f>
        <v>0</v>
      </c>
      <c r="AA95" s="13"/>
      <c r="AB95" s="13">
        <v>0</v>
      </c>
      <c r="AC95" s="13">
        <f>VLOOKUP(A:A,[1]TDSheet!$A:$AC,29,0)</f>
        <v>0</v>
      </c>
      <c r="AD95" s="13">
        <f>VLOOKUP(A:A,[1]TDSheet!$A:$AD,30,0)</f>
        <v>5.2</v>
      </c>
      <c r="AE95" s="13">
        <f>VLOOKUP(A:A,[1]TDSheet!$A:$AE,31,0)</f>
        <v>5</v>
      </c>
      <c r="AF95" s="13">
        <f>VLOOKUP(A:A,[3]TDSheet!$A:$D,4,0)</f>
        <v>3</v>
      </c>
      <c r="AG95" s="13" t="str">
        <f>VLOOKUP(A:A,[1]TDSheet!$A:$AG,33,0)</f>
        <v>у</v>
      </c>
      <c r="AH95" s="13">
        <f t="shared" si="19"/>
        <v>0</v>
      </c>
      <c r="AI95" s="13"/>
      <c r="AJ95" s="13"/>
      <c r="AK95" s="13"/>
    </row>
    <row r="96" spans="1:37" s="1" customFormat="1" ht="11.1" customHeight="1" outlineLevel="1" x14ac:dyDescent="0.2">
      <c r="A96" s="7" t="s">
        <v>99</v>
      </c>
      <c r="B96" s="7" t="s">
        <v>14</v>
      </c>
      <c r="C96" s="8">
        <v>44</v>
      </c>
      <c r="D96" s="8">
        <v>120</v>
      </c>
      <c r="E96" s="8">
        <v>4</v>
      </c>
      <c r="F96" s="8">
        <v>40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3">
        <f>VLOOKUP(A:A,[2]TDSheet!$A:$F,6,0)</f>
        <v>18</v>
      </c>
      <c r="K96" s="13">
        <f t="shared" si="15"/>
        <v>-14</v>
      </c>
      <c r="L96" s="13">
        <f>VLOOKUP(A:A,[1]TDSheet!$A:$L,12,0)</f>
        <v>0</v>
      </c>
      <c r="M96" s="13">
        <f>VLOOKUP(A:A,[1]TDSheet!$A:$M,13,0)</f>
        <v>0</v>
      </c>
      <c r="N96" s="13">
        <f>VLOOKUP(A:A,[1]TDSheet!$A:$W,23,0)</f>
        <v>0</v>
      </c>
      <c r="O96" s="13"/>
      <c r="P96" s="13"/>
      <c r="Q96" s="13"/>
      <c r="R96" s="13"/>
      <c r="S96" s="13"/>
      <c r="T96" s="13"/>
      <c r="U96" s="13"/>
      <c r="V96" s="13">
        <f t="shared" si="16"/>
        <v>0.8</v>
      </c>
      <c r="W96" s="16"/>
      <c r="X96" s="17">
        <f t="shared" si="17"/>
        <v>50</v>
      </c>
      <c r="Y96" s="13">
        <f t="shared" si="18"/>
        <v>50</v>
      </c>
      <c r="Z96" s="13">
        <f>VLOOKUP(A:A,[1]TDSheet!$A:$Z,26,0)</f>
        <v>0</v>
      </c>
      <c r="AA96" s="13"/>
      <c r="AB96" s="13">
        <v>0</v>
      </c>
      <c r="AC96" s="13">
        <f>VLOOKUP(A:A,[1]TDSheet!$A:$AC,29,0)</f>
        <v>0</v>
      </c>
      <c r="AD96" s="13">
        <f>VLOOKUP(A:A,[1]TDSheet!$A:$AD,30,0)</f>
        <v>4.5999999999999996</v>
      </c>
      <c r="AE96" s="13">
        <f>VLOOKUP(A:A,[1]TDSheet!$A:$AE,31,0)</f>
        <v>3.8</v>
      </c>
      <c r="AF96" s="13">
        <v>0</v>
      </c>
      <c r="AG96" s="20" t="str">
        <f>VLOOKUP(A:A,[1]TDSheet!$A:$AG,33,0)</f>
        <v>увел</v>
      </c>
      <c r="AH96" s="13">
        <f t="shared" si="19"/>
        <v>0</v>
      </c>
      <c r="AI96" s="13"/>
      <c r="AJ96" s="13"/>
      <c r="AK96" s="13"/>
    </row>
    <row r="97" spans="1:37" s="1" customFormat="1" ht="11.1" customHeight="1" outlineLevel="1" x14ac:dyDescent="0.2">
      <c r="A97" s="7" t="s">
        <v>100</v>
      </c>
      <c r="B97" s="7" t="s">
        <v>14</v>
      </c>
      <c r="C97" s="8">
        <v>32</v>
      </c>
      <c r="D97" s="8">
        <v>153</v>
      </c>
      <c r="E97" s="8">
        <v>31</v>
      </c>
      <c r="F97" s="8">
        <v>34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34</v>
      </c>
      <c r="K97" s="13">
        <f t="shared" si="15"/>
        <v>-3</v>
      </c>
      <c r="L97" s="13">
        <f>VLOOKUP(A:A,[1]TDSheet!$A:$L,12,0)</f>
        <v>0</v>
      </c>
      <c r="M97" s="13">
        <f>VLOOKUP(A:A,[1]TDSheet!$A:$M,13,0)</f>
        <v>0</v>
      </c>
      <c r="N97" s="13">
        <f>VLOOKUP(A:A,[1]TDSheet!$A:$W,23,0)</f>
        <v>0</v>
      </c>
      <c r="O97" s="13"/>
      <c r="P97" s="13"/>
      <c r="Q97" s="13"/>
      <c r="R97" s="13"/>
      <c r="S97" s="13"/>
      <c r="T97" s="13"/>
      <c r="U97" s="13"/>
      <c r="V97" s="13">
        <f t="shared" si="16"/>
        <v>6.2</v>
      </c>
      <c r="W97" s="16">
        <v>20</v>
      </c>
      <c r="X97" s="17">
        <f t="shared" si="17"/>
        <v>8.7096774193548381</v>
      </c>
      <c r="Y97" s="13">
        <f t="shared" si="18"/>
        <v>5.4838709677419351</v>
      </c>
      <c r="Z97" s="13">
        <f>VLOOKUP(A:A,[1]TDSheet!$A:$Z,26,0)</f>
        <v>0</v>
      </c>
      <c r="AA97" s="13"/>
      <c r="AB97" s="13">
        <v>0</v>
      </c>
      <c r="AC97" s="13">
        <f>VLOOKUP(A:A,[1]TDSheet!$A:$AC,29,0)</f>
        <v>0</v>
      </c>
      <c r="AD97" s="13">
        <f>VLOOKUP(A:A,[1]TDSheet!$A:$AD,30,0)</f>
        <v>5.6</v>
      </c>
      <c r="AE97" s="13">
        <f>VLOOKUP(A:A,[1]TDSheet!$A:$AE,31,0)</f>
        <v>6.8</v>
      </c>
      <c r="AF97" s="13">
        <f>VLOOKUP(A:A,[3]TDSheet!$A:$D,4,0)</f>
        <v>13</v>
      </c>
      <c r="AG97" s="13" t="str">
        <f>VLOOKUP(A:A,[1]TDSheet!$A:$AG,33,0)</f>
        <v>у</v>
      </c>
      <c r="AH97" s="13">
        <f t="shared" si="19"/>
        <v>12</v>
      </c>
      <c r="AI97" s="13"/>
      <c r="AJ97" s="13"/>
      <c r="AK97" s="13"/>
    </row>
    <row r="98" spans="1:37" s="1" customFormat="1" ht="11.1" customHeight="1" outlineLevel="1" x14ac:dyDescent="0.2">
      <c r="A98" s="7" t="s">
        <v>101</v>
      </c>
      <c r="B98" s="7" t="s">
        <v>8</v>
      </c>
      <c r="C98" s="8">
        <v>93.355999999999995</v>
      </c>
      <c r="D98" s="8">
        <v>722.50699999999995</v>
      </c>
      <c r="E98" s="8">
        <v>499.44099999999997</v>
      </c>
      <c r="F98" s="8">
        <v>223.678</v>
      </c>
      <c r="G98" s="1">
        <f>VLOOKUP(A:A,[1]TDSheet!$A:$G,7,0)</f>
        <v>0</v>
      </c>
      <c r="H98" s="1">
        <f>VLOOKUP(A:A,[1]TDSheet!$A:$H,8,0)</f>
        <v>1</v>
      </c>
      <c r="I98" s="1">
        <f>VLOOKUP(A:A,[1]TDSheet!$A:$I,9,0)</f>
        <v>30</v>
      </c>
      <c r="J98" s="13">
        <f>VLOOKUP(A:A,[2]TDSheet!$A:$F,6,0)</f>
        <v>490.07799999999997</v>
      </c>
      <c r="K98" s="13">
        <f t="shared" si="15"/>
        <v>9.3629999999999995</v>
      </c>
      <c r="L98" s="13">
        <f>VLOOKUP(A:A,[1]TDSheet!$A:$L,12,0)</f>
        <v>40</v>
      </c>
      <c r="M98" s="13">
        <f>VLOOKUP(A:A,[1]TDSheet!$A:$M,13,0)</f>
        <v>100</v>
      </c>
      <c r="N98" s="13">
        <f>VLOOKUP(A:A,[1]TDSheet!$A:$W,23,0)</f>
        <v>0</v>
      </c>
      <c r="O98" s="13"/>
      <c r="P98" s="13"/>
      <c r="Q98" s="13"/>
      <c r="R98" s="13"/>
      <c r="S98" s="13"/>
      <c r="T98" s="13"/>
      <c r="U98" s="13"/>
      <c r="V98" s="13">
        <f t="shared" si="16"/>
        <v>59.128199999999993</v>
      </c>
      <c r="W98" s="16">
        <v>50</v>
      </c>
      <c r="X98" s="17">
        <f t="shared" si="17"/>
        <v>6.9962894185853797</v>
      </c>
      <c r="Y98" s="13">
        <f t="shared" si="18"/>
        <v>3.782932678485055</v>
      </c>
      <c r="Z98" s="13">
        <f>VLOOKUP(A:A,[1]TDSheet!$A:$Z,26,0)</f>
        <v>64.192999999999998</v>
      </c>
      <c r="AA98" s="13"/>
      <c r="AB98" s="13">
        <f>VLOOKUP(A:A,[4]TDSheet!$A:$D,4,0)</f>
        <v>139.607</v>
      </c>
      <c r="AC98" s="13">
        <f>VLOOKUP(A:A,[1]TDSheet!$A:$AC,29,0)</f>
        <v>0</v>
      </c>
      <c r="AD98" s="13">
        <f>VLOOKUP(A:A,[1]TDSheet!$A:$AD,30,0)</f>
        <v>61.8962</v>
      </c>
      <c r="AE98" s="13">
        <f>VLOOKUP(A:A,[1]TDSheet!$A:$AE,31,0)</f>
        <v>66.352400000000003</v>
      </c>
      <c r="AF98" s="13">
        <f>VLOOKUP(A:A,[3]TDSheet!$A:$D,4,0)</f>
        <v>201.333</v>
      </c>
      <c r="AG98" s="13" t="e">
        <f>VLOOKUP(A:A,[1]TDSheet!$A:$AG,33,0)</f>
        <v>#N/A</v>
      </c>
      <c r="AH98" s="13">
        <f t="shared" si="19"/>
        <v>50</v>
      </c>
      <c r="AI98" s="13"/>
      <c r="AJ98" s="13"/>
      <c r="AK98" s="13"/>
    </row>
    <row r="99" spans="1:37" s="1" customFormat="1" ht="11.1" customHeight="1" outlineLevel="1" x14ac:dyDescent="0.2">
      <c r="A99" s="7" t="s">
        <v>102</v>
      </c>
      <c r="B99" s="7" t="s">
        <v>14</v>
      </c>
      <c r="C99" s="8">
        <v>141</v>
      </c>
      <c r="D99" s="8">
        <v>429</v>
      </c>
      <c r="E99" s="8">
        <v>266</v>
      </c>
      <c r="F99" s="8">
        <v>296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3">
        <f>VLOOKUP(A:A,[2]TDSheet!$A:$F,6,0)</f>
        <v>266</v>
      </c>
      <c r="K99" s="13">
        <f t="shared" si="15"/>
        <v>0</v>
      </c>
      <c r="L99" s="13">
        <f>VLOOKUP(A:A,[1]TDSheet!$A:$L,12,0)</f>
        <v>0</v>
      </c>
      <c r="M99" s="13">
        <f>VLOOKUP(A:A,[1]TDSheet!$A:$M,13,0)</f>
        <v>0</v>
      </c>
      <c r="N99" s="13">
        <f>VLOOKUP(A:A,[1]TDSheet!$A:$W,23,0)</f>
        <v>200</v>
      </c>
      <c r="O99" s="13"/>
      <c r="P99" s="13"/>
      <c r="Q99" s="13"/>
      <c r="R99" s="13"/>
      <c r="S99" s="13"/>
      <c r="T99" s="13"/>
      <c r="U99" s="13"/>
      <c r="V99" s="13">
        <f t="shared" si="16"/>
        <v>49.2</v>
      </c>
      <c r="W99" s="16">
        <v>300</v>
      </c>
      <c r="X99" s="17">
        <f t="shared" si="17"/>
        <v>16.178861788617887</v>
      </c>
      <c r="Y99" s="13">
        <f t="shared" si="18"/>
        <v>6.0162601626016254</v>
      </c>
      <c r="Z99" s="13">
        <f>VLOOKUP(A:A,[1]TDSheet!$A:$Z,26,0)</f>
        <v>0</v>
      </c>
      <c r="AA99" s="13"/>
      <c r="AB99" s="13">
        <f>VLOOKUP(A:A,[4]TDSheet!$A:$D,4,0)</f>
        <v>20</v>
      </c>
      <c r="AC99" s="13">
        <f>VLOOKUP(A:A,[1]TDSheet!$A:$AC,29,0)</f>
        <v>0</v>
      </c>
      <c r="AD99" s="13">
        <f>VLOOKUP(A:A,[1]TDSheet!$A:$AD,30,0)</f>
        <v>43</v>
      </c>
      <c r="AE99" s="13">
        <f>VLOOKUP(A:A,[1]TDSheet!$A:$AE,31,0)</f>
        <v>33.4</v>
      </c>
      <c r="AF99" s="13">
        <f>VLOOKUP(A:A,[3]TDSheet!$A:$D,4,0)</f>
        <v>80</v>
      </c>
      <c r="AG99" s="13" t="e">
        <f>VLOOKUP(A:A,[1]TDSheet!$A:$AG,33,0)</f>
        <v>#N/A</v>
      </c>
      <c r="AH99" s="13">
        <f t="shared" si="19"/>
        <v>39</v>
      </c>
      <c r="AI99" s="13"/>
      <c r="AJ99" s="13"/>
      <c r="AK99" s="13"/>
    </row>
    <row r="100" spans="1:37" s="1" customFormat="1" ht="11.1" customHeight="1" outlineLevel="1" x14ac:dyDescent="0.2">
      <c r="A100" s="7" t="s">
        <v>103</v>
      </c>
      <c r="B100" s="7" t="s">
        <v>8</v>
      </c>
      <c r="C100" s="8">
        <v>71.486999999999995</v>
      </c>
      <c r="D100" s="8">
        <v>112.123</v>
      </c>
      <c r="E100" s="8">
        <v>48.725000000000001</v>
      </c>
      <c r="F100" s="8">
        <v>39.177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3">
        <f>VLOOKUP(A:A,[2]TDSheet!$A:$F,6,0)</f>
        <v>50.451000000000001</v>
      </c>
      <c r="K100" s="13">
        <f t="shared" si="15"/>
        <v>-1.7259999999999991</v>
      </c>
      <c r="L100" s="13">
        <f>VLOOKUP(A:A,[1]TDSheet!$A:$L,12,0)</f>
        <v>0</v>
      </c>
      <c r="M100" s="13">
        <f>VLOOKUP(A:A,[1]TDSheet!$A:$M,13,0)</f>
        <v>20</v>
      </c>
      <c r="N100" s="13">
        <f>VLOOKUP(A:A,[1]TDSheet!$A:$W,23,0)</f>
        <v>10</v>
      </c>
      <c r="O100" s="13"/>
      <c r="P100" s="13"/>
      <c r="Q100" s="13"/>
      <c r="R100" s="13"/>
      <c r="S100" s="13"/>
      <c r="T100" s="13"/>
      <c r="U100" s="13"/>
      <c r="V100" s="13">
        <f t="shared" si="16"/>
        <v>9.745000000000001</v>
      </c>
      <c r="W100" s="16">
        <v>10</v>
      </c>
      <c r="X100" s="17">
        <f t="shared" si="17"/>
        <v>8.124884556182657</v>
      </c>
      <c r="Y100" s="13">
        <f t="shared" si="18"/>
        <v>4.0202154951257052</v>
      </c>
      <c r="Z100" s="13">
        <f>VLOOKUP(A:A,[1]TDSheet!$A:$Z,26,0)</f>
        <v>0</v>
      </c>
      <c r="AA100" s="13"/>
      <c r="AB100" s="13">
        <v>0</v>
      </c>
      <c r="AC100" s="13">
        <f>VLOOKUP(A:A,[1]TDSheet!$A:$AC,29,0)</f>
        <v>0</v>
      </c>
      <c r="AD100" s="13">
        <f>VLOOKUP(A:A,[1]TDSheet!$A:$AD,30,0)</f>
        <v>13.8202</v>
      </c>
      <c r="AE100" s="13">
        <f>VLOOKUP(A:A,[1]TDSheet!$A:$AE,31,0)</f>
        <v>12.971</v>
      </c>
      <c r="AF100" s="13">
        <f>VLOOKUP(A:A,[3]TDSheet!$A:$D,4,0)</f>
        <v>9.4870000000000001</v>
      </c>
      <c r="AG100" s="13" t="str">
        <f>VLOOKUP(A:A,[1]TDSheet!$A:$AG,33,0)</f>
        <v>у</v>
      </c>
      <c r="AH100" s="13">
        <f t="shared" si="19"/>
        <v>10</v>
      </c>
      <c r="AI100" s="13"/>
      <c r="AJ100" s="13"/>
      <c r="AK100" s="13"/>
    </row>
    <row r="101" spans="1:37" s="1" customFormat="1" ht="11.1" customHeight="1" outlineLevel="1" x14ac:dyDescent="0.2">
      <c r="A101" s="7" t="s">
        <v>104</v>
      </c>
      <c r="B101" s="7" t="s">
        <v>8</v>
      </c>
      <c r="C101" s="8">
        <v>211.12700000000001</v>
      </c>
      <c r="D101" s="8">
        <v>231.155</v>
      </c>
      <c r="E101" s="8">
        <v>260.20499999999998</v>
      </c>
      <c r="F101" s="8">
        <v>88.096000000000004</v>
      </c>
      <c r="G101" s="1">
        <f>VLOOKUP(A:A,[1]TDSheet!$A:$G,7,0)</f>
        <v>0</v>
      </c>
      <c r="H101" s="1">
        <f>VLOOKUP(A:A,[1]TDSheet!$A:$H,8,0)</f>
        <v>1</v>
      </c>
      <c r="I101" s="1">
        <f>VLOOKUP(A:A,[1]TDSheet!$A:$I,9,0)</f>
        <v>50</v>
      </c>
      <c r="J101" s="13">
        <f>VLOOKUP(A:A,[2]TDSheet!$A:$F,6,0)</f>
        <v>257.93400000000003</v>
      </c>
      <c r="K101" s="13">
        <f t="shared" si="15"/>
        <v>2.2709999999999582</v>
      </c>
      <c r="L101" s="13">
        <f>VLOOKUP(A:A,[1]TDSheet!$A:$L,12,0)</f>
        <v>60</v>
      </c>
      <c r="M101" s="13">
        <f>VLOOKUP(A:A,[1]TDSheet!$A:$M,13,0)</f>
        <v>60</v>
      </c>
      <c r="N101" s="13">
        <f>VLOOKUP(A:A,[1]TDSheet!$A:$W,23,0)</f>
        <v>120</v>
      </c>
      <c r="O101" s="13"/>
      <c r="P101" s="13"/>
      <c r="Q101" s="13"/>
      <c r="R101" s="13"/>
      <c r="S101" s="13"/>
      <c r="T101" s="13"/>
      <c r="U101" s="13"/>
      <c r="V101" s="13">
        <f t="shared" si="16"/>
        <v>45.5366</v>
      </c>
      <c r="W101" s="16">
        <v>30</v>
      </c>
      <c r="X101" s="17">
        <f t="shared" si="17"/>
        <v>7.863916058730779</v>
      </c>
      <c r="Y101" s="13">
        <f t="shared" si="18"/>
        <v>1.9346196246535754</v>
      </c>
      <c r="Z101" s="13">
        <f>VLOOKUP(A:A,[1]TDSheet!$A:$Z,26,0)</f>
        <v>0</v>
      </c>
      <c r="AA101" s="13"/>
      <c r="AB101" s="13">
        <f>VLOOKUP(A:A,[4]TDSheet!$A:$D,4,0)</f>
        <v>32.521999999999998</v>
      </c>
      <c r="AC101" s="13">
        <f>VLOOKUP(A:A,[1]TDSheet!$A:$AC,29,0)</f>
        <v>0</v>
      </c>
      <c r="AD101" s="13">
        <f>VLOOKUP(A:A,[1]TDSheet!$A:$AD,30,0)</f>
        <v>30.02</v>
      </c>
      <c r="AE101" s="13">
        <f>VLOOKUP(A:A,[1]TDSheet!$A:$AE,31,0)</f>
        <v>41.5764</v>
      </c>
      <c r="AF101" s="13">
        <f>VLOOKUP(A:A,[3]TDSheet!$A:$D,4,0)</f>
        <v>75.850999999999999</v>
      </c>
      <c r="AG101" s="13" t="str">
        <f>VLOOKUP(A:A,[1]TDSheet!$A:$AG,33,0)</f>
        <v>у</v>
      </c>
      <c r="AH101" s="13">
        <f t="shared" si="19"/>
        <v>30</v>
      </c>
      <c r="AI101" s="13"/>
      <c r="AJ101" s="13"/>
      <c r="AK101" s="13"/>
    </row>
    <row r="102" spans="1:37" s="1" customFormat="1" ht="11.1" customHeight="1" outlineLevel="1" x14ac:dyDescent="0.2">
      <c r="A102" s="7" t="s">
        <v>105</v>
      </c>
      <c r="B102" s="7" t="s">
        <v>14</v>
      </c>
      <c r="C102" s="8">
        <v>102</v>
      </c>
      <c r="D102" s="8">
        <v>230</v>
      </c>
      <c r="E102" s="8">
        <v>167</v>
      </c>
      <c r="F102" s="8">
        <v>43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3">
        <f>VLOOKUP(A:A,[2]TDSheet!$A:$F,6,0)</f>
        <v>170</v>
      </c>
      <c r="K102" s="13">
        <f t="shared" si="15"/>
        <v>-3</v>
      </c>
      <c r="L102" s="13">
        <f>VLOOKUP(A:A,[1]TDSheet!$A:$L,12,0)</f>
        <v>50</v>
      </c>
      <c r="M102" s="13">
        <f>VLOOKUP(A:A,[1]TDSheet!$A:$M,13,0)</f>
        <v>50</v>
      </c>
      <c r="N102" s="13">
        <f>VLOOKUP(A:A,[1]TDSheet!$A:$W,23,0)</f>
        <v>90</v>
      </c>
      <c r="O102" s="13"/>
      <c r="P102" s="13"/>
      <c r="Q102" s="13"/>
      <c r="R102" s="13"/>
      <c r="S102" s="13"/>
      <c r="T102" s="13"/>
      <c r="U102" s="13"/>
      <c r="V102" s="13">
        <f t="shared" si="16"/>
        <v>33.4</v>
      </c>
      <c r="W102" s="16">
        <v>30</v>
      </c>
      <c r="X102" s="17">
        <f t="shared" si="17"/>
        <v>7.8742514970059885</v>
      </c>
      <c r="Y102" s="13">
        <f t="shared" si="18"/>
        <v>1.2874251497005988</v>
      </c>
      <c r="Z102" s="13">
        <f>VLOOKUP(A:A,[1]TDSheet!$A:$Z,26,0)</f>
        <v>0</v>
      </c>
      <c r="AA102" s="13"/>
      <c r="AB102" s="13">
        <v>0</v>
      </c>
      <c r="AC102" s="13">
        <f>VLOOKUP(A:A,[1]TDSheet!$A:$AC,29,0)</f>
        <v>0</v>
      </c>
      <c r="AD102" s="13">
        <f>VLOOKUP(A:A,[1]TDSheet!$A:$AD,30,0)</f>
        <v>27.6</v>
      </c>
      <c r="AE102" s="13">
        <f>VLOOKUP(A:A,[1]TDSheet!$A:$AE,31,0)</f>
        <v>34.200000000000003</v>
      </c>
      <c r="AF102" s="13">
        <f>VLOOKUP(A:A,[3]TDSheet!$A:$D,4,0)</f>
        <v>30</v>
      </c>
      <c r="AG102" s="13" t="str">
        <f>VLOOKUP(A:A,[1]TDSheet!$A:$AG,33,0)</f>
        <v>у</v>
      </c>
      <c r="AH102" s="13">
        <f t="shared" si="19"/>
        <v>18</v>
      </c>
      <c r="AI102" s="13"/>
      <c r="AJ102" s="13"/>
      <c r="AK102" s="13"/>
    </row>
    <row r="103" spans="1:37" s="1" customFormat="1" ht="11.1" customHeight="1" outlineLevel="1" x14ac:dyDescent="0.2">
      <c r="A103" s="7" t="s">
        <v>106</v>
      </c>
      <c r="B103" s="7" t="s">
        <v>14</v>
      </c>
      <c r="C103" s="8">
        <v>16</v>
      </c>
      <c r="D103" s="8">
        <v>450</v>
      </c>
      <c r="E103" s="8">
        <v>200</v>
      </c>
      <c r="F103" s="8">
        <v>156</v>
      </c>
      <c r="G103" s="1">
        <f>VLOOKUP(A:A,[1]TDSheet!$A:$G,7,0)</f>
        <v>0</v>
      </c>
      <c r="H103" s="1">
        <f>VLOOKUP(A:A,[1]TDSheet!$A:$H,8,0)</f>
        <v>0.6</v>
      </c>
      <c r="I103" s="1">
        <f>VLOOKUP(A:A,[1]TDSheet!$A:$I,9,0)</f>
        <v>60</v>
      </c>
      <c r="J103" s="13">
        <f>VLOOKUP(A:A,[2]TDSheet!$A:$F,6,0)</f>
        <v>207</v>
      </c>
      <c r="K103" s="13">
        <f t="shared" si="15"/>
        <v>-7</v>
      </c>
      <c r="L103" s="13">
        <f>VLOOKUP(A:A,[1]TDSheet!$A:$L,12,0)</f>
        <v>50</v>
      </c>
      <c r="M103" s="13">
        <f>VLOOKUP(A:A,[1]TDSheet!$A:$M,13,0)</f>
        <v>60</v>
      </c>
      <c r="N103" s="13">
        <f>VLOOKUP(A:A,[1]TDSheet!$A:$W,23,0)</f>
        <v>0</v>
      </c>
      <c r="O103" s="13"/>
      <c r="P103" s="13"/>
      <c r="Q103" s="13"/>
      <c r="R103" s="13"/>
      <c r="S103" s="13"/>
      <c r="T103" s="13"/>
      <c r="U103" s="13"/>
      <c r="V103" s="13">
        <f t="shared" si="16"/>
        <v>31.6</v>
      </c>
      <c r="W103" s="16"/>
      <c r="X103" s="17">
        <f t="shared" si="17"/>
        <v>8.4177215189873422</v>
      </c>
      <c r="Y103" s="13">
        <f t="shared" si="18"/>
        <v>4.9367088607594933</v>
      </c>
      <c r="Z103" s="13">
        <f>VLOOKUP(A:A,[1]TDSheet!$A:$Z,26,0)</f>
        <v>0</v>
      </c>
      <c r="AA103" s="13"/>
      <c r="AB103" s="13">
        <f>VLOOKUP(A:A,[4]TDSheet!$A:$D,4,0)</f>
        <v>42</v>
      </c>
      <c r="AC103" s="13">
        <f>VLOOKUP(A:A,[1]TDSheet!$A:$AC,29,0)</f>
        <v>0</v>
      </c>
      <c r="AD103" s="13">
        <f>VLOOKUP(A:A,[1]TDSheet!$A:$AD,30,0)</f>
        <v>27.6</v>
      </c>
      <c r="AE103" s="13">
        <f>VLOOKUP(A:A,[1]TDSheet!$A:$AE,31,0)</f>
        <v>43.6</v>
      </c>
      <c r="AF103" s="13">
        <f>VLOOKUP(A:A,[3]TDSheet!$A:$D,4,0)</f>
        <v>81</v>
      </c>
      <c r="AG103" s="13" t="e">
        <f>VLOOKUP(A:A,[1]TDSheet!$A:$AG,33,0)</f>
        <v>#N/A</v>
      </c>
      <c r="AH103" s="13">
        <f t="shared" si="19"/>
        <v>0</v>
      </c>
      <c r="AI103" s="13"/>
      <c r="AJ103" s="13"/>
      <c r="AK103" s="13"/>
    </row>
    <row r="104" spans="1:37" s="1" customFormat="1" ht="21.95" customHeight="1" outlineLevel="1" x14ac:dyDescent="0.2">
      <c r="A104" s="7" t="s">
        <v>107</v>
      </c>
      <c r="B104" s="7" t="s">
        <v>14</v>
      </c>
      <c r="C104" s="8">
        <v>162</v>
      </c>
      <c r="D104" s="8">
        <v>154</v>
      </c>
      <c r="E104" s="8">
        <v>241</v>
      </c>
      <c r="F104" s="8">
        <v>72</v>
      </c>
      <c r="G104" s="1">
        <f>VLOOKUP(A:A,[1]TDSheet!$A:$G,7,0)</f>
        <v>0</v>
      </c>
      <c r="H104" s="1">
        <f>VLOOKUP(A:A,[1]TDSheet!$A:$H,8,0)</f>
        <v>0.13</v>
      </c>
      <c r="I104" s="1">
        <f>VLOOKUP(A:A,[1]TDSheet!$A:$I,9,0)</f>
        <v>150</v>
      </c>
      <c r="J104" s="13">
        <f>VLOOKUP(A:A,[2]TDSheet!$A:$F,6,0)</f>
        <v>257</v>
      </c>
      <c r="K104" s="13">
        <f t="shared" si="15"/>
        <v>-16</v>
      </c>
      <c r="L104" s="13">
        <f>VLOOKUP(A:A,[1]TDSheet!$A:$L,12,0)</f>
        <v>200</v>
      </c>
      <c r="M104" s="13">
        <f>VLOOKUP(A:A,[1]TDSheet!$A:$M,13,0)</f>
        <v>100</v>
      </c>
      <c r="N104" s="13">
        <f>VLOOKUP(A:A,[1]TDSheet!$A:$W,23,0)</f>
        <v>200</v>
      </c>
      <c r="O104" s="13"/>
      <c r="P104" s="13"/>
      <c r="Q104" s="13"/>
      <c r="R104" s="13"/>
      <c r="S104" s="13"/>
      <c r="T104" s="13"/>
      <c r="U104" s="13"/>
      <c r="V104" s="13">
        <f t="shared" si="16"/>
        <v>48.2</v>
      </c>
      <c r="W104" s="16">
        <v>200</v>
      </c>
      <c r="X104" s="17">
        <f t="shared" si="17"/>
        <v>16.016597510373444</v>
      </c>
      <c r="Y104" s="13">
        <f t="shared" si="18"/>
        <v>1.4937759336099585</v>
      </c>
      <c r="Z104" s="13">
        <f>VLOOKUP(A:A,[1]TDSheet!$A:$Z,26,0)</f>
        <v>0</v>
      </c>
      <c r="AA104" s="13"/>
      <c r="AB104" s="13">
        <v>0</v>
      </c>
      <c r="AC104" s="13">
        <f>VLOOKUP(A:A,[1]TDSheet!$A:$AC,29,0)</f>
        <v>0</v>
      </c>
      <c r="AD104" s="13">
        <f>VLOOKUP(A:A,[1]TDSheet!$A:$AD,30,0)</f>
        <v>39.799999999999997</v>
      </c>
      <c r="AE104" s="13">
        <f>VLOOKUP(A:A,[1]TDSheet!$A:$AE,31,0)</f>
        <v>44.2</v>
      </c>
      <c r="AF104" s="13">
        <f>VLOOKUP(A:A,[3]TDSheet!$A:$D,4,0)</f>
        <v>45</v>
      </c>
      <c r="AG104" s="13" t="e">
        <f>VLOOKUP(A:A,[1]TDSheet!$A:$AG,33,0)</f>
        <v>#N/A</v>
      </c>
      <c r="AH104" s="13">
        <f t="shared" si="19"/>
        <v>26</v>
      </c>
      <c r="AI104" s="13"/>
      <c r="AJ104" s="13"/>
      <c r="AK104" s="13"/>
    </row>
    <row r="105" spans="1:37" s="1" customFormat="1" ht="11.1" customHeight="1" outlineLevel="1" x14ac:dyDescent="0.2">
      <c r="A105" s="7" t="s">
        <v>108</v>
      </c>
      <c r="B105" s="7" t="s">
        <v>14</v>
      </c>
      <c r="C105" s="8">
        <v>503</v>
      </c>
      <c r="D105" s="8">
        <v>4401</v>
      </c>
      <c r="E105" s="8">
        <v>2765</v>
      </c>
      <c r="F105" s="8">
        <v>1308</v>
      </c>
      <c r="G105" s="1">
        <f>VLOOKUP(A:A,[1]TDSheet!$A:$G,7,0)</f>
        <v>0</v>
      </c>
      <c r="H105" s="1">
        <f>VLOOKUP(A:A,[1]TDSheet!$A:$H,8,0)</f>
        <v>0.28000000000000003</v>
      </c>
      <c r="I105" s="1">
        <f>VLOOKUP(A:A,[1]TDSheet!$A:$I,9,0)</f>
        <v>35</v>
      </c>
      <c r="J105" s="13">
        <f>VLOOKUP(A:A,[2]TDSheet!$A:$F,6,0)</f>
        <v>2805</v>
      </c>
      <c r="K105" s="13">
        <f t="shared" si="15"/>
        <v>-40</v>
      </c>
      <c r="L105" s="13">
        <f>VLOOKUP(A:A,[1]TDSheet!$A:$L,12,0)</f>
        <v>500</v>
      </c>
      <c r="M105" s="13">
        <f>VLOOKUP(A:A,[1]TDSheet!$A:$M,13,0)</f>
        <v>800</v>
      </c>
      <c r="N105" s="13">
        <f>VLOOKUP(A:A,[1]TDSheet!$A:$W,23,0)</f>
        <v>0</v>
      </c>
      <c r="O105" s="13"/>
      <c r="P105" s="13"/>
      <c r="Q105" s="13"/>
      <c r="R105" s="13"/>
      <c r="S105" s="13"/>
      <c r="T105" s="13"/>
      <c r="U105" s="13"/>
      <c r="V105" s="13">
        <f t="shared" si="16"/>
        <v>400.6</v>
      </c>
      <c r="W105" s="16">
        <v>500</v>
      </c>
      <c r="X105" s="17">
        <f t="shared" si="17"/>
        <v>7.7583624563155267</v>
      </c>
      <c r="Y105" s="13">
        <f t="shared" si="18"/>
        <v>3.2651023464802793</v>
      </c>
      <c r="Z105" s="13">
        <f>VLOOKUP(A:A,[1]TDSheet!$A:$Z,26,0)</f>
        <v>0</v>
      </c>
      <c r="AA105" s="13"/>
      <c r="AB105" s="13">
        <f>VLOOKUP(A:A,[4]TDSheet!$A:$D,4,0)</f>
        <v>762</v>
      </c>
      <c r="AC105" s="13">
        <f>VLOOKUP(A:A,[1]TDSheet!$A:$AC,29,0)</f>
        <v>0</v>
      </c>
      <c r="AD105" s="13">
        <f>VLOOKUP(A:A,[1]TDSheet!$A:$AD,30,0)</f>
        <v>396</v>
      </c>
      <c r="AE105" s="13">
        <f>VLOOKUP(A:A,[1]TDSheet!$A:$AE,31,0)</f>
        <v>453.6</v>
      </c>
      <c r="AF105" s="13">
        <f>VLOOKUP(A:A,[3]TDSheet!$A:$D,4,0)</f>
        <v>1146</v>
      </c>
      <c r="AG105" s="13" t="e">
        <f>VLOOKUP(A:A,[1]TDSheet!$A:$AG,33,0)</f>
        <v>#N/A</v>
      </c>
      <c r="AH105" s="13">
        <f t="shared" si="19"/>
        <v>140</v>
      </c>
      <c r="AI105" s="13"/>
      <c r="AJ105" s="13"/>
      <c r="AK105" s="13"/>
    </row>
    <row r="106" spans="1:37" s="1" customFormat="1" ht="11.1" customHeight="1" outlineLevel="1" x14ac:dyDescent="0.2">
      <c r="A106" s="7" t="s">
        <v>109</v>
      </c>
      <c r="B106" s="7" t="s">
        <v>14</v>
      </c>
      <c r="C106" s="8">
        <v>786</v>
      </c>
      <c r="D106" s="8">
        <v>634</v>
      </c>
      <c r="E106" s="8">
        <v>886</v>
      </c>
      <c r="F106" s="8">
        <v>386</v>
      </c>
      <c r="G106" s="1" t="str">
        <f>VLOOKUP(A:A,[1]TDSheet!$A:$G,7,0)</f>
        <v>спзад</v>
      </c>
      <c r="H106" s="1">
        <f>VLOOKUP(A:A,[1]TDSheet!$A:$H,8,0)</f>
        <v>0.4</v>
      </c>
      <c r="I106" s="1">
        <f>VLOOKUP(A:A,[1]TDSheet!$A:$I,9,0)</f>
        <v>90</v>
      </c>
      <c r="J106" s="13">
        <f>VLOOKUP(A:A,[2]TDSheet!$A:$F,6,0)</f>
        <v>896</v>
      </c>
      <c r="K106" s="13">
        <f t="shared" si="15"/>
        <v>-10</v>
      </c>
      <c r="L106" s="13">
        <f>VLOOKUP(A:A,[1]TDSheet!$A:$L,12,0)</f>
        <v>200</v>
      </c>
      <c r="M106" s="13">
        <f>VLOOKUP(A:A,[1]TDSheet!$A:$M,13,0)</f>
        <v>150</v>
      </c>
      <c r="N106" s="13">
        <f>VLOOKUP(A:A,[1]TDSheet!$A:$W,23,0)</f>
        <v>100</v>
      </c>
      <c r="O106" s="13"/>
      <c r="P106" s="13"/>
      <c r="Q106" s="13"/>
      <c r="R106" s="13"/>
      <c r="S106" s="13"/>
      <c r="T106" s="13"/>
      <c r="U106" s="13"/>
      <c r="V106" s="13">
        <f t="shared" si="16"/>
        <v>134</v>
      </c>
      <c r="W106" s="16">
        <v>220</v>
      </c>
      <c r="X106" s="17">
        <f t="shared" si="17"/>
        <v>7.8805970149253728</v>
      </c>
      <c r="Y106" s="13">
        <f t="shared" si="18"/>
        <v>2.8805970149253732</v>
      </c>
      <c r="Z106" s="13">
        <f>VLOOKUP(A:A,[1]TDSheet!$A:$Z,26,0)</f>
        <v>0</v>
      </c>
      <c r="AA106" s="13"/>
      <c r="AB106" s="13">
        <f>VLOOKUP(A:A,[4]TDSheet!$A:$D,4,0)</f>
        <v>216</v>
      </c>
      <c r="AC106" s="13">
        <f>VLOOKUP(A:A,[1]TDSheet!$A:$AC,29,0)</f>
        <v>0</v>
      </c>
      <c r="AD106" s="13">
        <f>VLOOKUP(A:A,[1]TDSheet!$A:$AD,30,0)</f>
        <v>141.4</v>
      </c>
      <c r="AE106" s="13">
        <f>VLOOKUP(A:A,[1]TDSheet!$A:$AE,31,0)</f>
        <v>141.80000000000001</v>
      </c>
      <c r="AF106" s="13">
        <f>VLOOKUP(A:A,[3]TDSheet!$A:$D,4,0)</f>
        <v>408</v>
      </c>
      <c r="AG106" s="13" t="str">
        <f>VLOOKUP(A:A,[1]TDSheet!$A:$AG,33,0)</f>
        <v>увел</v>
      </c>
      <c r="AH106" s="13">
        <f t="shared" si="19"/>
        <v>88</v>
      </c>
      <c r="AI106" s="13"/>
      <c r="AJ106" s="13"/>
      <c r="AK106" s="13"/>
    </row>
    <row r="107" spans="1:37" s="1" customFormat="1" ht="11.1" customHeight="1" outlineLevel="1" x14ac:dyDescent="0.2">
      <c r="A107" s="7" t="s">
        <v>110</v>
      </c>
      <c r="B107" s="7" t="s">
        <v>14</v>
      </c>
      <c r="C107" s="8">
        <v>359</v>
      </c>
      <c r="D107" s="8">
        <v>1519</v>
      </c>
      <c r="E107" s="8">
        <v>831</v>
      </c>
      <c r="F107" s="8">
        <v>319</v>
      </c>
      <c r="G107" s="1">
        <f>VLOOKUP(A:A,[1]TDSheet!$A:$G,7,0)</f>
        <v>0</v>
      </c>
      <c r="H107" s="1">
        <f>VLOOKUP(A:A,[1]TDSheet!$A:$H,8,0)</f>
        <v>0.33</v>
      </c>
      <c r="I107" s="1">
        <f>VLOOKUP(A:A,[1]TDSheet!$A:$I,9,0)</f>
        <v>60</v>
      </c>
      <c r="J107" s="13">
        <f>VLOOKUP(A:A,[2]TDSheet!$A:$F,6,0)</f>
        <v>845</v>
      </c>
      <c r="K107" s="13">
        <f t="shared" si="15"/>
        <v>-14</v>
      </c>
      <c r="L107" s="13">
        <f>VLOOKUP(A:A,[1]TDSheet!$A:$L,12,0)</f>
        <v>200</v>
      </c>
      <c r="M107" s="13">
        <f>VLOOKUP(A:A,[1]TDSheet!$A:$M,13,0)</f>
        <v>200</v>
      </c>
      <c r="N107" s="13">
        <f>VLOOKUP(A:A,[1]TDSheet!$A:$W,23,0)</f>
        <v>150</v>
      </c>
      <c r="O107" s="13"/>
      <c r="P107" s="13"/>
      <c r="Q107" s="13"/>
      <c r="R107" s="13"/>
      <c r="S107" s="13"/>
      <c r="T107" s="13"/>
      <c r="U107" s="13"/>
      <c r="V107" s="13">
        <f t="shared" si="16"/>
        <v>142.19999999999999</v>
      </c>
      <c r="W107" s="16">
        <v>250</v>
      </c>
      <c r="X107" s="17">
        <f t="shared" si="17"/>
        <v>7.8691983122362874</v>
      </c>
      <c r="Y107" s="13">
        <f t="shared" si="18"/>
        <v>2.2433192686357244</v>
      </c>
      <c r="Z107" s="13">
        <f>VLOOKUP(A:A,[1]TDSheet!$A:$Z,26,0)</f>
        <v>0</v>
      </c>
      <c r="AA107" s="13"/>
      <c r="AB107" s="13">
        <f>VLOOKUP(A:A,[4]TDSheet!$A:$D,4,0)</f>
        <v>120</v>
      </c>
      <c r="AC107" s="13">
        <f>VLOOKUP(A:A,[1]TDSheet!$A:$AC,29,0)</f>
        <v>0</v>
      </c>
      <c r="AD107" s="13">
        <f>VLOOKUP(A:A,[1]TDSheet!$A:$AD,30,0)</f>
        <v>156.4</v>
      </c>
      <c r="AE107" s="13">
        <f>VLOOKUP(A:A,[1]TDSheet!$A:$AE,31,0)</f>
        <v>148.80000000000001</v>
      </c>
      <c r="AF107" s="13">
        <f>VLOOKUP(A:A,[3]TDSheet!$A:$D,4,0)</f>
        <v>288</v>
      </c>
      <c r="AG107" s="13" t="e">
        <f>VLOOKUP(A:A,[1]TDSheet!$A:$AG,33,0)</f>
        <v>#N/A</v>
      </c>
      <c r="AH107" s="13">
        <f t="shared" si="19"/>
        <v>82.5</v>
      </c>
      <c r="AI107" s="13"/>
      <c r="AJ107" s="13"/>
      <c r="AK107" s="13"/>
    </row>
    <row r="108" spans="1:37" s="1" customFormat="1" ht="21.95" customHeight="1" outlineLevel="1" x14ac:dyDescent="0.2">
      <c r="A108" s="7" t="s">
        <v>111</v>
      </c>
      <c r="B108" s="7" t="s">
        <v>14</v>
      </c>
      <c r="C108" s="8">
        <v>466</v>
      </c>
      <c r="D108" s="8">
        <v>319</v>
      </c>
      <c r="E108" s="8">
        <v>378</v>
      </c>
      <c r="F108" s="8">
        <v>398</v>
      </c>
      <c r="G108" s="1">
        <f>VLOOKUP(A:A,[1]TDSheet!$A:$G,7,0)</f>
        <v>0</v>
      </c>
      <c r="H108" s="1">
        <f>VLOOKUP(A:A,[1]TDSheet!$A:$H,8,0)</f>
        <v>0.35</v>
      </c>
      <c r="I108" s="1" t="e">
        <f>VLOOKUP(A:A,[1]TDSheet!$A:$I,9,0)</f>
        <v>#N/A</v>
      </c>
      <c r="J108" s="13">
        <f>VLOOKUP(A:A,[2]TDSheet!$A:$F,6,0)</f>
        <v>383</v>
      </c>
      <c r="K108" s="13">
        <f t="shared" si="15"/>
        <v>-5</v>
      </c>
      <c r="L108" s="13">
        <f>VLOOKUP(A:A,[1]TDSheet!$A:$L,12,0)</f>
        <v>50</v>
      </c>
      <c r="M108" s="13">
        <f>VLOOKUP(A:A,[1]TDSheet!$A:$M,13,0)</f>
        <v>100</v>
      </c>
      <c r="N108" s="13">
        <f>VLOOKUP(A:A,[1]TDSheet!$A:$W,23,0)</f>
        <v>0</v>
      </c>
      <c r="O108" s="13"/>
      <c r="P108" s="13"/>
      <c r="Q108" s="13"/>
      <c r="R108" s="13"/>
      <c r="S108" s="13"/>
      <c r="T108" s="13"/>
      <c r="U108" s="13"/>
      <c r="V108" s="13">
        <f t="shared" si="16"/>
        <v>75.599999999999994</v>
      </c>
      <c r="W108" s="16">
        <v>50</v>
      </c>
      <c r="X108" s="17">
        <f t="shared" si="17"/>
        <v>7.9100529100529107</v>
      </c>
      <c r="Y108" s="13">
        <f t="shared" si="18"/>
        <v>5.2645502645502651</v>
      </c>
      <c r="Z108" s="13">
        <f>VLOOKUP(A:A,[1]TDSheet!$A:$Z,26,0)</f>
        <v>0</v>
      </c>
      <c r="AA108" s="13"/>
      <c r="AB108" s="13">
        <v>0</v>
      </c>
      <c r="AC108" s="13">
        <f>VLOOKUP(A:A,[1]TDSheet!$A:$AC,29,0)</f>
        <v>0</v>
      </c>
      <c r="AD108" s="13">
        <f>VLOOKUP(A:A,[1]TDSheet!$A:$AD,30,0)</f>
        <v>127.8</v>
      </c>
      <c r="AE108" s="13">
        <f>VLOOKUP(A:A,[1]TDSheet!$A:$AE,31,0)</f>
        <v>96</v>
      </c>
      <c r="AF108" s="13">
        <f>VLOOKUP(A:A,[3]TDSheet!$A:$D,4,0)</f>
        <v>79</v>
      </c>
      <c r="AG108" s="13" t="e">
        <f>VLOOKUP(A:A,[1]TDSheet!$A:$AG,33,0)</f>
        <v>#N/A</v>
      </c>
      <c r="AH108" s="13">
        <f t="shared" si="19"/>
        <v>17.5</v>
      </c>
      <c r="AI108" s="13"/>
      <c r="AJ108" s="13"/>
      <c r="AK108" s="13"/>
    </row>
    <row r="109" spans="1:37" s="1" customFormat="1" ht="11.1" customHeight="1" outlineLevel="1" x14ac:dyDescent="0.2">
      <c r="A109" s="7" t="s">
        <v>115</v>
      </c>
      <c r="B109" s="7" t="s">
        <v>14</v>
      </c>
      <c r="C109" s="8">
        <v>-232</v>
      </c>
      <c r="D109" s="8">
        <v>591</v>
      </c>
      <c r="E109" s="18">
        <v>886</v>
      </c>
      <c r="F109" s="19">
        <v>-546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3">
        <f>VLOOKUP(A:A,[2]TDSheet!$A:$F,6,0)</f>
        <v>915</v>
      </c>
      <c r="K109" s="13">
        <f t="shared" si="15"/>
        <v>-29</v>
      </c>
      <c r="L109" s="13">
        <f>VLOOKUP(A:A,[1]TDSheet!$A:$L,12,0)</f>
        <v>0</v>
      </c>
      <c r="M109" s="13">
        <f>VLOOKUP(A:A,[1]TDSheet!$A:$M,13,0)</f>
        <v>0</v>
      </c>
      <c r="N109" s="13">
        <f>VLOOKUP(A:A,[1]TDSheet!$A:$W,23,0)</f>
        <v>0</v>
      </c>
      <c r="O109" s="13"/>
      <c r="P109" s="13"/>
      <c r="Q109" s="13"/>
      <c r="R109" s="13"/>
      <c r="S109" s="13"/>
      <c r="T109" s="13"/>
      <c r="U109" s="13"/>
      <c r="V109" s="13">
        <f t="shared" si="16"/>
        <v>177.2</v>
      </c>
      <c r="W109" s="16"/>
      <c r="X109" s="17">
        <f t="shared" si="17"/>
        <v>-3.0812641083521446</v>
      </c>
      <c r="Y109" s="13">
        <f t="shared" si="18"/>
        <v>-3.0812641083521446</v>
      </c>
      <c r="Z109" s="13">
        <f>VLOOKUP(A:A,[1]TDSheet!$A:$Z,26,0)</f>
        <v>0</v>
      </c>
      <c r="AA109" s="13"/>
      <c r="AB109" s="13">
        <v>0</v>
      </c>
      <c r="AC109" s="13">
        <f>VLOOKUP(A:A,[1]TDSheet!$A:$AC,29,0)</f>
        <v>0</v>
      </c>
      <c r="AD109" s="13">
        <f>VLOOKUP(A:A,[1]TDSheet!$A:$AD,30,0)</f>
        <v>140.80000000000001</v>
      </c>
      <c r="AE109" s="13">
        <f>VLOOKUP(A:A,[1]TDSheet!$A:$AE,31,0)</f>
        <v>248.2</v>
      </c>
      <c r="AF109" s="13">
        <f>VLOOKUP(A:A,[3]TDSheet!$A:$D,4,0)</f>
        <v>146</v>
      </c>
      <c r="AG109" s="13" t="e">
        <f>VLOOKUP(A:A,[1]TDSheet!$A:$AG,33,0)</f>
        <v>#N/A</v>
      </c>
      <c r="AH109" s="13">
        <f t="shared" si="19"/>
        <v>0</v>
      </c>
      <c r="AI109" s="13"/>
      <c r="AJ109" s="13"/>
      <c r="AK109" s="13"/>
    </row>
    <row r="110" spans="1:37" s="1" customFormat="1" ht="11.1" customHeight="1" outlineLevel="1" x14ac:dyDescent="0.2">
      <c r="A110" s="7" t="s">
        <v>112</v>
      </c>
      <c r="B110" s="7" t="s">
        <v>8</v>
      </c>
      <c r="C110" s="8">
        <v>-2.8050000000000002</v>
      </c>
      <c r="D110" s="8">
        <v>153.25399999999999</v>
      </c>
      <c r="E110" s="18">
        <v>361.99700000000001</v>
      </c>
      <c r="F110" s="19">
        <v>-219.76499999999999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3">
        <f>VLOOKUP(A:A,[2]TDSheet!$A:$F,6,0)</f>
        <v>360.81200000000001</v>
      </c>
      <c r="K110" s="13">
        <f t="shared" si="15"/>
        <v>1.1850000000000023</v>
      </c>
      <c r="L110" s="13">
        <f>VLOOKUP(A:A,[1]TDSheet!$A:$L,12,0)</f>
        <v>0</v>
      </c>
      <c r="M110" s="13">
        <f>VLOOKUP(A:A,[1]TDSheet!$A:$M,13,0)</f>
        <v>0</v>
      </c>
      <c r="N110" s="13">
        <f>VLOOKUP(A:A,[1]TDSheet!$A:$W,23,0)</f>
        <v>0</v>
      </c>
      <c r="O110" s="13"/>
      <c r="P110" s="13"/>
      <c r="Q110" s="13"/>
      <c r="R110" s="13"/>
      <c r="S110" s="13"/>
      <c r="T110" s="13"/>
      <c r="U110" s="13"/>
      <c r="V110" s="13">
        <f t="shared" si="16"/>
        <v>72.3994</v>
      </c>
      <c r="W110" s="16"/>
      <c r="X110" s="17">
        <f t="shared" si="17"/>
        <v>-3.0354533324861808</v>
      </c>
      <c r="Y110" s="13">
        <f t="shared" si="18"/>
        <v>-3.0354533324861808</v>
      </c>
      <c r="Z110" s="13">
        <f>VLOOKUP(A:A,[1]TDSheet!$A:$Z,26,0)</f>
        <v>0</v>
      </c>
      <c r="AA110" s="13"/>
      <c r="AB110" s="13">
        <v>0</v>
      </c>
      <c r="AC110" s="13">
        <f>VLOOKUP(A:A,[1]TDSheet!$A:$AC,29,0)</f>
        <v>0</v>
      </c>
      <c r="AD110" s="13">
        <f>VLOOKUP(A:A,[1]TDSheet!$A:$AD,30,0)</f>
        <v>56.5184</v>
      </c>
      <c r="AE110" s="13">
        <f>VLOOKUP(A:A,[1]TDSheet!$A:$AE,31,0)</f>
        <v>91.052599999999998</v>
      </c>
      <c r="AF110" s="13">
        <f>VLOOKUP(A:A,[3]TDSheet!$A:$D,4,0)</f>
        <v>51.125</v>
      </c>
      <c r="AG110" s="13" t="e">
        <f>VLOOKUP(A:A,[1]TDSheet!$A:$AG,33,0)</f>
        <v>#N/A</v>
      </c>
      <c r="AH110" s="13">
        <f t="shared" si="19"/>
        <v>0</v>
      </c>
      <c r="AI110" s="13"/>
      <c r="AJ110" s="13"/>
      <c r="AK110" s="13"/>
    </row>
    <row r="111" spans="1:37" s="1" customFormat="1" ht="21.95" customHeight="1" outlineLevel="1" x14ac:dyDescent="0.2">
      <c r="A111" s="7" t="s">
        <v>113</v>
      </c>
      <c r="B111" s="7" t="s">
        <v>8</v>
      </c>
      <c r="C111" s="8">
        <v>-41.383000000000003</v>
      </c>
      <c r="D111" s="8">
        <v>137.386</v>
      </c>
      <c r="E111" s="18">
        <v>227.566</v>
      </c>
      <c r="F111" s="19">
        <v>-136.607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3">
        <f>VLOOKUP(A:A,[2]TDSheet!$A:$F,6,0)</f>
        <v>234.01400000000001</v>
      </c>
      <c r="K111" s="13">
        <f t="shared" si="15"/>
        <v>-6.4480000000000075</v>
      </c>
      <c r="L111" s="13">
        <f>VLOOKUP(A:A,[1]TDSheet!$A:$L,12,0)</f>
        <v>0</v>
      </c>
      <c r="M111" s="13">
        <f>VLOOKUP(A:A,[1]TDSheet!$A:$M,13,0)</f>
        <v>0</v>
      </c>
      <c r="N111" s="13">
        <f>VLOOKUP(A:A,[1]TDSheet!$A:$W,23,0)</f>
        <v>0</v>
      </c>
      <c r="O111" s="13"/>
      <c r="P111" s="13"/>
      <c r="Q111" s="13"/>
      <c r="R111" s="13"/>
      <c r="S111" s="13"/>
      <c r="T111" s="13"/>
      <c r="U111" s="13"/>
      <c r="V111" s="13">
        <f t="shared" si="16"/>
        <v>45.513199999999998</v>
      </c>
      <c r="W111" s="16"/>
      <c r="X111" s="17">
        <f t="shared" si="17"/>
        <v>-3.0014808890607561</v>
      </c>
      <c r="Y111" s="13">
        <f t="shared" si="18"/>
        <v>-3.0014808890607561</v>
      </c>
      <c r="Z111" s="13">
        <f>VLOOKUP(A:A,[1]TDSheet!$A:$Z,26,0)</f>
        <v>0</v>
      </c>
      <c r="AA111" s="13"/>
      <c r="AB111" s="13">
        <v>0</v>
      </c>
      <c r="AC111" s="13">
        <f>VLOOKUP(A:A,[1]TDSheet!$A:$AC,29,0)</f>
        <v>0</v>
      </c>
      <c r="AD111" s="13">
        <f>VLOOKUP(A:A,[1]TDSheet!$A:$AD,30,0)</f>
        <v>24.6038</v>
      </c>
      <c r="AE111" s="13">
        <f>VLOOKUP(A:A,[1]TDSheet!$A:$AE,31,0)</f>
        <v>45.169799999999995</v>
      </c>
      <c r="AF111" s="13">
        <f>VLOOKUP(A:A,[3]TDSheet!$A:$D,4,0)</f>
        <v>16.591000000000001</v>
      </c>
      <c r="AG111" s="13" t="e">
        <f>VLOOKUP(A:A,[1]TDSheet!$A:$AG,33,0)</f>
        <v>#N/A</v>
      </c>
      <c r="AH111" s="13">
        <f t="shared" si="19"/>
        <v>0</v>
      </c>
      <c r="AI111" s="13"/>
      <c r="AJ111" s="13"/>
      <c r="AK111" s="13"/>
    </row>
    <row r="112" spans="1:37" s="1" customFormat="1" ht="11.1" customHeight="1" outlineLevel="1" x14ac:dyDescent="0.2">
      <c r="A112" s="7" t="s">
        <v>116</v>
      </c>
      <c r="B112" s="7" t="s">
        <v>14</v>
      </c>
      <c r="C112" s="8">
        <v>-115</v>
      </c>
      <c r="D112" s="8">
        <v>206</v>
      </c>
      <c r="E112" s="18">
        <v>245</v>
      </c>
      <c r="F112" s="19">
        <v>-158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f>VLOOKUP(A:A,[2]TDSheet!$A:$F,6,0)</f>
        <v>252</v>
      </c>
      <c r="K112" s="13">
        <f t="shared" si="15"/>
        <v>-7</v>
      </c>
      <c r="L112" s="13">
        <f>VLOOKUP(A:A,[1]TDSheet!$A:$L,12,0)</f>
        <v>0</v>
      </c>
      <c r="M112" s="13">
        <f>VLOOKUP(A:A,[1]TDSheet!$A:$M,13,0)</f>
        <v>0</v>
      </c>
      <c r="N112" s="13">
        <f>VLOOKUP(A:A,[1]TDSheet!$A:$W,23,0)</f>
        <v>0</v>
      </c>
      <c r="O112" s="13"/>
      <c r="P112" s="13"/>
      <c r="Q112" s="13"/>
      <c r="R112" s="13"/>
      <c r="S112" s="13"/>
      <c r="T112" s="13"/>
      <c r="U112" s="13"/>
      <c r="V112" s="13">
        <f t="shared" si="16"/>
        <v>49</v>
      </c>
      <c r="W112" s="16"/>
      <c r="X112" s="17">
        <f t="shared" si="17"/>
        <v>-3.2244897959183674</v>
      </c>
      <c r="Y112" s="13">
        <f t="shared" si="18"/>
        <v>-3.2244897959183674</v>
      </c>
      <c r="Z112" s="13">
        <f>VLOOKUP(A:A,[1]TDSheet!$A:$Z,26,0)</f>
        <v>0</v>
      </c>
      <c r="AA112" s="13"/>
      <c r="AB112" s="13">
        <v>0</v>
      </c>
      <c r="AC112" s="13">
        <f>VLOOKUP(A:A,[1]TDSheet!$A:$AC,29,0)</f>
        <v>0</v>
      </c>
      <c r="AD112" s="13">
        <f>VLOOKUP(A:A,[1]TDSheet!$A:$AD,30,0)</f>
        <v>28</v>
      </c>
      <c r="AE112" s="13">
        <f>VLOOKUP(A:A,[1]TDSheet!$A:$AE,31,0)</f>
        <v>72.400000000000006</v>
      </c>
      <c r="AF112" s="13">
        <f>VLOOKUP(A:A,[3]TDSheet!$A:$D,4,0)</f>
        <v>42</v>
      </c>
      <c r="AG112" s="13" t="e">
        <f>VLOOKUP(A:A,[1]TDSheet!$A:$AG,33,0)</f>
        <v>#N/A</v>
      </c>
      <c r="AH112" s="13">
        <f t="shared" si="19"/>
        <v>0</v>
      </c>
      <c r="AI112" s="13"/>
      <c r="AJ112" s="13"/>
      <c r="AK112" s="13"/>
    </row>
    <row r="113" spans="1:37" s="1" customFormat="1" ht="11.1" customHeight="1" outlineLevel="1" x14ac:dyDescent="0.2">
      <c r="A113" s="7" t="s">
        <v>114</v>
      </c>
      <c r="B113" s="7" t="s">
        <v>14</v>
      </c>
      <c r="C113" s="8">
        <v>-98</v>
      </c>
      <c r="D113" s="8">
        <v>175</v>
      </c>
      <c r="E113" s="18">
        <v>215</v>
      </c>
      <c r="F113" s="19">
        <v>-144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3">
        <f>VLOOKUP(A:A,[2]TDSheet!$A:$F,6,0)</f>
        <v>224</v>
      </c>
      <c r="K113" s="13">
        <f t="shared" si="15"/>
        <v>-9</v>
      </c>
      <c r="L113" s="13">
        <f>VLOOKUP(A:A,[1]TDSheet!$A:$L,12,0)</f>
        <v>0</v>
      </c>
      <c r="M113" s="13">
        <f>VLOOKUP(A:A,[1]TDSheet!$A:$M,13,0)</f>
        <v>0</v>
      </c>
      <c r="N113" s="13">
        <f>VLOOKUP(A:A,[1]TDSheet!$A:$W,23,0)</f>
        <v>0</v>
      </c>
      <c r="O113" s="13"/>
      <c r="P113" s="13"/>
      <c r="Q113" s="13"/>
      <c r="R113" s="13"/>
      <c r="S113" s="13"/>
      <c r="T113" s="13"/>
      <c r="U113" s="13"/>
      <c r="V113" s="13">
        <f t="shared" si="16"/>
        <v>43</v>
      </c>
      <c r="W113" s="16"/>
      <c r="X113" s="17">
        <f t="shared" si="17"/>
        <v>-3.3488372093023258</v>
      </c>
      <c r="Y113" s="13">
        <f t="shared" si="18"/>
        <v>-3.3488372093023258</v>
      </c>
      <c r="Z113" s="13">
        <f>VLOOKUP(A:A,[1]TDSheet!$A:$Z,26,0)</f>
        <v>0</v>
      </c>
      <c r="AA113" s="13"/>
      <c r="AB113" s="13">
        <v>0</v>
      </c>
      <c r="AC113" s="13">
        <f>VLOOKUP(A:A,[1]TDSheet!$A:$AC,29,0)</f>
        <v>0</v>
      </c>
      <c r="AD113" s="13">
        <f>VLOOKUP(A:A,[1]TDSheet!$A:$AD,30,0)</f>
        <v>9</v>
      </c>
      <c r="AE113" s="13">
        <f>VLOOKUP(A:A,[1]TDSheet!$A:$AE,31,0)</f>
        <v>73</v>
      </c>
      <c r="AF113" s="13">
        <f>VLOOKUP(A:A,[3]TDSheet!$A:$D,4,0)</f>
        <v>50</v>
      </c>
      <c r="AG113" s="13" t="e">
        <f>VLOOKUP(A:A,[1]TDSheet!$A:$AG,33,0)</f>
        <v>#N/A</v>
      </c>
      <c r="AH113" s="13">
        <f t="shared" si="19"/>
        <v>0</v>
      </c>
      <c r="AI113" s="13"/>
      <c r="AJ113" s="13"/>
      <c r="AK113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2023-11-16T10:12:44Z</dcterms:modified>
</cp:coreProperties>
</file>