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W422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X318" i="1"/>
  <c r="W318" i="1"/>
  <c r="N318" i="1"/>
  <c r="X317" i="1"/>
  <c r="W317" i="1"/>
  <c r="N317" i="1"/>
  <c r="X316" i="1"/>
  <c r="X320" i="1" s="1"/>
  <c r="W316" i="1"/>
  <c r="W320" i="1" s="1"/>
  <c r="N316" i="1"/>
  <c r="V313" i="1"/>
  <c r="X312" i="1"/>
  <c r="V312" i="1"/>
  <c r="X311" i="1"/>
  <c r="W311" i="1"/>
  <c r="N311" i="1"/>
  <c r="V309" i="1"/>
  <c r="V308" i="1"/>
  <c r="X307" i="1"/>
  <c r="X308" i="1" s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W282" i="1" s="1"/>
  <c r="N281" i="1"/>
  <c r="V279" i="1"/>
  <c r="V278" i="1"/>
  <c r="W277" i="1"/>
  <c r="X277" i="1" s="1"/>
  <c r="X276" i="1"/>
  <c r="W276" i="1"/>
  <c r="N276" i="1"/>
  <c r="W275" i="1"/>
  <c r="W279" i="1" s="1"/>
  <c r="N275" i="1"/>
  <c r="V273" i="1"/>
  <c r="V272" i="1"/>
  <c r="X271" i="1"/>
  <c r="X272" i="1" s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X255" i="1" s="1"/>
  <c r="X262" i="1" s="1"/>
  <c r="N255" i="1"/>
  <c r="V252" i="1"/>
  <c r="V251" i="1"/>
  <c r="X250" i="1"/>
  <c r="W250" i="1"/>
  <c r="N250" i="1"/>
  <c r="W249" i="1"/>
  <c r="N249" i="1"/>
  <c r="X248" i="1"/>
  <c r="W248" i="1"/>
  <c r="N248" i="1"/>
  <c r="V246" i="1"/>
  <c r="V245" i="1"/>
  <c r="X244" i="1"/>
  <c r="W244" i="1"/>
  <c r="W243" i="1"/>
  <c r="W246" i="1" s="1"/>
  <c r="N243" i="1"/>
  <c r="W242" i="1"/>
  <c r="X242" i="1" s="1"/>
  <c r="X241" i="1"/>
  <c r="W241" i="1"/>
  <c r="V239" i="1"/>
  <c r="V238" i="1"/>
  <c r="X237" i="1"/>
  <c r="W237" i="1"/>
  <c r="N237" i="1"/>
  <c r="W236" i="1"/>
  <c r="N236" i="1"/>
  <c r="X235" i="1"/>
  <c r="W235" i="1"/>
  <c r="N235" i="1"/>
  <c r="W233" i="1"/>
  <c r="V233" i="1"/>
  <c r="V232" i="1"/>
  <c r="X231" i="1"/>
  <c r="W231" i="1"/>
  <c r="N231" i="1"/>
  <c r="X230" i="1"/>
  <c r="W230" i="1"/>
  <c r="N230" i="1"/>
  <c r="X229" i="1"/>
  <c r="W229" i="1"/>
  <c r="N229" i="1"/>
  <c r="W228" i="1"/>
  <c r="X228" i="1" s="1"/>
  <c r="N228" i="1"/>
  <c r="X227" i="1"/>
  <c r="W227" i="1"/>
  <c r="N227" i="1"/>
  <c r="X226" i="1"/>
  <c r="W226" i="1"/>
  <c r="N226" i="1"/>
  <c r="X225" i="1"/>
  <c r="X232" i="1" s="1"/>
  <c r="W225" i="1"/>
  <c r="W232" i="1" s="1"/>
  <c r="N225" i="1"/>
  <c r="V223" i="1"/>
  <c r="V222" i="1"/>
  <c r="W221" i="1"/>
  <c r="X221" i="1" s="1"/>
  <c r="X222" i="1" s="1"/>
  <c r="N221" i="1"/>
  <c r="W220" i="1"/>
  <c r="X220" i="1" s="1"/>
  <c r="N220" i="1"/>
  <c r="X219" i="1"/>
  <c r="W219" i="1"/>
  <c r="N219" i="1"/>
  <c r="X218" i="1"/>
  <c r="W218" i="1"/>
  <c r="N218" i="1"/>
  <c r="W216" i="1"/>
  <c r="V216" i="1"/>
  <c r="V215" i="1"/>
  <c r="X214" i="1"/>
  <c r="X215" i="1" s="1"/>
  <c r="W214" i="1"/>
  <c r="W215" i="1" s="1"/>
  <c r="N214" i="1"/>
  <c r="V212" i="1"/>
  <c r="V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W212" i="1" s="1"/>
  <c r="N197" i="1"/>
  <c r="W196" i="1"/>
  <c r="N196" i="1"/>
  <c r="V193" i="1"/>
  <c r="V192" i="1"/>
  <c r="W191" i="1"/>
  <c r="N191" i="1"/>
  <c r="X190" i="1"/>
  <c r="W190" i="1"/>
  <c r="N190" i="1"/>
  <c r="V188" i="1"/>
  <c r="V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W171" i="1"/>
  <c r="W188" i="1" s="1"/>
  <c r="X170" i="1"/>
  <c r="W170" i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X163" i="1" s="1"/>
  <c r="N163" i="1"/>
  <c r="V161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X153" i="1" s="1"/>
  <c r="X155" i="1" s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W141" i="1"/>
  <c r="H466" i="1" s="1"/>
  <c r="N141" i="1"/>
  <c r="V138" i="1"/>
  <c r="V137" i="1"/>
  <c r="X136" i="1"/>
  <c r="W136" i="1"/>
  <c r="N136" i="1"/>
  <c r="W135" i="1"/>
  <c r="X135" i="1" s="1"/>
  <c r="N135" i="1"/>
  <c r="W134" i="1"/>
  <c r="N134" i="1"/>
  <c r="W130" i="1"/>
  <c r="V130" i="1"/>
  <c r="V129" i="1"/>
  <c r="W128" i="1"/>
  <c r="X128" i="1" s="1"/>
  <c r="N128" i="1"/>
  <c r="X127" i="1"/>
  <c r="W127" i="1"/>
  <c r="N127" i="1"/>
  <c r="X126" i="1"/>
  <c r="X129" i="1" s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W114" i="1" s="1"/>
  <c r="X105" i="1"/>
  <c r="W105" i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W89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W79" i="1" s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X50" i="1"/>
  <c r="W50" i="1"/>
  <c r="N50" i="1"/>
  <c r="W49" i="1"/>
  <c r="C466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56" i="1" s="1"/>
  <c r="W23" i="1"/>
  <c r="V23" i="1"/>
  <c r="X22" i="1"/>
  <c r="X23" i="1" s="1"/>
  <c r="W22" i="1"/>
  <c r="W458" i="1" s="1"/>
  <c r="N22" i="1"/>
  <c r="H10" i="1"/>
  <c r="F10" i="1"/>
  <c r="F9" i="1"/>
  <c r="A9" i="1"/>
  <c r="A10" i="1" s="1"/>
  <c r="D7" i="1"/>
  <c r="O6" i="1"/>
  <c r="N2" i="1"/>
  <c r="X79" i="1" l="1"/>
  <c r="X102" i="1"/>
  <c r="X114" i="1"/>
  <c r="W103" i="1"/>
  <c r="W149" i="1"/>
  <c r="W156" i="1"/>
  <c r="W168" i="1"/>
  <c r="W222" i="1"/>
  <c r="W251" i="1"/>
  <c r="X249" i="1"/>
  <c r="X251" i="1" s="1"/>
  <c r="W337" i="1"/>
  <c r="X335" i="1"/>
  <c r="X336" i="1" s="1"/>
  <c r="D466" i="1"/>
  <c r="W138" i="1"/>
  <c r="H9" i="1"/>
  <c r="V460" i="1"/>
  <c r="W24" i="1"/>
  <c r="X29" i="1"/>
  <c r="X32" i="1" s="1"/>
  <c r="W36" i="1"/>
  <c r="W460" i="1" s="1"/>
  <c r="W40" i="1"/>
  <c r="W44" i="1"/>
  <c r="X55" i="1"/>
  <c r="X59" i="1" s="1"/>
  <c r="W80" i="1"/>
  <c r="X117" i="1"/>
  <c r="X122" i="1" s="1"/>
  <c r="F466" i="1"/>
  <c r="W129" i="1"/>
  <c r="W161" i="1"/>
  <c r="X171" i="1"/>
  <c r="W187" i="1"/>
  <c r="X197" i="1"/>
  <c r="W238" i="1"/>
  <c r="X236" i="1"/>
  <c r="X238" i="1" s="1"/>
  <c r="X245" i="1"/>
  <c r="X243" i="1"/>
  <c r="W245" i="1"/>
  <c r="W252" i="1"/>
  <c r="X275" i="1"/>
  <c r="X278" i="1" s="1"/>
  <c r="W287" i="1"/>
  <c r="X285" i="1"/>
  <c r="X286" i="1" s="1"/>
  <c r="W312" i="1"/>
  <c r="W313" i="1"/>
  <c r="W366" i="1"/>
  <c r="R466" i="1"/>
  <c r="W409" i="1"/>
  <c r="X418" i="1"/>
  <c r="X422" i="1" s="1"/>
  <c r="W423" i="1"/>
  <c r="W439" i="1"/>
  <c r="X437" i="1"/>
  <c r="X439" i="1" s="1"/>
  <c r="W450" i="1"/>
  <c r="W449" i="1"/>
  <c r="T466" i="1"/>
  <c r="W455" i="1"/>
  <c r="X453" i="1"/>
  <c r="X454" i="1" s="1"/>
  <c r="W193" i="1"/>
  <c r="X191" i="1"/>
  <c r="X192" i="1" s="1"/>
  <c r="L466" i="1"/>
  <c r="W263" i="1"/>
  <c r="J9" i="1"/>
  <c r="W60" i="1"/>
  <c r="W115" i="1"/>
  <c r="G466" i="1"/>
  <c r="W137" i="1"/>
  <c r="X134" i="1"/>
  <c r="X137" i="1" s="1"/>
  <c r="W150" i="1"/>
  <c r="W160" i="1"/>
  <c r="W167" i="1"/>
  <c r="W192" i="1"/>
  <c r="J466" i="1"/>
  <c r="W211" i="1"/>
  <c r="X196" i="1"/>
  <c r="X211" i="1" s="1"/>
  <c r="W239" i="1"/>
  <c r="W262" i="1"/>
  <c r="W267" i="1"/>
  <c r="W268" i="1"/>
  <c r="X265" i="1"/>
  <c r="X267" i="1" s="1"/>
  <c r="W272" i="1"/>
  <c r="W273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M466" i="1"/>
  <c r="I466" i="1"/>
  <c r="W155" i="1"/>
  <c r="B466" i="1"/>
  <c r="W457" i="1"/>
  <c r="W459" i="1" s="1"/>
  <c r="X49" i="1"/>
  <c r="X51" i="1" s="1"/>
  <c r="W52" i="1"/>
  <c r="E466" i="1"/>
  <c r="X82" i="1"/>
  <c r="X89" i="1" s="1"/>
  <c r="W123" i="1"/>
  <c r="X141" i="1"/>
  <c r="X149" i="1" s="1"/>
  <c r="X167" i="1"/>
  <c r="X187" i="1"/>
  <c r="W278" i="1"/>
  <c r="W283" i="1"/>
  <c r="X281" i="1"/>
  <c r="X282" i="1" s="1"/>
  <c r="W300" i="1"/>
  <c r="N466" i="1"/>
  <c r="X291" i="1"/>
  <c r="X299" i="1" s="1"/>
  <c r="W299" i="1"/>
  <c r="W304" i="1"/>
  <c r="W305" i="1"/>
  <c r="X302" i="1"/>
  <c r="X304" i="1" s="1"/>
  <c r="W308" i="1"/>
  <c r="W309" i="1"/>
  <c r="O466" i="1"/>
  <c r="W321" i="1"/>
  <c r="X359" i="1"/>
  <c r="W360" i="1"/>
  <c r="X390" i="1"/>
  <c r="X434" i="1"/>
  <c r="W444" i="1"/>
  <c r="Q466" i="1"/>
  <c r="W223" i="1"/>
  <c r="W367" i="1"/>
  <c r="W390" i="1"/>
  <c r="W408" i="1"/>
  <c r="W445" i="1"/>
  <c r="X425" i="1"/>
  <c r="X427" i="1" s="1"/>
  <c r="X442" i="1"/>
  <c r="X444" i="1" s="1"/>
  <c r="X461" i="1" l="1"/>
  <c r="W456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<sst xmlns="http://schemas.openxmlformats.org/spreadsheetml/2006/main" count="1912" uniqueCount="649">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</sst>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45246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600</v>
      </c>
      <c r="W49" s="305">
        <f>IFERROR(IF(V49="",0,CEILING((V49/$H49),1)*$H49),"")</f>
        <v>604.80000000000007</v>
      </c>
      <c r="X49" s="36">
        <f>IFERROR(IF(W49=0,"",ROUNDUP(W49/H49,0)*0.02175),"")</f>
        <v>1.218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55.55555555555555</v>
      </c>
      <c r="W51" s="306">
        <f>IFERROR(W49/H49,"0")+IFERROR(W50/H50,"0")</f>
        <v>56</v>
      </c>
      <c r="X51" s="306">
        <f>IFERROR(IF(X49="",0,X49),"0")+IFERROR(IF(X50="",0,X50),"0")</f>
        <v>1.218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600</v>
      </c>
      <c r="W52" s="306">
        <f>IFERROR(SUM(W49:W50),"0")</f>
        <v>604.80000000000007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90</v>
      </c>
      <c r="W73" s="305">
        <f t="shared" si="2"/>
        <v>90</v>
      </c>
      <c r="X73" s="36">
        <f t="shared" si="3"/>
        <v>0.18740000000000001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0.18740000000000001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90</v>
      </c>
      <c r="W80" s="306">
        <f>IFERROR(SUM(W63:W78),"0")</f>
        <v>90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350</v>
      </c>
      <c r="W96" s="305">
        <f t="shared" si="5"/>
        <v>351</v>
      </c>
      <c r="X96" s="36">
        <f>IFERROR(IF(W96=0,"",ROUNDUP(W96/H96,0)*0.02175),"")</f>
        <v>0.84824999999999995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28</v>
      </c>
      <c r="W99" s="305">
        <f t="shared" si="5"/>
        <v>28</v>
      </c>
      <c r="X99" s="36">
        <f>IFERROR(IF(W99=0,"",ROUNDUP(W99/H99,0)*0.00502),"")</f>
        <v>5.0200000000000002E-2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48.888888888888886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49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0.89844999999999997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378</v>
      </c>
      <c r="W103" s="306">
        <f>IFERROR(SUM(W92:W101),"0")</f>
        <v>379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150</v>
      </c>
      <c r="W107" s="305">
        <f t="shared" si="6"/>
        <v>153.9</v>
      </c>
      <c r="X107" s="36">
        <f>IFERROR(IF(W107=0,"",ROUNDUP(W107/H107,0)*0.02175),"")</f>
        <v>0.41324999999999995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18.518518518518519</v>
      </c>
      <c r="W114" s="306">
        <f>IFERROR(W105/H105,"0")+IFERROR(W106/H106,"0")+IFERROR(W107/H107,"0")+IFERROR(W108/H108,"0")+IFERROR(W109/H109,"0")+IFERROR(W110/H110,"0")+IFERROR(W111/H111,"0")+IFERROR(W112/H112,"0")+IFERROR(W113/H113,"0")</f>
        <v>19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0.41324999999999995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150</v>
      </c>
      <c r="W115" s="306">
        <f>IFERROR(SUM(W105:W113),"0")</f>
        <v>153.9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80</v>
      </c>
      <c r="W118" s="305">
        <f>IFERROR(IF(V118="",0,CEILING((V118/$H118),1)*$H118),"")</f>
        <v>81</v>
      </c>
      <c r="X118" s="36">
        <f>IFERROR(IF(W118=0,"",ROUNDUP(W118/H118,0)*0.02175),"")</f>
        <v>0.21749999999999997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9.8765432098765444</v>
      </c>
      <c r="W122" s="306">
        <f>IFERROR(W117/H117,"0")+IFERROR(W118/H118,"0")+IFERROR(W119/H119,"0")+IFERROR(W120/H120,"0")+IFERROR(W121/H121,"0")</f>
        <v>10</v>
      </c>
      <c r="X122" s="306">
        <f>IFERROR(IF(X117="",0,X117),"0")+IFERROR(IF(X118="",0,X118),"0")+IFERROR(IF(X119="",0,X119),"0")+IFERROR(IF(X120="",0,X120),"0")+IFERROR(IF(X121="",0,X121),"0")</f>
        <v>0.21749999999999997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80</v>
      </c>
      <c r="W123" s="306">
        <f>IFERROR(SUM(W117:W121),"0")</f>
        <v>81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54</v>
      </c>
      <c r="W163" s="305">
        <f>IFERROR(IF(V163="",0,CEILING((V163/$H163),1)*$H163),"")</f>
        <v>54</v>
      </c>
      <c r="X163" s="36">
        <f>IFERROR(IF(W163=0,"",ROUNDUP(W163/H163,0)*0.00937),"")</f>
        <v>9.3700000000000006E-2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54</v>
      </c>
      <c r="W165" s="305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54</v>
      </c>
      <c r="W166" s="305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30</v>
      </c>
      <c r="W167" s="306">
        <f>IFERROR(W163/H163,"0")+IFERROR(W164/H164,"0")+IFERROR(W165/H165,"0")+IFERROR(W166/H166,"0")</f>
        <v>30</v>
      </c>
      <c r="X167" s="306">
        <f>IFERROR(IF(X163="",0,X163),"0")+IFERROR(IF(X164="",0,X164),"0")+IFERROR(IF(X165="",0,X165),"0")+IFERROR(IF(X166="",0,X166),"0")</f>
        <v>0.28110000000000002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162</v>
      </c>
      <c r="W168" s="306">
        <f>IFERROR(SUM(W163:W166),"0")</f>
        <v>162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1200</v>
      </c>
      <c r="W198" s="305">
        <f t="shared" si="10"/>
        <v>1209.6000000000001</v>
      </c>
      <c r="X198" s="36">
        <f>IFERROR(IF(W198=0,"",ROUNDUP(W198/H198,0)*0.02175),"")</f>
        <v>2.4359999999999999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300</v>
      </c>
      <c r="W201" s="305">
        <f t="shared" si="10"/>
        <v>302.40000000000003</v>
      </c>
      <c r="X201" s="36">
        <f>IFERROR(IF(W201=0,"",ROUNDUP(W201/H201,0)*0.02039),"")</f>
        <v>0.57091999999999998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100</v>
      </c>
      <c r="W203" s="305">
        <f t="shared" si="10"/>
        <v>108</v>
      </c>
      <c r="X203" s="36">
        <f>IFERROR(IF(W203=0,"",ROUNDUP(W203/H203,0)*0.02175),"")</f>
        <v>0.21749999999999997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40</v>
      </c>
      <c r="W209" s="305">
        <f t="shared" si="10"/>
        <v>40</v>
      </c>
      <c r="X209" s="36">
        <f t="shared" si="11"/>
        <v>9.3700000000000006E-2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158.14814814814815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160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3.31812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1640</v>
      </c>
      <c r="W212" s="306">
        <f>IFERROR(SUM(W196:W210),"0")</f>
        <v>1660.0000000000002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600</v>
      </c>
      <c r="W218" s="305">
        <f>IFERROR(IF(V218="",0,CEILING((V218/$H218),1)*$H218),"")</f>
        <v>600.6</v>
      </c>
      <c r="X218" s="36">
        <f>IFERROR(IF(W218=0,"",ROUNDUP(W218/H218,0)*0.00753),"")</f>
        <v>1.0767900000000001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250</v>
      </c>
      <c r="W219" s="305">
        <f>IFERROR(IF(V219="",0,CEILING((V219/$H219),1)*$H219),"")</f>
        <v>252</v>
      </c>
      <c r="X219" s="36">
        <f>IFERROR(IF(W219=0,"",ROUNDUP(W219/H219,0)*0.00753),"")</f>
        <v>0.45180000000000003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202.38095238095238</v>
      </c>
      <c r="W222" s="306">
        <f>IFERROR(W218/H218,"0")+IFERROR(W219/H219,"0")+IFERROR(W220/H220,"0")+IFERROR(W221/H221,"0")</f>
        <v>203</v>
      </c>
      <c r="X222" s="306">
        <f>IFERROR(IF(X218="",0,X218),"0")+IFERROR(IF(X219="",0,X219),"0")+IFERROR(IF(X220="",0,X220),"0")+IFERROR(IF(X221="",0,X221),"0")</f>
        <v>1.5285900000000001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850</v>
      </c>
      <c r="W223" s="306">
        <f>IFERROR(SUM(W218:W221),"0")</f>
        <v>852.6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2900</v>
      </c>
      <c r="W225" s="305">
        <f t="shared" ref="W225:W231" si="12">IFERROR(IF(V225="",0,CEILING((V225/$H225),1)*$H225),"")</f>
        <v>2907.9</v>
      </c>
      <c r="X225" s="36">
        <f>IFERROR(IF(W225=0,"",ROUNDUP(W225/H225,0)*0.02175),"")</f>
        <v>7.8082499999999992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180</v>
      </c>
      <c r="W228" s="305">
        <f t="shared" si="12"/>
        <v>180</v>
      </c>
      <c r="X228" s="36">
        <f>IFERROR(IF(W228=0,"",ROUNDUP(W228/H228,0)*0.00937),"")</f>
        <v>0.46849999999999997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408.02469135802471</v>
      </c>
      <c r="W232" s="306">
        <f>IFERROR(W225/H225,"0")+IFERROR(W226/H226,"0")+IFERROR(W227/H227,"0")+IFERROR(W228/H228,"0")+IFERROR(W229/H229,"0")+IFERROR(W230/H230,"0")+IFERROR(W231/H231,"0")</f>
        <v>409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8.2767499999999998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3080</v>
      </c>
      <c r="W233" s="306">
        <f>IFERROR(SUM(W225:W231),"0")</f>
        <v>3087.9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150</v>
      </c>
      <c r="W235" s="305">
        <f>IFERROR(IF(V235="",0,CEILING((V235/$H235),1)*$H235),"")</f>
        <v>151.20000000000002</v>
      </c>
      <c r="X235" s="36">
        <f>IFERROR(IF(W235=0,"",ROUNDUP(W235/H235,0)*0.02175),"")</f>
        <v>0.39149999999999996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700</v>
      </c>
      <c r="W236" s="305">
        <f>IFERROR(IF(V236="",0,CEILING((V236/$H236),1)*$H236),"")</f>
        <v>702</v>
      </c>
      <c r="X236" s="36">
        <f>IFERROR(IF(W236=0,"",ROUNDUP(W236/H236,0)*0.02175),"")</f>
        <v>1.9574999999999998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250</v>
      </c>
      <c r="W237" s="305">
        <f>IFERROR(IF(V237="",0,CEILING((V237/$H237),1)*$H237),"")</f>
        <v>252</v>
      </c>
      <c r="X237" s="36">
        <f>IFERROR(IF(W237=0,"",ROUNDUP(W237/H237,0)*0.02175),"")</f>
        <v>0.65249999999999997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137.36263736263737</v>
      </c>
      <c r="W238" s="306">
        <f>IFERROR(W235/H235,"0")+IFERROR(W236/H236,"0")+IFERROR(W237/H237,"0")</f>
        <v>138</v>
      </c>
      <c r="X238" s="306">
        <f>IFERROR(IF(X235="",0,X235),"0")+IFERROR(IF(X236="",0,X236),"0")+IFERROR(IF(X237="",0,X237),"0")</f>
        <v>3.0014999999999996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1100</v>
      </c>
      <c r="W239" s="306">
        <f>IFERROR(SUM(W235:W237),"0")</f>
        <v>1105.2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76</v>
      </c>
      <c r="W243" s="305">
        <f>IFERROR(IF(V243="",0,CEILING((V243/$H243),1)*$H243),"")</f>
        <v>76.5</v>
      </c>
      <c r="X243" s="36">
        <f>IFERROR(IF(W243=0,"",ROUNDUP(W243/H243,0)*0.00753),"")</f>
        <v>0.22590000000000002</v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29.803921568627452</v>
      </c>
      <c r="W245" s="306">
        <f>IFERROR(W241/H241,"0")+IFERROR(W242/H242,"0")+IFERROR(W243/H243,"0")+IFERROR(W244/H244,"0")</f>
        <v>30.000000000000004</v>
      </c>
      <c r="X245" s="306">
        <f>IFERROR(IF(X241="",0,X241),"0")+IFERROR(IF(X242="",0,X242),"0")+IFERROR(IF(X243="",0,X243),"0")+IFERROR(IF(X244="",0,X244),"0")</f>
        <v>0.22590000000000002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76</v>
      </c>
      <c r="W246" s="306">
        <f>IFERROR(SUM(W241:W244),"0")</f>
        <v>76.5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1180</v>
      </c>
      <c r="W255" s="305">
        <f t="shared" ref="W255:W261" si="13">IFERROR(IF(V255="",0,CEILING((V255/$H255),1)*$H255),"")</f>
        <v>1188</v>
      </c>
      <c r="X255" s="36">
        <f>IFERROR(IF(W255=0,"",ROUNDUP(W255/H255,0)*0.02175),"")</f>
        <v>2.3924999999999996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150</v>
      </c>
      <c r="W260" s="305">
        <f t="shared" si="13"/>
        <v>150</v>
      </c>
      <c r="X260" s="36">
        <f>IFERROR(IF(W260=0,"",ROUNDUP(W260/H260,0)*0.00937),"")</f>
        <v>0.28110000000000002</v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139.25925925925924</v>
      </c>
      <c r="W262" s="306">
        <f>IFERROR(W255/H255,"0")+IFERROR(W256/H256,"0")+IFERROR(W257/H257,"0")+IFERROR(W258/H258,"0")+IFERROR(W259/H259,"0")+IFERROR(W260/H260,"0")+IFERROR(W261/H261,"0")</f>
        <v>140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2.6735999999999995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1330</v>
      </c>
      <c r="W263" s="306">
        <f>IFERROR(SUM(W255:W261),"0")</f>
        <v>1338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200</v>
      </c>
      <c r="W275" s="305">
        <f>IFERROR(IF(V275="",0,CEILING((V275/$H275),1)*$H275),"")</f>
        <v>202.5</v>
      </c>
      <c r="X275" s="36">
        <f>IFERROR(IF(W275=0,"",ROUNDUP(W275/H275,0)*0.02175),"")</f>
        <v>0.54374999999999996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252</v>
      </c>
      <c r="W276" s="305">
        <f>IFERROR(IF(V276="",0,CEILING((V276/$H276),1)*$H276),"")</f>
        <v>252</v>
      </c>
      <c r="X276" s="36">
        <f>IFERROR(IF(W276=0,"",ROUNDUP(W276/H276,0)*0.00753),"")</f>
        <v>0.753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125</v>
      </c>
      <c r="W277" s="305">
        <f>IFERROR(IF(V277="",0,CEILING((V277/$H277),1)*$H277),"")</f>
        <v>126</v>
      </c>
      <c r="X277" s="36">
        <f>IFERROR(IF(W277=0,"",ROUNDUP(W277/H277,0)*0.00753),"")</f>
        <v>0.3765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174.29453262786595</v>
      </c>
      <c r="W278" s="306">
        <f>IFERROR(W275/H275,"0")+IFERROR(W276/H276,"0")+IFERROR(W277/H277,"0")</f>
        <v>175</v>
      </c>
      <c r="X278" s="306">
        <f>IFERROR(IF(X275="",0,X275),"0")+IFERROR(IF(X276="",0,X276),"0")+IFERROR(IF(X277="",0,X277),"0")</f>
        <v>1.6732499999999999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577</v>
      </c>
      <c r="W279" s="306">
        <f>IFERROR(SUM(W275:W277),"0")</f>
        <v>580.5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2180</v>
      </c>
      <c r="W293" s="305">
        <f t="shared" si="14"/>
        <v>2190</v>
      </c>
      <c r="X293" s="36">
        <f>IFERROR(IF(W293=0,"",ROUNDUP(W293/H293,0)*0.02175),"")</f>
        <v>3.1755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50</v>
      </c>
      <c r="W297" s="305">
        <f t="shared" si="14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155.33333333333334</v>
      </c>
      <c r="W299" s="306">
        <f>IFERROR(W291/H291,"0")+IFERROR(W292/H292,"0")+IFERROR(W293/H293,"0")+IFERROR(W294/H294,"0")+IFERROR(W295/H295,"0")+IFERROR(W296/H296,"0")+IFERROR(W297/H297,"0")+IFERROR(W298/H298,"0")</f>
        <v>156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3.2692000000000001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2230</v>
      </c>
      <c r="W300" s="306">
        <f>IFERROR(SUM(W291:W298),"0")</f>
        <v>2240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0</v>
      </c>
      <c r="W305" s="306">
        <f>IFERROR(SUM(W302:W303),"0")</f>
        <v>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300</v>
      </c>
      <c r="W348" s="305">
        <f t="shared" si="15"/>
        <v>302.40000000000003</v>
      </c>
      <c r="X348" s="36">
        <f>IFERROR(IF(W348=0,"",ROUNDUP(W348/H348,0)*0.00753),"")</f>
        <v>0.54215999999999998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26</v>
      </c>
      <c r="W349" s="305">
        <f t="shared" si="15"/>
        <v>26.88</v>
      </c>
      <c r="X349" s="36">
        <f>IFERROR(IF(W349=0,"",ROUNDUP(W349/H349,0)*0.00753),"")</f>
        <v>0.12048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86.904761904761912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88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0.66264000000000001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326</v>
      </c>
      <c r="W360" s="306">
        <f>IFERROR(SUM(W346:W358),"0")</f>
        <v>329.28000000000003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100</v>
      </c>
      <c r="W383" s="305">
        <f t="shared" ref="W383:W389" si="17">IFERROR(IF(V383="",0,CEILING((V383/$H383),1)*$H383),"")</f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23.80952380952381</v>
      </c>
      <c r="W390" s="306">
        <f>IFERROR(W383/H383,"0")+IFERROR(W384/H384,"0")+IFERROR(W385/H385,"0")+IFERROR(W386/H386,"0")+IFERROR(W387/H387,"0")+IFERROR(W388/H388,"0")+IFERROR(W389/H389,"0")</f>
        <v>24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0.18071999999999999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100</v>
      </c>
      <c r="W391" s="306">
        <f>IFERROR(SUM(W383:W389),"0")</f>
        <v>100.80000000000001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800</v>
      </c>
      <c r="W411" s="305">
        <f>IFERROR(IF(V411="",0,CEILING((V411/$H411),1)*$H411),"")</f>
        <v>802.56000000000006</v>
      </c>
      <c r="X411" s="36">
        <f>IFERROR(IF(W411=0,"",ROUNDUP(W411/H411,0)*0.01196),"")</f>
        <v>1.81792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151.5151515151515</v>
      </c>
      <c r="W413" s="306">
        <f>IFERROR(W411/H411,"0")+IFERROR(W412/H412,"0")</f>
        <v>152</v>
      </c>
      <c r="X413" s="306">
        <f>IFERROR(IF(X411="",0,X411),"0")+IFERROR(IF(X412="",0,X412),"0")</f>
        <v>1.81792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800</v>
      </c>
      <c r="W414" s="306">
        <f>IFERROR(SUM(W411:W412),"0")</f>
        <v>802.56000000000006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350</v>
      </c>
      <c r="W416" s="305">
        <f t="shared" ref="W416:W421" si="19">IFERROR(IF(V416="",0,CEILING((V416/$H416),1)*$H416),"")</f>
        <v>353.76</v>
      </c>
      <c r="X416" s="36">
        <f>IFERROR(IF(W416=0,"",ROUNDUP(W416/H416,0)*0.01196),"")</f>
        <v>0.80132000000000003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500</v>
      </c>
      <c r="W418" s="305">
        <f t="shared" si="19"/>
        <v>501.6</v>
      </c>
      <c r="X418" s="36">
        <f>IFERROR(IF(W418=0,"",ROUNDUP(W418/H418,0)*0.01196),"")</f>
        <v>1.1362000000000001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160.98484848484847</v>
      </c>
      <c r="W422" s="306">
        <f>IFERROR(W416/H416,"0")+IFERROR(W417/H417,"0")+IFERROR(W418/H418,"0")+IFERROR(W419/H419,"0")+IFERROR(W420/H420,"0")+IFERROR(W421/H421,"0")</f>
        <v>162</v>
      </c>
      <c r="X422" s="306">
        <f>IFERROR(IF(X416="",0,X416),"0")+IFERROR(IF(X417="",0,X417),"0")+IFERROR(IF(X418="",0,X418),"0")+IFERROR(IF(X419="",0,X419),"0")+IFERROR(IF(X420="",0,X420),"0")+IFERROR(IF(X421="",0,X421),"0")</f>
        <v>1.9375200000000001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850</v>
      </c>
      <c r="W423" s="306">
        <f>IFERROR(SUM(W416:W421),"0")</f>
        <v>855.36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400</v>
      </c>
      <c r="W443" s="305">
        <f>IFERROR(IF(V443="",0,CEILING((V443/$H443),1)*$H443),"")</f>
        <v>403.20000000000005</v>
      </c>
      <c r="X443" s="36">
        <f>IFERROR(IF(W443=0,"",ROUNDUP(W443/H443,0)*0.00753),"")</f>
        <v>0.72287999999999997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95.238095238095241</v>
      </c>
      <c r="W444" s="306">
        <f>IFERROR(W442/H442,"0")+IFERROR(W443/H443,"0")</f>
        <v>96</v>
      </c>
      <c r="X444" s="306">
        <f>IFERROR(IF(X442="",0,X442),"0")+IFERROR(IF(X443="",0,X443),"0")</f>
        <v>0.72287999999999997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400</v>
      </c>
      <c r="W445" s="306">
        <f>IFERROR(SUM(W442:W443),"0")</f>
        <v>403.20000000000005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770</v>
      </c>
      <c r="W453" s="305">
        <f>IFERROR(IF(V453="",0,CEILING((V453/$H453),1)*$H453),"")</f>
        <v>772.19999999999993</v>
      </c>
      <c r="X453" s="36">
        <f>IFERROR(IF(W453=0,"",ROUNDUP(W453/H453,0)*0.02175),"")</f>
        <v>2.1532499999999999</v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98.717948717948715</v>
      </c>
      <c r="W454" s="306">
        <f>IFERROR(W453/H453,"0")</f>
        <v>99</v>
      </c>
      <c r="X454" s="306">
        <f>IFERROR(IF(X453="",0,X453),"0")</f>
        <v>2.1532499999999999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770</v>
      </c>
      <c r="W455" s="306">
        <f>IFERROR(SUM(W453:W453),"0")</f>
        <v>772.19999999999993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15589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15674.800000000003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16509.712569130214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16600.656000000003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30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30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17259.712569130214</v>
      </c>
      <c r="W459" s="306">
        <f>GrossWeightTotalR+PalletQtyTotalR*25</f>
        <v>17350.656000000003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2204.6173118820175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2216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34.657539999999997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604.80000000000007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703.9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162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6782.2</v>
      </c>
      <c r="K466" s="302"/>
      <c r="L466" s="46">
        <f>IFERROR(W255*1,"0")+IFERROR(W256*1,"0")+IFERROR(W257*1,"0")+IFERROR(W258*1,"0")+IFERROR(W259*1,"0")+IFERROR(W260*1,"0")+IFERROR(W261*1,"0")+IFERROR(W265*1,"0")+IFERROR(W266*1,"0")</f>
        <v>1338</v>
      </c>
      <c r="M466" s="46">
        <f>IFERROR(W271*1,"0")+IFERROR(W275*1,"0")+IFERROR(W276*1,"0")+IFERROR(W277*1,"0")+IFERROR(W281*1,"0")+IFERROR(W285*1,"0")</f>
        <v>580.5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2240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329.28000000000003</v>
      </c>
      <c r="Q466" s="46">
        <f>IFERROR(W378*1,"0")+IFERROR(W379*1,"0")+IFERROR(W383*1,"0")+IFERROR(W384*1,"0")+IFERROR(W385*1,"0")+IFERROR(W386*1,"0")+IFERROR(W387*1,"0")+IFERROR(W388*1,"0")+IFERROR(W389*1,"0")+IFERROR(W393*1,"0")</f>
        <v>100.80000000000001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1657.92</v>
      </c>
      <c r="S466" s="46">
        <f>IFERROR(W432*1,"0")+IFERROR(W433*1,"0")+IFERROR(W437*1,"0")+IFERROR(W438*1,"0")+IFERROR(W442*1,"0")+IFERROR(W443*1,"0")+IFERROR(W447*1,"0")+IFERROR(W448*1,"0")</f>
        <v>403.20000000000005</v>
      </c>
      <c r="T466" s="46">
        <f>IFERROR(W453*1,"0")</f>
        <v>772.19999999999993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