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T466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W443" i="1"/>
  <c r="X443" i="1" s="1"/>
  <c r="W442" i="1"/>
  <c r="W444" i="1" s="1"/>
  <c r="V440" i="1"/>
  <c r="V439" i="1"/>
  <c r="X438" i="1"/>
  <c r="W438" i="1"/>
  <c r="W437" i="1"/>
  <c r="W439" i="1" s="1"/>
  <c r="V435" i="1"/>
  <c r="V434" i="1"/>
  <c r="W433" i="1"/>
  <c r="X433" i="1" s="1"/>
  <c r="W432" i="1"/>
  <c r="W435" i="1" s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W420" i="1"/>
  <c r="X420" i="1" s="1"/>
  <c r="W419" i="1"/>
  <c r="X419" i="1" s="1"/>
  <c r="W418" i="1"/>
  <c r="W423" i="1" s="1"/>
  <c r="N418" i="1"/>
  <c r="W417" i="1"/>
  <c r="X417" i="1" s="1"/>
  <c r="N417" i="1"/>
  <c r="X416" i="1"/>
  <c r="W416" i="1"/>
  <c r="N416" i="1"/>
  <c r="V414" i="1"/>
  <c r="V413" i="1"/>
  <c r="X412" i="1"/>
  <c r="W412" i="1"/>
  <c r="N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W385" i="1"/>
  <c r="X385" i="1" s="1"/>
  <c r="N385" i="1"/>
  <c r="W384" i="1"/>
  <c r="X384" i="1" s="1"/>
  <c r="N384" i="1"/>
  <c r="X383" i="1"/>
  <c r="X390" i="1" s="1"/>
  <c r="W383" i="1"/>
  <c r="N383" i="1"/>
  <c r="V381" i="1"/>
  <c r="V380" i="1"/>
  <c r="X379" i="1"/>
  <c r="W379" i="1"/>
  <c r="N379" i="1"/>
  <c r="W378" i="1"/>
  <c r="N378" i="1"/>
  <c r="V375" i="1"/>
  <c r="V374" i="1"/>
  <c r="W373" i="1"/>
  <c r="V371" i="1"/>
  <c r="W370" i="1"/>
  <c r="V370" i="1"/>
  <c r="W369" i="1"/>
  <c r="W371" i="1" s="1"/>
  <c r="N369" i="1"/>
  <c r="V367" i="1"/>
  <c r="W366" i="1"/>
  <c r="V366" i="1"/>
  <c r="W365" i="1"/>
  <c r="X365" i="1" s="1"/>
  <c r="N365" i="1"/>
  <c r="W364" i="1"/>
  <c r="X364" i="1" s="1"/>
  <c r="N364" i="1"/>
  <c r="X363" i="1"/>
  <c r="W363" i="1"/>
  <c r="N363" i="1"/>
  <c r="W362" i="1"/>
  <c r="N362" i="1"/>
  <c r="V360" i="1"/>
  <c r="V359" i="1"/>
  <c r="W358" i="1"/>
  <c r="X358" i="1" s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W359" i="1" s="1"/>
  <c r="N346" i="1"/>
  <c r="V344" i="1"/>
  <c r="W343" i="1"/>
  <c r="V343" i="1"/>
  <c r="W342" i="1"/>
  <c r="X342" i="1" s="1"/>
  <c r="N342" i="1"/>
  <c r="W341" i="1"/>
  <c r="N341" i="1"/>
  <c r="W337" i="1"/>
  <c r="V337" i="1"/>
  <c r="W336" i="1"/>
  <c r="V336" i="1"/>
  <c r="W335" i="1"/>
  <c r="X335" i="1" s="1"/>
  <c r="X336" i="1" s="1"/>
  <c r="N335" i="1"/>
  <c r="V333" i="1"/>
  <c r="V332" i="1"/>
  <c r="W331" i="1"/>
  <c r="X331" i="1" s="1"/>
  <c r="N331" i="1"/>
  <c r="X330" i="1"/>
  <c r="W330" i="1"/>
  <c r="N330" i="1"/>
  <c r="W329" i="1"/>
  <c r="X329" i="1" s="1"/>
  <c r="N329" i="1"/>
  <c r="W328" i="1"/>
  <c r="W332" i="1" s="1"/>
  <c r="N328" i="1"/>
  <c r="V326" i="1"/>
  <c r="W325" i="1"/>
  <c r="V325" i="1"/>
  <c r="W324" i="1"/>
  <c r="X324" i="1" s="1"/>
  <c r="N324" i="1"/>
  <c r="W323" i="1"/>
  <c r="W326" i="1" s="1"/>
  <c r="N323" i="1"/>
  <c r="V321" i="1"/>
  <c r="V320" i="1"/>
  <c r="W319" i="1"/>
  <c r="X319" i="1" s="1"/>
  <c r="N319" i="1"/>
  <c r="X318" i="1"/>
  <c r="W318" i="1"/>
  <c r="N318" i="1"/>
  <c r="W317" i="1"/>
  <c r="X317" i="1" s="1"/>
  <c r="N317" i="1"/>
  <c r="W316" i="1"/>
  <c r="W320" i="1" s="1"/>
  <c r="N316" i="1"/>
  <c r="V313" i="1"/>
  <c r="W312" i="1"/>
  <c r="V312" i="1"/>
  <c r="W311" i="1"/>
  <c r="W313" i="1" s="1"/>
  <c r="N311" i="1"/>
  <c r="V309" i="1"/>
  <c r="W308" i="1"/>
  <c r="V308" i="1"/>
  <c r="W307" i="1"/>
  <c r="W309" i="1" s="1"/>
  <c r="N307" i="1"/>
  <c r="V305" i="1"/>
  <c r="W304" i="1"/>
  <c r="V304" i="1"/>
  <c r="W303" i="1"/>
  <c r="X303" i="1" s="1"/>
  <c r="N303" i="1"/>
  <c r="W302" i="1"/>
  <c r="W305" i="1" s="1"/>
  <c r="N302" i="1"/>
  <c r="V300" i="1"/>
  <c r="V299" i="1"/>
  <c r="W298" i="1"/>
  <c r="X298" i="1" s="1"/>
  <c r="N298" i="1"/>
  <c r="X297" i="1"/>
  <c r="W297" i="1"/>
  <c r="N297" i="1"/>
  <c r="W296" i="1"/>
  <c r="X296" i="1" s="1"/>
  <c r="W295" i="1"/>
  <c r="X295" i="1" s="1"/>
  <c r="N295" i="1"/>
  <c r="X294" i="1"/>
  <c r="W294" i="1"/>
  <c r="N294" i="1"/>
  <c r="W293" i="1"/>
  <c r="X293" i="1" s="1"/>
  <c r="N293" i="1"/>
  <c r="W292" i="1"/>
  <c r="N292" i="1"/>
  <c r="W291" i="1"/>
  <c r="N466" i="1" s="1"/>
  <c r="N291" i="1"/>
  <c r="W287" i="1"/>
  <c r="V287" i="1"/>
  <c r="W286" i="1"/>
  <c r="V286" i="1"/>
  <c r="W285" i="1"/>
  <c r="X285" i="1" s="1"/>
  <c r="X286" i="1" s="1"/>
  <c r="N285" i="1"/>
  <c r="W283" i="1"/>
  <c r="V283" i="1"/>
  <c r="W282" i="1"/>
  <c r="V282" i="1"/>
  <c r="W281" i="1"/>
  <c r="X281" i="1" s="1"/>
  <c r="X282" i="1" s="1"/>
  <c r="N281" i="1"/>
  <c r="V279" i="1"/>
  <c r="V278" i="1"/>
  <c r="W277" i="1"/>
  <c r="X277" i="1" s="1"/>
  <c r="W276" i="1"/>
  <c r="X276" i="1" s="1"/>
  <c r="N276" i="1"/>
  <c r="W275" i="1"/>
  <c r="W278" i="1" s="1"/>
  <c r="N275" i="1"/>
  <c r="V273" i="1"/>
  <c r="W272" i="1"/>
  <c r="V272" i="1"/>
  <c r="W271" i="1"/>
  <c r="W273" i="1" s="1"/>
  <c r="N271" i="1"/>
  <c r="V268" i="1"/>
  <c r="W267" i="1"/>
  <c r="V267" i="1"/>
  <c r="W266" i="1"/>
  <c r="X266" i="1" s="1"/>
  <c r="N266" i="1"/>
  <c r="W265" i="1"/>
  <c r="W268" i="1" s="1"/>
  <c r="N265" i="1"/>
  <c r="V263" i="1"/>
  <c r="V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V252" i="1"/>
  <c r="W251" i="1"/>
  <c r="V251" i="1"/>
  <c r="W250" i="1"/>
  <c r="X250" i="1" s="1"/>
  <c r="N250" i="1"/>
  <c r="W249" i="1"/>
  <c r="X249" i="1" s="1"/>
  <c r="N249" i="1"/>
  <c r="X248" i="1"/>
  <c r="X251" i="1" s="1"/>
  <c r="W248" i="1"/>
  <c r="W252" i="1" s="1"/>
  <c r="N248" i="1"/>
  <c r="V246" i="1"/>
  <c r="V245" i="1"/>
  <c r="X244" i="1"/>
  <c r="W244" i="1"/>
  <c r="W243" i="1"/>
  <c r="X243" i="1" s="1"/>
  <c r="N243" i="1"/>
  <c r="W242" i="1"/>
  <c r="X242" i="1" s="1"/>
  <c r="W241" i="1"/>
  <c r="V239" i="1"/>
  <c r="W238" i="1"/>
  <c r="V238" i="1"/>
  <c r="W237" i="1"/>
  <c r="X237" i="1" s="1"/>
  <c r="N237" i="1"/>
  <c r="W236" i="1"/>
  <c r="X236" i="1" s="1"/>
  <c r="N236" i="1"/>
  <c r="X235" i="1"/>
  <c r="W235" i="1"/>
  <c r="W239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W233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W222" i="1" s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N196" i="1"/>
  <c r="W193" i="1"/>
  <c r="V193" i="1"/>
  <c r="W192" i="1"/>
  <c r="V192" i="1"/>
  <c r="W191" i="1"/>
  <c r="X191" i="1" s="1"/>
  <c r="N191" i="1"/>
  <c r="X190" i="1"/>
  <c r="X192" i="1" s="1"/>
  <c r="W190" i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W188" i="1" s="1"/>
  <c r="X170" i="1"/>
  <c r="W170" i="1"/>
  <c r="N170" i="1"/>
  <c r="V168" i="1"/>
  <c r="V167" i="1"/>
  <c r="X166" i="1"/>
  <c r="W166" i="1"/>
  <c r="N166" i="1"/>
  <c r="W165" i="1"/>
  <c r="X165" i="1" s="1"/>
  <c r="N165" i="1"/>
  <c r="W164" i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X141" i="1"/>
  <c r="W141" i="1"/>
  <c r="N141" i="1"/>
  <c r="V138" i="1"/>
  <c r="V137" i="1"/>
  <c r="W136" i="1"/>
  <c r="X136" i="1" s="1"/>
  <c r="N136" i="1"/>
  <c r="X135" i="1"/>
  <c r="W135" i="1"/>
  <c r="N135" i="1"/>
  <c r="W134" i="1"/>
  <c r="N134" i="1"/>
  <c r="V130" i="1"/>
  <c r="V129" i="1"/>
  <c r="W128" i="1"/>
  <c r="W129" i="1" s="1"/>
  <c r="N128" i="1"/>
  <c r="W127" i="1"/>
  <c r="X127" i="1" s="1"/>
  <c r="N127" i="1"/>
  <c r="X126" i="1"/>
  <c r="W126" i="1"/>
  <c r="N126" i="1"/>
  <c r="V123" i="1"/>
  <c r="V122" i="1"/>
  <c r="X121" i="1"/>
  <c r="W121" i="1"/>
  <c r="W120" i="1"/>
  <c r="X120" i="1" s="1"/>
  <c r="N120" i="1"/>
  <c r="W119" i="1"/>
  <c r="X119" i="1" s="1"/>
  <c r="X118" i="1"/>
  <c r="W118" i="1"/>
  <c r="N118" i="1"/>
  <c r="W117" i="1"/>
  <c r="W123" i="1" s="1"/>
  <c r="N117" i="1"/>
  <c r="V115" i="1"/>
  <c r="V114" i="1"/>
  <c r="W113" i="1"/>
  <c r="X113" i="1" s="1"/>
  <c r="X112" i="1"/>
  <c r="W112" i="1"/>
  <c r="N112" i="1"/>
  <c r="X111" i="1"/>
  <c r="W111" i="1"/>
  <c r="X110" i="1"/>
  <c r="W110" i="1"/>
  <c r="X109" i="1"/>
  <c r="W109" i="1"/>
  <c r="X108" i="1"/>
  <c r="W108" i="1"/>
  <c r="N108" i="1"/>
  <c r="X107" i="1"/>
  <c r="W107" i="1"/>
  <c r="N107" i="1"/>
  <c r="X106" i="1"/>
  <c r="W106" i="1"/>
  <c r="W114" i="1" s="1"/>
  <c r="W105" i="1"/>
  <c r="W115" i="1" s="1"/>
  <c r="V103" i="1"/>
  <c r="V102" i="1"/>
  <c r="X101" i="1"/>
  <c r="W101" i="1"/>
  <c r="W100" i="1"/>
  <c r="X100" i="1" s="1"/>
  <c r="X99" i="1"/>
  <c r="W99" i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3" i="1" s="1"/>
  <c r="N93" i="1"/>
  <c r="X92" i="1"/>
  <c r="W92" i="1"/>
  <c r="W102" i="1" s="1"/>
  <c r="N92" i="1"/>
  <c r="V90" i="1"/>
  <c r="W89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90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W80" i="1" s="1"/>
  <c r="V60" i="1"/>
  <c r="V59" i="1"/>
  <c r="W58" i="1"/>
  <c r="X58" i="1" s="1"/>
  <c r="W57" i="1"/>
  <c r="X57" i="1" s="1"/>
  <c r="N57" i="1"/>
  <c r="X56" i="1"/>
  <c r="W56" i="1"/>
  <c r="N56" i="1"/>
  <c r="W55" i="1"/>
  <c r="D466" i="1" s="1"/>
  <c r="V52" i="1"/>
  <c r="W51" i="1"/>
  <c r="V51" i="1"/>
  <c r="X50" i="1"/>
  <c r="W50" i="1"/>
  <c r="N50" i="1"/>
  <c r="W49" i="1"/>
  <c r="C466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W24" i="1"/>
  <c r="V24" i="1"/>
  <c r="V45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79" i="1" l="1"/>
  <c r="X149" i="1"/>
  <c r="W381" i="1"/>
  <c r="X378" i="1"/>
  <c r="X380" i="1" s="1"/>
  <c r="Q466" i="1"/>
  <c r="W380" i="1"/>
  <c r="H9" i="1"/>
  <c r="V460" i="1"/>
  <c r="X29" i="1"/>
  <c r="X32" i="1" s="1"/>
  <c r="W36" i="1"/>
  <c r="W40" i="1"/>
  <c r="W460" i="1" s="1"/>
  <c r="W44" i="1"/>
  <c r="X55" i="1"/>
  <c r="X59" i="1" s="1"/>
  <c r="X93" i="1"/>
  <c r="X102" i="1" s="1"/>
  <c r="X117" i="1"/>
  <c r="X122" i="1" s="1"/>
  <c r="W122" i="1"/>
  <c r="X128" i="1"/>
  <c r="X129" i="1" s="1"/>
  <c r="W168" i="1"/>
  <c r="W263" i="1"/>
  <c r="W279" i="1"/>
  <c r="W299" i="1"/>
  <c r="W300" i="1"/>
  <c r="W333" i="1"/>
  <c r="P466" i="1"/>
  <c r="X393" i="1"/>
  <c r="X394" i="1" s="1"/>
  <c r="W394" i="1"/>
  <c r="W395" i="1"/>
  <c r="W414" i="1"/>
  <c r="X411" i="1"/>
  <c r="X413" i="1" s="1"/>
  <c r="W413" i="1"/>
  <c r="G466" i="1"/>
  <c r="W137" i="1"/>
  <c r="X134" i="1"/>
  <c r="X137" i="1" s="1"/>
  <c r="W138" i="1"/>
  <c r="W79" i="1"/>
  <c r="X105" i="1"/>
  <c r="X114" i="1" s="1"/>
  <c r="F466" i="1"/>
  <c r="W130" i="1"/>
  <c r="W187" i="1"/>
  <c r="L466" i="1"/>
  <c r="W321" i="1"/>
  <c r="X399" i="1"/>
  <c r="X408" i="1" s="1"/>
  <c r="R466" i="1"/>
  <c r="W408" i="1"/>
  <c r="W409" i="1"/>
  <c r="X218" i="1"/>
  <c r="X222" i="1" s="1"/>
  <c r="W223" i="1"/>
  <c r="W60" i="1"/>
  <c r="B466" i="1"/>
  <c r="W457" i="1"/>
  <c r="W458" i="1"/>
  <c r="X49" i="1"/>
  <c r="X51" i="1" s="1"/>
  <c r="W52" i="1"/>
  <c r="W456" i="1" s="1"/>
  <c r="W59" i="1"/>
  <c r="E466" i="1"/>
  <c r="X82" i="1"/>
  <c r="X89" i="1" s="1"/>
  <c r="W150" i="1"/>
  <c r="H466" i="1"/>
  <c r="W149" i="1"/>
  <c r="I466" i="1"/>
  <c r="W155" i="1"/>
  <c r="W156" i="1"/>
  <c r="X153" i="1"/>
  <c r="X155" i="1" s="1"/>
  <c r="J466" i="1"/>
  <c r="X214" i="1"/>
  <c r="X215" i="1" s="1"/>
  <c r="W215" i="1"/>
  <c r="W216" i="1"/>
  <c r="X238" i="1"/>
  <c r="W246" i="1"/>
  <c r="X241" i="1"/>
  <c r="X245" i="1" s="1"/>
  <c r="W245" i="1"/>
  <c r="X362" i="1"/>
  <c r="X366" i="1" s="1"/>
  <c r="W367" i="1"/>
  <c r="X373" i="1"/>
  <c r="X374" i="1" s="1"/>
  <c r="W374" i="1"/>
  <c r="W375" i="1"/>
  <c r="W390" i="1"/>
  <c r="X164" i="1"/>
  <c r="X167" i="1" s="1"/>
  <c r="W167" i="1"/>
  <c r="X171" i="1"/>
  <c r="X187" i="1" s="1"/>
  <c r="W212" i="1"/>
  <c r="X225" i="1"/>
  <c r="X232" i="1" s="1"/>
  <c r="W232" i="1"/>
  <c r="X255" i="1"/>
  <c r="X262" i="1" s="1"/>
  <c r="X271" i="1"/>
  <c r="X272" i="1" s="1"/>
  <c r="X275" i="1"/>
  <c r="X278" i="1" s="1"/>
  <c r="X292" i="1"/>
  <c r="X307" i="1"/>
  <c r="X308" i="1" s="1"/>
  <c r="X311" i="1"/>
  <c r="X312" i="1" s="1"/>
  <c r="X316" i="1"/>
  <c r="X320" i="1" s="1"/>
  <c r="X328" i="1"/>
  <c r="X332" i="1" s="1"/>
  <c r="X346" i="1"/>
  <c r="X359" i="1" s="1"/>
  <c r="W360" i="1"/>
  <c r="X369" i="1"/>
  <c r="X370" i="1" s="1"/>
  <c r="W391" i="1"/>
  <c r="X418" i="1"/>
  <c r="X422" i="1" s="1"/>
  <c r="W422" i="1"/>
  <c r="X432" i="1"/>
  <c r="X434" i="1" s="1"/>
  <c r="W434" i="1"/>
  <c r="W440" i="1"/>
  <c r="M466" i="1"/>
  <c r="X196" i="1"/>
  <c r="X211" i="1" s="1"/>
  <c r="W211" i="1"/>
  <c r="X265" i="1"/>
  <c r="X267" i="1" s="1"/>
  <c r="X291" i="1"/>
  <c r="X299" i="1" s="1"/>
  <c r="X302" i="1"/>
  <c r="X304" i="1" s="1"/>
  <c r="X323" i="1"/>
  <c r="X325" i="1" s="1"/>
  <c r="X341" i="1"/>
  <c r="X343" i="1" s="1"/>
  <c r="W344" i="1"/>
  <c r="X437" i="1"/>
  <c r="X439" i="1" s="1"/>
  <c r="W445" i="1"/>
  <c r="X453" i="1"/>
  <c r="X454" i="1" s="1"/>
  <c r="X425" i="1"/>
  <c r="X427" i="1" s="1"/>
  <c r="X442" i="1"/>
  <c r="X444" i="1" s="1"/>
  <c r="W455" i="1"/>
  <c r="O466" i="1"/>
  <c r="S466" i="1"/>
  <c r="W262" i="1"/>
  <c r="X461" i="1" l="1"/>
  <c r="W459" i="1"/>
</calcChain>
</file>

<file path=xl/sharedStrings.xml><?xml version="1.0" encoding="utf-8"?>
<sst xmlns="http://schemas.openxmlformats.org/spreadsheetml/2006/main" count="1913" uniqueCount="650">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</sst>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 t="s">
        <v>649</v>
      </c>
      <c r="I5" s="334"/>
      <c r="J5" s="334"/>
      <c r="K5" s="334"/>
      <c r="L5" s="335"/>
      <c r="N5" s="24" t="s">
        <v>10</v>
      </c>
      <c r="O5" s="533">
        <v>45248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0.375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50</v>
      </c>
      <c r="W107" s="305">
        <f t="shared" si="6"/>
        <v>56.699999999999996</v>
      </c>
      <c r="X107" s="36">
        <f>IFERROR(IF(W107=0,"",ROUNDUP(W107/H107,0)*0.02175),"")</f>
        <v>0.15225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6.1728395061728394</v>
      </c>
      <c r="W114" s="306">
        <f>IFERROR(W105/H105,"0")+IFERROR(W106/H106,"0")+IFERROR(W107/H107,"0")+IFERROR(W108/H108,"0")+IFERROR(W109/H109,"0")+IFERROR(W110/H110,"0")+IFERROR(W111/H111,"0")+IFERROR(W112/H112,"0")+IFERROR(W113/H113,"0")</f>
        <v>7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0.15225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50</v>
      </c>
      <c r="W115" s="306">
        <f>IFERROR(SUM(W105:W113),"0")</f>
        <v>56.699999999999996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60</v>
      </c>
      <c r="W126" s="305">
        <f>IFERROR(IF(V126="",0,CEILING((V126/$H126),1)*$H126),"")</f>
        <v>64.8</v>
      </c>
      <c r="X126" s="36">
        <f>IFERROR(IF(W126=0,"",ROUNDUP(W126/H126,0)*0.02175),"")</f>
        <v>0.17399999999999999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7.4074074074074074</v>
      </c>
      <c r="W129" s="306">
        <f>IFERROR(W126/H126,"0")+IFERROR(W127/H127,"0")+IFERROR(W128/H128,"0")</f>
        <v>8</v>
      </c>
      <c r="X129" s="306">
        <f>IFERROR(IF(X126="",0,X126),"0")+IFERROR(IF(X127="",0,X127),"0")+IFERROR(IF(X128="",0,X128),"0")</f>
        <v>0.17399999999999999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60</v>
      </c>
      <c r="W130" s="306">
        <f>IFERROR(SUM(W126:W128),"0")</f>
        <v>64.8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250</v>
      </c>
      <c r="W141" s="305">
        <f t="shared" ref="W141:W148" si="7">IFERROR(IF(V141="",0,CEILING((V141/$H141),1)*$H141),"")</f>
        <v>252</v>
      </c>
      <c r="X141" s="36">
        <f>IFERROR(IF(W141=0,"",ROUNDUP(W141/H141,0)*0.00753),"")</f>
        <v>0.45180000000000003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8.3999999999999986</v>
      </c>
      <c r="W147" s="305">
        <f t="shared" si="7"/>
        <v>8.4</v>
      </c>
      <c r="X147" s="36">
        <f>IFERROR(IF(W147=0,"",ROUNDUP(W147/H147,0)*0.00502),"")</f>
        <v>2.0080000000000001E-2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63.523809523809518</v>
      </c>
      <c r="W149" s="306">
        <f>IFERROR(W141/H141,"0")+IFERROR(W142/H142,"0")+IFERROR(W143/H143,"0")+IFERROR(W144/H144,"0")+IFERROR(W145/H145,"0")+IFERROR(W146/H146,"0")+IFERROR(W147/H147,"0")+IFERROR(W148/H148,"0")</f>
        <v>64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0.47188000000000002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258.39999999999998</v>
      </c>
      <c r="W150" s="306">
        <f>IFERROR(SUM(W141:W148),"0")</f>
        <v>260.39999999999998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40</v>
      </c>
      <c r="W170" s="305">
        <f t="shared" ref="W170:W186" si="8">IFERROR(IF(V170="",0,CEILING((V170/$H170),1)*$H170),"")</f>
        <v>40</v>
      </c>
      <c r="X170" s="36">
        <f>IFERROR(IF(W170=0,"",ROUNDUP(W170/H170,0)*0.01196),"")</f>
        <v>0.1196</v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100</v>
      </c>
      <c r="W171" s="305">
        <f t="shared" si="8"/>
        <v>104.39999999999999</v>
      </c>
      <c r="X171" s="36">
        <f>IFERROR(IF(W171=0,"",ROUNDUP(W171/H171,0)*0.02175),"")</f>
        <v>0.26100000000000001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60</v>
      </c>
      <c r="W173" s="305">
        <f t="shared" si="8"/>
        <v>60</v>
      </c>
      <c r="X173" s="36">
        <f>IFERROR(IF(W173=0,"",ROUNDUP(W173/H173,0)*0.01196),"")</f>
        <v>0.1794</v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80</v>
      </c>
      <c r="W174" s="305">
        <f t="shared" si="8"/>
        <v>85.8</v>
      </c>
      <c r="X174" s="36">
        <f>IFERROR(IF(W174=0,"",ROUNDUP(W174/H174,0)*0.02175),"")</f>
        <v>0.23924999999999999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38.400000000000013</v>
      </c>
      <c r="W176" s="305">
        <f t="shared" si="8"/>
        <v>38.4</v>
      </c>
      <c r="X176" s="36">
        <f>IFERROR(IF(W176=0,"",ROUNDUP(W176/H176,0)*0.00753),"")</f>
        <v>0.12048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38.400000000000013</v>
      </c>
      <c r="W178" s="305">
        <f t="shared" si="8"/>
        <v>38.4</v>
      </c>
      <c r="X178" s="36">
        <f>IFERROR(IF(W178=0,"",ROUNDUP(W178/H178,0)*0.00753),"")</f>
        <v>0.12048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24</v>
      </c>
      <c r="W183" s="305">
        <f t="shared" si="8"/>
        <v>24</v>
      </c>
      <c r="X183" s="36">
        <f t="shared" si="9"/>
        <v>7.5300000000000006E-2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88.750663129973489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90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1.11551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380.80000000000007</v>
      </c>
      <c r="W188" s="306">
        <f>IFERROR(SUM(W170:W186),"0")</f>
        <v>390.99999999999994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24</v>
      </c>
      <c r="W191" s="305">
        <f>IFERROR(IF(V191="",0,CEILING((V191/$H191),1)*$H191),"")</f>
        <v>24</v>
      </c>
      <c r="X191" s="36">
        <f>IFERROR(IF(W191=0,"",ROUNDUP(W191/H191,0)*0.00753),"")</f>
        <v>7.5300000000000006E-2</v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10</v>
      </c>
      <c r="W192" s="306">
        <f>IFERROR(W190/H190,"0")+IFERROR(W191/H191,"0")</f>
        <v>10</v>
      </c>
      <c r="X192" s="306">
        <f>IFERROR(IF(X190="",0,X190),"0")+IFERROR(IF(X191="",0,X191),"0")</f>
        <v>7.5300000000000006E-2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24</v>
      </c>
      <c r="W193" s="306">
        <f>IFERROR(SUM(W190:W191),"0")</f>
        <v>24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0</v>
      </c>
      <c r="W218" s="305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0</v>
      </c>
      <c r="W222" s="306">
        <f>IFERROR(W218/H218,"0")+IFERROR(W219/H219,"0")+IFERROR(W220/H220,"0")+IFERROR(W221/H221,"0")</f>
        <v>0</v>
      </c>
      <c r="X222" s="306">
        <f>IFERROR(IF(X218="",0,X218),"0")+IFERROR(IF(X219="",0,X219),"0")+IFERROR(IF(X220="",0,X220),"0")+IFERROR(IF(X221="",0,X221),"0")</f>
        <v>0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0</v>
      </c>
      <c r="W223" s="306">
        <f>IFERROR(SUM(W218:W221),"0")</f>
        <v>0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0</v>
      </c>
      <c r="W225" s="305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0</v>
      </c>
      <c r="W233" s="306">
        <f>IFERROR(SUM(W225:W231),"0")</f>
        <v>0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50</v>
      </c>
      <c r="W235" s="305">
        <f>IFERROR(IF(V235="",0,CEILING((V235/$H235),1)*$H235),"")</f>
        <v>50.400000000000006</v>
      </c>
      <c r="X235" s="36">
        <f>IFERROR(IF(W235=0,"",ROUNDUP(W235/H235,0)*0.02175),"")</f>
        <v>0.1305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80</v>
      </c>
      <c r="W236" s="305">
        <f>IFERROR(IF(V236="",0,CEILING((V236/$H236),1)*$H236),"")</f>
        <v>85.8</v>
      </c>
      <c r="X236" s="36">
        <f>IFERROR(IF(W236=0,"",ROUNDUP(W236/H236,0)*0.02175),"")</f>
        <v>0.23924999999999999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60</v>
      </c>
      <c r="W237" s="305">
        <f>IFERROR(IF(V237="",0,CEILING((V237/$H237),1)*$H237),"")</f>
        <v>67.2</v>
      </c>
      <c r="X237" s="36">
        <f>IFERROR(IF(W237=0,"",ROUNDUP(W237/H237,0)*0.02175),"")</f>
        <v>0.17399999999999999</v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23.351648351648354</v>
      </c>
      <c r="W238" s="306">
        <f>IFERROR(W235/H235,"0")+IFERROR(W236/H236,"0")+IFERROR(W237/H237,"0")</f>
        <v>25</v>
      </c>
      <c r="X238" s="306">
        <f>IFERROR(IF(X235="",0,X235),"0")+IFERROR(IF(X236="",0,X236),"0")+IFERROR(IF(X237="",0,X237),"0")</f>
        <v>0.54374999999999996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190</v>
      </c>
      <c r="W239" s="306">
        <f>IFERROR(SUM(W235:W237),"0")</f>
        <v>203.39999999999998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20.16</v>
      </c>
      <c r="W276" s="305">
        <f>IFERROR(IF(V276="",0,CEILING((V276/$H276),1)*$H276),"")</f>
        <v>20.16</v>
      </c>
      <c r="X276" s="36">
        <f>IFERROR(IF(W276=0,"",ROUNDUP(W276/H276,0)*0.00753),"")</f>
        <v>6.0240000000000002E-2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20.16</v>
      </c>
      <c r="W277" s="305">
        <f>IFERROR(IF(V277="",0,CEILING((V277/$H277),1)*$H277),"")</f>
        <v>20.16</v>
      </c>
      <c r="X277" s="36">
        <f>IFERROR(IF(W277=0,"",ROUNDUP(W277/H277,0)*0.00753),"")</f>
        <v>6.0240000000000002E-2</v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16</v>
      </c>
      <c r="W278" s="306">
        <f>IFERROR(W275/H275,"0")+IFERROR(W276/H276,"0")+IFERROR(W277/H277,"0")</f>
        <v>16</v>
      </c>
      <c r="X278" s="306">
        <f>IFERROR(IF(X275="",0,X275),"0")+IFERROR(IF(X276="",0,X276),"0")+IFERROR(IF(X277="",0,X277),"0")</f>
        <v>0.12048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40.32</v>
      </c>
      <c r="W279" s="306">
        <f>IFERROR(SUM(W275:W277),"0")</f>
        <v>40.32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1500</v>
      </c>
      <c r="W291" s="305">
        <f t="shared" ref="W291:W298" si="14">IFERROR(IF(V291="",0,CEILING((V291/$H291),1)*$H291),"")</f>
        <v>1500</v>
      </c>
      <c r="X291" s="36">
        <f>IFERROR(IF(W291=0,"",ROUNDUP(W291/H291,0)*0.02175),"")</f>
        <v>2.1749999999999998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1500</v>
      </c>
      <c r="W293" s="305">
        <f t="shared" si="14"/>
        <v>1500</v>
      </c>
      <c r="X293" s="36">
        <f>IFERROR(IF(W293=0,"",ROUNDUP(W293/H293,0)*0.02175),"")</f>
        <v>2.1749999999999998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200</v>
      </c>
      <c r="W299" s="306">
        <f>IFERROR(W291/H291,"0")+IFERROR(W292/H292,"0")+IFERROR(W293/H293,"0")+IFERROR(W294/H294,"0")+IFERROR(W295/H295,"0")+IFERROR(W296/H296,"0")+IFERROR(W297/H297,"0")+IFERROR(W298/H298,"0")</f>
        <v>200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4.3499999999999996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3000</v>
      </c>
      <c r="W300" s="306">
        <f>IFERROR(SUM(W291:W298),"0")</f>
        <v>3000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1500</v>
      </c>
      <c r="W302" s="305">
        <f>IFERROR(IF(V302="",0,CEILING((V302/$H302),1)*$H302),"")</f>
        <v>1500</v>
      </c>
      <c r="X302" s="36">
        <f>IFERROR(IF(W302=0,"",ROUNDUP(W302/H302,0)*0.02175),"")</f>
        <v>2.1749999999999998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100</v>
      </c>
      <c r="W304" s="306">
        <f>IFERROR(W302/H302,"0")+IFERROR(W303/H303,"0")</f>
        <v>100</v>
      </c>
      <c r="X304" s="306">
        <f>IFERROR(IF(X302="",0,X302),"0")+IFERROR(IF(X303="",0,X303),"0")</f>
        <v>2.1749999999999998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1500</v>
      </c>
      <c r="W305" s="306">
        <f>IFERROR(SUM(W302:W303),"0")</f>
        <v>1500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250</v>
      </c>
      <c r="W307" s="305">
        <f>IFERROR(IF(V307="",0,CEILING((V307/$H307),1)*$H307),"")</f>
        <v>257.39999999999998</v>
      </c>
      <c r="X307" s="36">
        <f>IFERROR(IF(W307=0,"",ROUNDUP(W307/H307,0)*0.02175),"")</f>
        <v>0.71775</v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32.051282051282051</v>
      </c>
      <c r="W308" s="306">
        <f>IFERROR(W307/H307,"0")</f>
        <v>33</v>
      </c>
      <c r="X308" s="306">
        <f>IFERROR(IF(X307="",0,X307),"0")</f>
        <v>0.71775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250</v>
      </c>
      <c r="W309" s="306">
        <f>IFERROR(SUM(W307:W307),"0")</f>
        <v>257.39999999999998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160</v>
      </c>
      <c r="W328" s="305">
        <f>IFERROR(IF(V328="",0,CEILING((V328/$H328),1)*$H328),"")</f>
        <v>163.79999999999998</v>
      </c>
      <c r="X328" s="36">
        <f>IFERROR(IF(W328=0,"",ROUNDUP(W328/H328,0)*0.02175),"")</f>
        <v>0.45674999999999999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20.512820512820515</v>
      </c>
      <c r="W332" s="306">
        <f>IFERROR(W328/H328,"0")+IFERROR(W329/H329,"0")+IFERROR(W330/H330,"0")+IFERROR(W331/H331,"0")</f>
        <v>21</v>
      </c>
      <c r="X332" s="306">
        <f>IFERROR(IF(X328="",0,X328),"0")+IFERROR(IF(X329="",0,X329),"0")+IFERROR(IF(X330="",0,X330),"0")+IFERROR(IF(X331="",0,X331),"0")</f>
        <v>0.45674999999999999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160</v>
      </c>
      <c r="W333" s="306">
        <f>IFERROR(SUM(W328:W331),"0")</f>
        <v>163.79999999999998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350</v>
      </c>
      <c r="W348" s="305">
        <f t="shared" si="15"/>
        <v>352.8</v>
      </c>
      <c r="X348" s="36">
        <f>IFERROR(IF(W348=0,"",ROUNDUP(W348/H348,0)*0.00753),"")</f>
        <v>0.63251999999999997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6.3</v>
      </c>
      <c r="W353" s="305">
        <f t="shared" si="15"/>
        <v>6.3000000000000007</v>
      </c>
      <c r="X353" s="36">
        <f t="shared" si="16"/>
        <v>1.506E-2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8.3999999999999986</v>
      </c>
      <c r="W357" s="305">
        <f t="shared" si="15"/>
        <v>8.4</v>
      </c>
      <c r="X357" s="36">
        <f t="shared" si="16"/>
        <v>2.0080000000000001E-2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90.333333333333329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91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0.66765999999999992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364.7</v>
      </c>
      <c r="W360" s="306">
        <f>IFERROR(SUM(W346:W358),"0")</f>
        <v>367.5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350</v>
      </c>
      <c r="W383" s="305">
        <f t="shared" ref="W383:W389" si="17">IFERROR(IF(V383="",0,CEILING((V383/$H383),1)*$H383),"")</f>
        <v>352.8</v>
      </c>
      <c r="X383" s="36">
        <f>IFERROR(IF(W383=0,"",ROUNDUP(W383/H383,0)*0.00753),"")</f>
        <v>0.63251999999999997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16.8</v>
      </c>
      <c r="W385" s="305">
        <f t="shared" si="17"/>
        <v>16.8</v>
      </c>
      <c r="X385" s="36">
        <f>IFERROR(IF(W385=0,"",ROUNDUP(W385/H385,0)*0.00502),"")</f>
        <v>4.0160000000000001E-2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91.333333333333329</v>
      </c>
      <c r="W390" s="306">
        <f>IFERROR(W383/H383,"0")+IFERROR(W384/H384,"0")+IFERROR(W385/H385,"0")+IFERROR(W386/H386,"0")+IFERROR(W387/H387,"0")+IFERROR(W388/H388,"0")+IFERROR(W389/H389,"0")</f>
        <v>92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0.67267999999999994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366.8</v>
      </c>
      <c r="W391" s="306">
        <f>IFERROR(SUM(W383:W389),"0")</f>
        <v>369.6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50</v>
      </c>
      <c r="W411" s="305">
        <f>IFERROR(IF(V411="",0,CEILING((V411/$H411),1)*$H411),"")</f>
        <v>52.800000000000004</v>
      </c>
      <c r="X411" s="36">
        <f>IFERROR(IF(W411=0,"",ROUNDUP(W411/H411,0)*0.01196),"")</f>
        <v>0.1196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9.4696969696969688</v>
      </c>
      <c r="W413" s="306">
        <f>IFERROR(W411/H411,"0")+IFERROR(W412/H412,"0")</f>
        <v>10</v>
      </c>
      <c r="X413" s="306">
        <f>IFERROR(IF(X411="",0,X411),"0")+IFERROR(IF(X412="",0,X412),"0")</f>
        <v>0.1196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50</v>
      </c>
      <c r="W414" s="306">
        <f>IFERROR(SUM(W411:W412),"0")</f>
        <v>52.800000000000004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230</v>
      </c>
      <c r="W416" s="305">
        <f t="shared" ref="W416:W421" si="19">IFERROR(IF(V416="",0,CEILING((V416/$H416),1)*$H416),"")</f>
        <v>232.32000000000002</v>
      </c>
      <c r="X416" s="36">
        <f>IFERROR(IF(W416=0,"",ROUNDUP(W416/H416,0)*0.01196),"")</f>
        <v>0.52624000000000004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50</v>
      </c>
      <c r="W417" s="305">
        <f t="shared" si="19"/>
        <v>52.800000000000004</v>
      </c>
      <c r="X417" s="36">
        <f>IFERROR(IF(W417=0,"",ROUNDUP(W417/H417,0)*0.01196),"")</f>
        <v>0.1196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200</v>
      </c>
      <c r="W418" s="305">
        <f t="shared" si="19"/>
        <v>200.64000000000001</v>
      </c>
      <c r="X418" s="36">
        <f>IFERROR(IF(W418=0,"",ROUNDUP(W418/H418,0)*0.01196),"")</f>
        <v>0.45448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90.909090909090907</v>
      </c>
      <c r="W422" s="306">
        <f>IFERROR(W416/H416,"0")+IFERROR(W417/H417,"0")+IFERROR(W418/H418,"0")+IFERROR(W419/H419,"0")+IFERROR(W420/H420,"0")+IFERROR(W421/H421,"0")</f>
        <v>92</v>
      </c>
      <c r="X422" s="306">
        <f>IFERROR(IF(X416="",0,X416),"0")+IFERROR(IF(X417="",0,X417),"0")+IFERROR(IF(X418="",0,X418),"0")+IFERROR(IF(X419="",0,X419),"0")+IFERROR(IF(X420="",0,X420),"0")+IFERROR(IF(X421="",0,X421),"0")</f>
        <v>1.10032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480</v>
      </c>
      <c r="W423" s="306">
        <f>IFERROR(SUM(W416:W421),"0")</f>
        <v>485.76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70</v>
      </c>
      <c r="W443" s="305">
        <f>IFERROR(IF(V443="",0,CEILING((V443/$H443),1)*$H443),"")</f>
        <v>71.400000000000006</v>
      </c>
      <c r="X443" s="36">
        <f>IFERROR(IF(W443=0,"",ROUNDUP(W443/H443,0)*0.00753),"")</f>
        <v>0.12801000000000001</v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16.666666666666664</v>
      </c>
      <c r="W444" s="306">
        <f>IFERROR(W442/H442,"0")+IFERROR(W443/H443,"0")</f>
        <v>17</v>
      </c>
      <c r="X444" s="306">
        <f>IFERROR(IF(X442="",0,X442),"0")+IFERROR(IF(X443="",0,X443),"0")</f>
        <v>0.12801000000000001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70</v>
      </c>
      <c r="W445" s="306">
        <f>IFERROR(SUM(W442:W443),"0")</f>
        <v>71.400000000000006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600</v>
      </c>
      <c r="W453" s="305">
        <f>IFERROR(IF(V453="",0,CEILING((V453/$H453),1)*$H453),"")</f>
        <v>600.6</v>
      </c>
      <c r="X453" s="36">
        <f>IFERROR(IF(W453=0,"",ROUNDUP(W453/H453,0)*0.02175),"")</f>
        <v>1.67475</v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76.92307692307692</v>
      </c>
      <c r="W454" s="306">
        <f>IFERROR(W453/H453,"0")</f>
        <v>77</v>
      </c>
      <c r="X454" s="306">
        <f>IFERROR(IF(X453="",0,X453),"0")</f>
        <v>1.67475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600</v>
      </c>
      <c r="W455" s="306">
        <f>IFERROR(SUM(W453:W453),"0")</f>
        <v>600.6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7845.02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7909.4800000000005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8219.1805085004398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8288.025999999998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13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14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8544.1805085004398</v>
      </c>
      <c r="W459" s="306">
        <f>GrossWeightTotalR+PalletQtyTotalR*25</f>
        <v>8638.025999999998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943.40566861831246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953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14.715689999999997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56.699999999999996</v>
      </c>
      <c r="F466" s="46">
        <f>IFERROR(W126*1,"0")+IFERROR(W127*1,"0")+IFERROR(W128*1,"0")</f>
        <v>64.8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260.39999999999998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414.99999999999994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203.39999999999998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40.32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4757.3999999999996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163.79999999999998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367.5</v>
      </c>
      <c r="Q466" s="46">
        <f>IFERROR(W378*1,"0")+IFERROR(W379*1,"0")+IFERROR(W383*1,"0")+IFERROR(W384*1,"0")+IFERROR(W385*1,"0")+IFERROR(W386*1,"0")+IFERROR(W387*1,"0")+IFERROR(W388*1,"0")+IFERROR(W389*1,"0")+IFERROR(W393*1,"0")</f>
        <v>369.6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538.56000000000006</v>
      </c>
      <c r="S466" s="46">
        <f>IFERROR(W432*1,"0")+IFERROR(W433*1,"0")+IFERROR(W437*1,"0")+IFERROR(W438*1,"0")+IFERROR(W442*1,"0")+IFERROR(W443*1,"0")+IFERROR(W447*1,"0")+IFERROR(W448*1,"0")</f>
        <v>71.400000000000006</v>
      </c>
      <c r="T466" s="46">
        <f>IFERROR(W453*1,"0")</f>
        <v>600.6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