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<sst xmlns="http://schemas.openxmlformats.org/spreadsheetml/2006/main" count="920" uniqueCount="362">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</sst>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/>
      <c r="I5" s="177"/>
      <c r="J5" s="177"/>
      <c r="K5" s="177"/>
      <c r="L5" s="178"/>
      <c r="N5" s="24" t="s">
        <v>9</v>
      </c>
      <c r="O5" s="286">
        <v>45250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346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0.375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141</v>
      </c>
      <c r="W29" s="158">
        <f>IFERROR(IF(V29="","",V29),"")</f>
        <v>141</v>
      </c>
      <c r="X29" s="36">
        <f>IFERROR(IF(V29="","",V29*0.00936),"")</f>
        <v>1.31976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152</v>
      </c>
      <c r="W30" s="158">
        <f>IFERROR(IF(V30="","",V30),"")</f>
        <v>152</v>
      </c>
      <c r="X30" s="36">
        <f>IFERROR(IF(V30="","",V30*0.00936),"")</f>
        <v>1.42272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119</v>
      </c>
      <c r="W31" s="158">
        <f>IFERROR(IF(V31="","",V31),"")</f>
        <v>119</v>
      </c>
      <c r="X31" s="36">
        <f>IFERROR(IF(V31="","",V31*0.00936),"")</f>
        <v>1.1138399999999999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412</v>
      </c>
      <c r="W32" s="159">
        <f>IFERROR(SUM(W28:W31),"0")</f>
        <v>412</v>
      </c>
      <c r="X32" s="159">
        <f>IFERROR(IF(X28="",0,X28),"0")+IFERROR(IF(X29="",0,X29),"0")+IFERROR(IF(X30="",0,X30),"0")+IFERROR(IF(X31="",0,X31),"0")</f>
        <v>3.8563200000000002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618</v>
      </c>
      <c r="W33" s="159">
        <f>IFERROR(SUMPRODUCT(W28:W31*H28:H31),"0")</f>
        <v>618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88</v>
      </c>
      <c r="W36" s="158">
        <f>IFERROR(IF(V36="","",V36),"")</f>
        <v>88</v>
      </c>
      <c r="X36" s="36">
        <f>IFERROR(IF(V36="","",V36*0.0155),"")</f>
        <v>1.3639999999999999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74</v>
      </c>
      <c r="W37" s="158">
        <f>IFERROR(IF(V37="","",V37),"")</f>
        <v>74</v>
      </c>
      <c r="X37" s="36">
        <f>IFERROR(IF(V37="","",V37*0.0155),"")</f>
        <v>1.147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81</v>
      </c>
      <c r="W39" s="158">
        <f>IFERROR(IF(V39="","",V39),"")</f>
        <v>81</v>
      </c>
      <c r="X39" s="36">
        <f>IFERROR(IF(V39="","",V39*0.0155),"")</f>
        <v>1.2555000000000001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243</v>
      </c>
      <c r="W40" s="159">
        <f>IFERROR(SUM(W36:W39),"0")</f>
        <v>243</v>
      </c>
      <c r="X40" s="159">
        <f>IFERROR(IF(X36="",0,X36),"0")+IFERROR(IF(X37="",0,X37),"0")+IFERROR(IF(X38="",0,X38),"0")+IFERROR(IF(X39="",0,X39),"0")</f>
        <v>3.7665000000000002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1458</v>
      </c>
      <c r="W41" s="159">
        <f>IFERROR(SUMPRODUCT(W36:W39*H36:H39),"0")</f>
        <v>1458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0</v>
      </c>
      <c r="W47" s="159">
        <f>IFERROR(SUMPRODUCT(W44:W45*H44:H45),"0")</f>
        <v>0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36</v>
      </c>
      <c r="W51" s="158">
        <f t="shared" si="0"/>
        <v>36</v>
      </c>
      <c r="X51" s="36">
        <f t="shared" si="1"/>
        <v>0.55800000000000005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128</v>
      </c>
      <c r="W52" s="158">
        <f t="shared" si="0"/>
        <v>128</v>
      </c>
      <c r="X52" s="36">
        <f t="shared" si="1"/>
        <v>1.984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55</v>
      </c>
      <c r="W53" s="158">
        <f t="shared" si="0"/>
        <v>55</v>
      </c>
      <c r="X53" s="36">
        <f t="shared" si="1"/>
        <v>0.85250000000000004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0</v>
      </c>
      <c r="W56" s="158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219</v>
      </c>
      <c r="W57" s="159">
        <f>IFERROR(SUM(W50:W56),"0")</f>
        <v>219</v>
      </c>
      <c r="X57" s="159">
        <f>IFERROR(IF(X50="",0,X50),"0")+IFERROR(IF(X51="",0,X51),"0")+IFERROR(IF(X52="",0,X52),"0")+IFERROR(IF(X53="",0,X53),"0")+IFERROR(IF(X54="",0,X54),"0")+IFERROR(IF(X55="",0,X55),"0")+IFERROR(IF(X56="",0,X56),"0")</f>
        <v>3.3944999999999999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1547.6799999999998</v>
      </c>
      <c r="W58" s="159">
        <f>IFERROR(SUMPRODUCT(W50:W56*H50:H56),"0")</f>
        <v>1547.6799999999998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0</v>
      </c>
      <c r="W62" s="158">
        <f>IFERROR(IF(V62="","",V62),"")</f>
        <v>0</v>
      </c>
      <c r="X62" s="36">
        <f>IFERROR(IF(V62="","",V62*0.00866),"")</f>
        <v>0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0</v>
      </c>
      <c r="W63" s="159">
        <f>IFERROR(SUM(W61:W62),"0")</f>
        <v>0</v>
      </c>
      <c r="X63" s="159">
        <f>IFERROR(IF(X61="",0,X61),"0")+IFERROR(IF(X62="",0,X62),"0")</f>
        <v>0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0</v>
      </c>
      <c r="W64" s="159">
        <f>IFERROR(SUMPRODUCT(W61:W62*H61:H62),"0")</f>
        <v>0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28</v>
      </c>
      <c r="W67" s="158">
        <f>IFERROR(IF(V67="","",V67),"")</f>
        <v>28</v>
      </c>
      <c r="X67" s="36">
        <f>IFERROR(IF(V67="","",V67*0.01788),"")</f>
        <v>0.50063999999999997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28</v>
      </c>
      <c r="W68" s="159">
        <f>IFERROR(SUM(W67:W67),"0")</f>
        <v>28</v>
      </c>
      <c r="X68" s="159">
        <f>IFERROR(IF(X67="",0,X67),"0")</f>
        <v>0.50063999999999997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100.8</v>
      </c>
      <c r="W69" s="159">
        <f>IFERROR(SUMPRODUCT(W67:W67*H67:H67),"0")</f>
        <v>100.8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49</v>
      </c>
      <c r="W72" s="158">
        <f>IFERROR(IF(V72="","",V72),"")</f>
        <v>49</v>
      </c>
      <c r="X72" s="36">
        <f>IFERROR(IF(V72="","",V72*0.01788),"")</f>
        <v>0.87612000000000001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51</v>
      </c>
      <c r="W73" s="158">
        <f>IFERROR(IF(V73="","",V73),"")</f>
        <v>51</v>
      </c>
      <c r="X73" s="36">
        <f>IFERROR(IF(V73="","",V73*0.01788),"")</f>
        <v>0.91188000000000002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100</v>
      </c>
      <c r="W74" s="159">
        <f>IFERROR(SUM(W72:W73),"0")</f>
        <v>100</v>
      </c>
      <c r="X74" s="159">
        <f>IFERROR(IF(X72="",0,X72),"0")+IFERROR(IF(X73="",0,X73),"0")</f>
        <v>1.788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360</v>
      </c>
      <c r="W75" s="159">
        <f>IFERROR(SUMPRODUCT(W72:W73*H72:H73),"0")</f>
        <v>360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42</v>
      </c>
      <c r="W80" s="158">
        <f t="shared" si="2"/>
        <v>42</v>
      </c>
      <c r="X80" s="36">
        <f t="shared" si="3"/>
        <v>0.75095999999999996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62</v>
      </c>
      <c r="W81" s="158">
        <f t="shared" si="2"/>
        <v>62</v>
      </c>
      <c r="X81" s="36">
        <f t="shared" si="3"/>
        <v>1.10856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52</v>
      </c>
      <c r="W82" s="158">
        <f t="shared" si="2"/>
        <v>52</v>
      </c>
      <c r="X82" s="36">
        <f t="shared" si="3"/>
        <v>0.92976000000000003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0</v>
      </c>
      <c r="W84" s="158">
        <f t="shared" si="2"/>
        <v>0</v>
      </c>
      <c r="X84" s="36">
        <f t="shared" si="3"/>
        <v>0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156</v>
      </c>
      <c r="W85" s="159">
        <f>IFERROR(SUM(W78:W84),"0")</f>
        <v>156</v>
      </c>
      <c r="X85" s="159">
        <f>IFERROR(IF(X78="",0,X78),"0")+IFERROR(IF(X79="",0,X79),"0")+IFERROR(IF(X80="",0,X80),"0")+IFERROR(IF(X81="",0,X81),"0")+IFERROR(IF(X82="",0,X82),"0")+IFERROR(IF(X83="",0,X83),"0")+IFERROR(IF(X84="",0,X84),"0")</f>
        <v>2.7892799999999998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561.6</v>
      </c>
      <c r="W86" s="159">
        <f>IFERROR(SUMPRODUCT(W78:W84*H78:H84),"0")</f>
        <v>561.6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50</v>
      </c>
      <c r="W89" s="158">
        <f>IFERROR(IF(V89="","",V89),"")</f>
        <v>50</v>
      </c>
      <c r="X89" s="36">
        <f>IFERROR(IF(V89="","",V89*0.00936),"")</f>
        <v>0.46800000000000003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88</v>
      </c>
      <c r="W90" s="158">
        <f>IFERROR(IF(V90="","",V90),"")</f>
        <v>88</v>
      </c>
      <c r="X90" s="36">
        <f>IFERROR(IF(V90="","",V90*0.01788),"")</f>
        <v>1.5734399999999999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138</v>
      </c>
      <c r="W92" s="159">
        <f>IFERROR(SUM(W89:W91),"0")</f>
        <v>138</v>
      </c>
      <c r="X92" s="159">
        <f>IFERROR(IF(X89="",0,X89),"0")+IFERROR(IF(X90="",0,X90),"0")+IFERROR(IF(X91="",0,X91),"0")</f>
        <v>2.0414400000000001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424.8</v>
      </c>
      <c r="W93" s="159">
        <f>IFERROR(SUMPRODUCT(W89:W91*H89:H91),"0")</f>
        <v>424.8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57</v>
      </c>
      <c r="W96" s="158">
        <f>IFERROR(IF(V96="","",V96),"")</f>
        <v>57</v>
      </c>
      <c r="X96" s="36">
        <f>IFERROR(IF(V96="","",V96*0.0155),"")</f>
        <v>0.88349999999999995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169</v>
      </c>
      <c r="W97" s="158">
        <f>IFERROR(IF(V97="","",V97),"")</f>
        <v>169</v>
      </c>
      <c r="X97" s="36">
        <f>IFERROR(IF(V97="","",V97*0.0155),"")</f>
        <v>2.6194999999999999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56</v>
      </c>
      <c r="W98" s="158">
        <f>IFERROR(IF(V98="","",V98),"")</f>
        <v>56</v>
      </c>
      <c r="X98" s="36">
        <f>IFERROR(IF(V98="","",V98*0.0155),"")</f>
        <v>0.86799999999999999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131</v>
      </c>
      <c r="W99" s="158">
        <f>IFERROR(IF(V99="","",V99),"")</f>
        <v>131</v>
      </c>
      <c r="X99" s="36">
        <f>IFERROR(IF(V99="","",V99*0.0155),"")</f>
        <v>2.0305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413</v>
      </c>
      <c r="W101" s="159">
        <f>IFERROR(SUM(W96:W100),"0")</f>
        <v>413</v>
      </c>
      <c r="X101" s="159">
        <f>IFERROR(IF(X96="",0,X96),"0")+IFERROR(IF(X97="",0,X97),"0")+IFERROR(IF(X98="",0,X98),"0")+IFERROR(IF(X99="",0,X99),"0")+IFERROR(IF(X100="",0,X100),"0")</f>
        <v>6.4015000000000004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2937.44</v>
      </c>
      <c r="W102" s="159">
        <f>IFERROR(SUMPRODUCT(W96:W100*H96:H100),"0")</f>
        <v>2937.44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86</v>
      </c>
      <c r="W105" s="158">
        <f>IFERROR(IF(V105="","",V105),"")</f>
        <v>86</v>
      </c>
      <c r="X105" s="36">
        <f>IFERROR(IF(V105="","",V105*0.01788),"")</f>
        <v>1.5376799999999999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88</v>
      </c>
      <c r="W106" s="158">
        <f>IFERROR(IF(V106="","",V106),"")</f>
        <v>88</v>
      </c>
      <c r="X106" s="36">
        <f>IFERROR(IF(V106="","",V106*0.01788),"")</f>
        <v>1.5734399999999999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174</v>
      </c>
      <c r="W107" s="159">
        <f>IFERROR(SUM(W105:W106),"0")</f>
        <v>174</v>
      </c>
      <c r="X107" s="159">
        <f>IFERROR(IF(X105="",0,X105),"0")+IFERROR(IF(X106="",0,X106),"0")</f>
        <v>3.1111199999999997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522</v>
      </c>
      <c r="W108" s="159">
        <f>IFERROR(SUMPRODUCT(W105:W106*H105:H106),"0")</f>
        <v>522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70</v>
      </c>
      <c r="W111" s="158">
        <f>IFERROR(IF(V111="","",V111),"")</f>
        <v>70</v>
      </c>
      <c r="X111" s="36">
        <f>IFERROR(IF(V111="","",V111*0.01788),"")</f>
        <v>1.2516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70</v>
      </c>
      <c r="W112" s="159">
        <f>IFERROR(SUM(W111:W111),"0")</f>
        <v>70</v>
      </c>
      <c r="X112" s="159">
        <f>IFERROR(IF(X111="",0,X111),"0")</f>
        <v>1.2516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210</v>
      </c>
      <c r="W113" s="159">
        <f>IFERROR(SUMPRODUCT(W111:W111*H111:H111),"0")</f>
        <v>210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62</v>
      </c>
      <c r="W118" s="158">
        <f>IFERROR(IF(V118="","",V118),"")</f>
        <v>62</v>
      </c>
      <c r="X118" s="36">
        <f>IFERROR(IF(V118="","",V118*0.01788),"")</f>
        <v>1.10856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40</v>
      </c>
      <c r="W119" s="158">
        <f>IFERROR(IF(V119="","",V119),"")</f>
        <v>40</v>
      </c>
      <c r="X119" s="36">
        <f>IFERROR(IF(V119="","",V119*0.01788),"")</f>
        <v>0.71520000000000006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102</v>
      </c>
      <c r="W120" s="159">
        <f>IFERROR(SUM(W116:W119),"0")</f>
        <v>102</v>
      </c>
      <c r="X120" s="159">
        <f>IFERROR(IF(X116="",0,X116),"0")+IFERROR(IF(X117="",0,X117),"0")+IFERROR(IF(X118="",0,X118),"0")+IFERROR(IF(X119="",0,X119),"0")</f>
        <v>1.82376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306</v>
      </c>
      <c r="W121" s="159">
        <f>IFERROR(SUMPRODUCT(W116:W119*H116:H119),"0")</f>
        <v>306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37</v>
      </c>
      <c r="W124" s="158">
        <f>IFERROR(IF(V124="","",V124),"")</f>
        <v>37</v>
      </c>
      <c r="X124" s="36">
        <f>IFERROR(IF(V124="","",V124*0.01788),"")</f>
        <v>0.66156000000000004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37</v>
      </c>
      <c r="W125" s="159">
        <f>IFERROR(SUM(W124:W124),"0")</f>
        <v>37</v>
      </c>
      <c r="X125" s="159">
        <f>IFERROR(IF(X124="",0,X124),"0")</f>
        <v>0.66156000000000004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111</v>
      </c>
      <c r="W126" s="159">
        <f>IFERROR(SUMPRODUCT(W124:W124*H124:H124),"0")</f>
        <v>111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0</v>
      </c>
      <c r="W148" s="158">
        <f>IFERROR(IF(V148="","",V148),"")</f>
        <v>0</v>
      </c>
      <c r="X148" s="36">
        <f>IFERROR(IF(V148="","",V148*0.00866),"")</f>
        <v>0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0</v>
      </c>
      <c r="W150" s="159">
        <f>IFERROR(SUM(W146:W149),"0")</f>
        <v>0</v>
      </c>
      <c r="X150" s="159">
        <f>IFERROR(IF(X146="",0,X146),"0")+IFERROR(IF(X147="",0,X147),"0")+IFERROR(IF(X148="",0,X148),"0")+IFERROR(IF(X149="",0,X149),"0")</f>
        <v>0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0</v>
      </c>
      <c r="W151" s="159">
        <f>IFERROR(SUMPRODUCT(W146:W149*H146:H149),"0")</f>
        <v>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0</v>
      </c>
      <c r="W160" s="158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114</v>
      </c>
      <c r="W161" s="158">
        <f>IFERROR(IF(V161="","",V161),"")</f>
        <v>114</v>
      </c>
      <c r="X161" s="36">
        <f>IFERROR(IF(V161="","",V161*0.01788),"")</f>
        <v>2.0383200000000001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114</v>
      </c>
      <c r="W162" s="159">
        <f>IFERROR(SUM(W160:W161),"0")</f>
        <v>114</v>
      </c>
      <c r="X162" s="159">
        <f>IFERROR(IF(X160="",0,X160),"0")+IFERROR(IF(X161="",0,X161),"0")</f>
        <v>2.0383200000000001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342</v>
      </c>
      <c r="W163" s="159">
        <f>IFERROR(SUMPRODUCT(W160:W161*H160:H161),"0")</f>
        <v>342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0</v>
      </c>
      <c r="W177" s="158">
        <f>IFERROR(IF(V177="","",V177),"")</f>
        <v>0</v>
      </c>
      <c r="X177" s="36">
        <f>IFERROR(IF(V177="","",V177*0.0155),"")</f>
        <v>0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0</v>
      </c>
      <c r="W178" s="159">
        <f>IFERROR(SUM(W177:W177),"0")</f>
        <v>0</v>
      </c>
      <c r="X178" s="159">
        <f>IFERROR(IF(X177="",0,X177),"0")</f>
        <v>0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0</v>
      </c>
      <c r="W179" s="159">
        <f>IFERROR(SUMPRODUCT(W177:W177*H177:H177),"0")</f>
        <v>0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0</v>
      </c>
      <c r="W191" s="159">
        <f>IFERROR(SUM(W187:W190),"0")</f>
        <v>0</v>
      </c>
      <c r="X191" s="159">
        <f>IFERROR(IF(X187="",0,X187),"0")+IFERROR(IF(X188="",0,X188),"0")+IFERROR(IF(X189="",0,X189),"0")+IFERROR(IF(X190="",0,X190),"0")</f>
        <v>0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0</v>
      </c>
      <c r="W192" s="159">
        <f>IFERROR(SUMPRODUCT(W187:W190*H187:H190),"0")</f>
        <v>0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0</v>
      </c>
      <c r="W232" s="158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0</v>
      </c>
      <c r="W234" s="158">
        <f>IFERROR(IF(V234="","",V234),"")</f>
        <v>0</v>
      </c>
      <c r="X234" s="36">
        <f>IFERROR(IF(V234="","",V234*0.0155),"")</f>
        <v>0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0</v>
      </c>
      <c r="W236" s="159">
        <f>IFERROR(SUM(W232:W235),"0")</f>
        <v>0</v>
      </c>
      <c r="X236" s="159">
        <f>IFERROR(IF(X232="",0,X232),"0")+IFERROR(IF(X233="",0,X233),"0")+IFERROR(IF(X234="",0,X234),"0")+IFERROR(IF(X235="",0,X235),"0")</f>
        <v>0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0</v>
      </c>
      <c r="W237" s="159">
        <f>IFERROR(SUMPRODUCT(W232:W235*H232:H235),"0")</f>
        <v>0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280.99999999999989</v>
      </c>
      <c r="W244" s="158">
        <f t="shared" si="4"/>
        <v>280.99999999999989</v>
      </c>
      <c r="X244" s="36">
        <f t="shared" si="5"/>
        <v>2.6301599999999992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503</v>
      </c>
      <c r="W245" s="158">
        <f t="shared" si="4"/>
        <v>503</v>
      </c>
      <c r="X245" s="36">
        <f>IFERROR(IF(V245="","",V245*0.0155),"")</f>
        <v>7.7965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270</v>
      </c>
      <c r="W246" s="158">
        <f t="shared" si="4"/>
        <v>270</v>
      </c>
      <c r="X246" s="36">
        <f>IFERROR(IF(V246="","",V246*0.00936),"")</f>
        <v>2.5272000000000001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1054</v>
      </c>
      <c r="W249" s="159">
        <f>IFERROR(SUM(W239:W248),"0")</f>
        <v>1054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12.953859999999999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4751.2</v>
      </c>
      <c r="W250" s="159">
        <f>IFERROR(SUMPRODUCT(W239:W248*H239:H248),"0")</f>
        <v>4751.2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14250.52</v>
      </c>
      <c r="W251" s="159">
        <f>IFERROR(W24+W33+W41+W47+W58+W64+W69+W75+W86+W93+W102+W108+W113+W121+W126+W132+W137+W143+W151+W156+W163+W168+W173+W179+W184+W192+W197+W203+W209+W215+W220+W226+W230+W237+W250,"0")</f>
        <v>14250.52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15483.352199999998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15483.352199999998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37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37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16408.352199999998</v>
      </c>
      <c r="W254" s="159">
        <f>GrossWeightTotalR+PalletQtyTotalR*25</f>
        <v>16408.352199999998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3260</v>
      </c>
      <c r="W255" s="159">
        <f>IFERROR(W23+W32+W40+W46+W57+W63+W68+W74+W85+W92+W101+W107+W112+W120+W125+W131+W136+W142+W150+W155+W162+W167+W172+W178+W183+W191+W196+W202+W208+W214+W219+W225+W229+W236+W249,"0")</f>
        <v>3260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46.378400000000006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618</v>
      </c>
      <c r="D261" s="46">
        <f>IFERROR(V36*H36,"0")+IFERROR(V37*H37,"0")+IFERROR(V38*H38,"0")+IFERROR(V39*H39,"0")</f>
        <v>1458</v>
      </c>
      <c r="E261" s="46">
        <f>IFERROR(V44*H44,"0")+IFERROR(V45*H45,"0")</f>
        <v>0</v>
      </c>
      <c r="F261" s="46">
        <f>IFERROR(V50*H50,"0")+IFERROR(V51*H51,"0")+IFERROR(V52*H52,"0")+IFERROR(V53*H53,"0")+IFERROR(V54*H54,"0")+IFERROR(V55*H55,"0")+IFERROR(V56*H56,"0")</f>
        <v>1547.6799999999998</v>
      </c>
      <c r="G261" s="46">
        <f>IFERROR(V61*H61,"0")+IFERROR(V62*H62,"0")</f>
        <v>0</v>
      </c>
      <c r="H261" s="46">
        <f>IFERROR(V67*H67,"0")</f>
        <v>100.8</v>
      </c>
      <c r="I261" s="46">
        <f>IFERROR(V72*H72,"0")+IFERROR(V73*H73,"0")</f>
        <v>360</v>
      </c>
      <c r="J261" s="46">
        <f>IFERROR(V78*H78,"0")+IFERROR(V79*H79,"0")+IFERROR(V80*H80,"0")+IFERROR(V81*H81,"0")+IFERROR(V82*H82,"0")+IFERROR(V83*H83,"0")+IFERROR(V84*H84,"0")</f>
        <v>561.6</v>
      </c>
      <c r="K261" s="151"/>
      <c r="L261" s="46">
        <f>IFERROR(V89*H89,"0")+IFERROR(V90*H90,"0")+IFERROR(V91*H91,"0")</f>
        <v>424.8</v>
      </c>
      <c r="M261" s="46">
        <f>IFERROR(V96*H96,"0")+IFERROR(V97*H97,"0")+IFERROR(V98*H98,"0")+IFERROR(V99*H99,"0")+IFERROR(V100*H100,"0")</f>
        <v>2937.44</v>
      </c>
      <c r="N261" s="46">
        <f>IFERROR(V105*H105,"0")+IFERROR(V106*H106,"0")</f>
        <v>522</v>
      </c>
      <c r="O261" s="46">
        <f>IFERROR(V111*H111,"0")</f>
        <v>210</v>
      </c>
      <c r="P261" s="46">
        <f>IFERROR(V116*H116,"0")+IFERROR(V117*H117,"0")+IFERROR(V118*H118,"0")+IFERROR(V119*H119,"0")</f>
        <v>306</v>
      </c>
      <c r="Q261" s="46">
        <f>IFERROR(V124*H124,"0")</f>
        <v>111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0</v>
      </c>
      <c r="V261" s="46">
        <f>IFERROR(V160*H160,"0")+IFERROR(V161*H161,"0")</f>
        <v>342</v>
      </c>
      <c r="W261" s="46">
        <f>IFERROR(V166*H166,"0")</f>
        <v>0</v>
      </c>
      <c r="X261" s="46">
        <f>IFERROR(V171*H171,"0")</f>
        <v>0</v>
      </c>
      <c r="Y261" s="46">
        <f>IFERROR(V177*H177,"0")</f>
        <v>0</v>
      </c>
      <c r="Z261" s="46">
        <f>IFERROR(V182*H182,"0")</f>
        <v>0</v>
      </c>
      <c r="AA261" s="46">
        <f>IFERROR(V187*H187,"0")+IFERROR(V188*H188,"0")+IFERROR(V189*H189,"0")+IFERROR(V190*H190,"0")</f>
        <v>0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4751.2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5943.12</v>
      </c>
      <c r="B264" s="60">
        <f>SUMPRODUCT(--(BA:BA="ПГП"),--(U:U="кор"),H:H,W:W)+SUMPRODUCT(--(BA:BA="ПГП"),--(U:U="кг"),W:W)</f>
        <v>8307.4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