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1,23 филиалы ЗПФ\"/>
    </mc:Choice>
  </mc:AlternateContent>
  <xr:revisionPtr revIDLastSave="0" documentId="13_ncr:1_{0226A26F-2409-4CF0-B0ED-72F5EC8A147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TDSheet!$A$3:$AC$52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6" i="1"/>
  <c r="AB7" i="1"/>
  <c r="AB8" i="1"/>
  <c r="AB9" i="1"/>
  <c r="AB11" i="1"/>
  <c r="AB14" i="1"/>
  <c r="AB16" i="1"/>
  <c r="AB18" i="1"/>
  <c r="AB19" i="1"/>
  <c r="AB21" i="1"/>
  <c r="AB22" i="1"/>
  <c r="AB24" i="1"/>
  <c r="AB26" i="1"/>
  <c r="AB29" i="1"/>
  <c r="AB30" i="1"/>
  <c r="AB31" i="1"/>
  <c r="AB34" i="1"/>
  <c r="AB36" i="1"/>
  <c r="AB37" i="1"/>
  <c r="AB38" i="1"/>
  <c r="AB40" i="1"/>
  <c r="AB41" i="1"/>
  <c r="AB42" i="1"/>
  <c r="AB48" i="1"/>
  <c r="AB50" i="1"/>
  <c r="AB6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6" i="1"/>
  <c r="C7" i="1"/>
  <c r="C8" i="1"/>
  <c r="C17" i="1"/>
  <c r="C21" i="1"/>
  <c r="C25" i="1"/>
  <c r="C28" i="1"/>
  <c r="C30" i="1"/>
  <c r="C32" i="1"/>
  <c r="C46" i="1"/>
  <c r="C4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6" i="1"/>
  <c r="AA7" i="1"/>
  <c r="M7" i="1" s="1"/>
  <c r="AA8" i="1"/>
  <c r="M8" i="1" s="1"/>
  <c r="U8" i="1" s="1"/>
  <c r="AA9" i="1"/>
  <c r="M9" i="1" s="1"/>
  <c r="AA10" i="1"/>
  <c r="M10" i="1" s="1"/>
  <c r="U10" i="1" s="1"/>
  <c r="AA11" i="1"/>
  <c r="M11" i="1" s="1"/>
  <c r="AA12" i="1"/>
  <c r="M12" i="1" s="1"/>
  <c r="U12" i="1" s="1"/>
  <c r="AA13" i="1"/>
  <c r="M13" i="1" s="1"/>
  <c r="AA14" i="1"/>
  <c r="M14" i="1" s="1"/>
  <c r="U14" i="1" s="1"/>
  <c r="AA15" i="1"/>
  <c r="M15" i="1" s="1"/>
  <c r="AA16" i="1"/>
  <c r="M16" i="1" s="1"/>
  <c r="U16" i="1" s="1"/>
  <c r="AA17" i="1"/>
  <c r="M17" i="1" s="1"/>
  <c r="AA18" i="1"/>
  <c r="M18" i="1" s="1"/>
  <c r="U18" i="1" s="1"/>
  <c r="AA19" i="1"/>
  <c r="M19" i="1" s="1"/>
  <c r="AA20" i="1"/>
  <c r="M20" i="1" s="1"/>
  <c r="U20" i="1" s="1"/>
  <c r="AA21" i="1"/>
  <c r="M21" i="1" s="1"/>
  <c r="AA22" i="1"/>
  <c r="M22" i="1" s="1"/>
  <c r="U22" i="1" s="1"/>
  <c r="AA23" i="1"/>
  <c r="M23" i="1" s="1"/>
  <c r="AA24" i="1"/>
  <c r="M24" i="1" s="1"/>
  <c r="U24" i="1" s="1"/>
  <c r="AA25" i="1"/>
  <c r="M25" i="1" s="1"/>
  <c r="AA26" i="1"/>
  <c r="M26" i="1" s="1"/>
  <c r="U26" i="1" s="1"/>
  <c r="AA27" i="1"/>
  <c r="M27" i="1" s="1"/>
  <c r="AA28" i="1"/>
  <c r="M28" i="1" s="1"/>
  <c r="U28" i="1" s="1"/>
  <c r="AA29" i="1"/>
  <c r="M29" i="1" s="1"/>
  <c r="AA30" i="1"/>
  <c r="M30" i="1" s="1"/>
  <c r="U30" i="1" s="1"/>
  <c r="AA31" i="1"/>
  <c r="M31" i="1" s="1"/>
  <c r="AA32" i="1"/>
  <c r="M32" i="1" s="1"/>
  <c r="U32" i="1" s="1"/>
  <c r="AA33" i="1"/>
  <c r="M33" i="1" s="1"/>
  <c r="AA34" i="1"/>
  <c r="M34" i="1" s="1"/>
  <c r="U34" i="1" s="1"/>
  <c r="AA35" i="1"/>
  <c r="M35" i="1" s="1"/>
  <c r="AA36" i="1"/>
  <c r="M36" i="1" s="1"/>
  <c r="U36" i="1" s="1"/>
  <c r="AA37" i="1"/>
  <c r="M37" i="1" s="1"/>
  <c r="AA38" i="1"/>
  <c r="M38" i="1" s="1"/>
  <c r="U38" i="1" s="1"/>
  <c r="AA39" i="1"/>
  <c r="AA40" i="1"/>
  <c r="M40" i="1" s="1"/>
  <c r="AA41" i="1"/>
  <c r="M41" i="1" s="1"/>
  <c r="AA42" i="1"/>
  <c r="M42" i="1" s="1"/>
  <c r="AA43" i="1"/>
  <c r="M43" i="1" s="1"/>
  <c r="AA44" i="1"/>
  <c r="M44" i="1" s="1"/>
  <c r="AA45" i="1"/>
  <c r="M45" i="1" s="1"/>
  <c r="AA46" i="1"/>
  <c r="M46" i="1" s="1"/>
  <c r="AA47" i="1"/>
  <c r="M47" i="1" s="1"/>
  <c r="AA48" i="1"/>
  <c r="M48" i="1" s="1"/>
  <c r="AA49" i="1"/>
  <c r="AA50" i="1"/>
  <c r="M50" i="1" s="1"/>
  <c r="AA51" i="1"/>
  <c r="M51" i="1" s="1"/>
  <c r="AA52" i="1"/>
  <c r="M52" i="1" s="1"/>
  <c r="AA6" i="1"/>
  <c r="M6" i="1" s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X6" i="1"/>
  <c r="W6" i="1"/>
  <c r="V6" i="1"/>
  <c r="G5" i="1"/>
  <c r="F5" i="1"/>
  <c r="H7" i="1"/>
  <c r="Z7" i="1" s="1"/>
  <c r="H8" i="1"/>
  <c r="Z8" i="1" s="1"/>
  <c r="H9" i="1"/>
  <c r="Z9" i="1" s="1"/>
  <c r="H10" i="1"/>
  <c r="H11" i="1"/>
  <c r="Z11" i="1" s="1"/>
  <c r="H12" i="1"/>
  <c r="H13" i="1"/>
  <c r="H14" i="1"/>
  <c r="Z14" i="1" s="1"/>
  <c r="H15" i="1"/>
  <c r="H16" i="1"/>
  <c r="Z16" i="1" s="1"/>
  <c r="H17" i="1"/>
  <c r="H18" i="1"/>
  <c r="Z18" i="1" s="1"/>
  <c r="H19" i="1"/>
  <c r="Z19" i="1" s="1"/>
  <c r="H20" i="1"/>
  <c r="H21" i="1"/>
  <c r="Z21" i="1" s="1"/>
  <c r="H22" i="1"/>
  <c r="Z22" i="1" s="1"/>
  <c r="H23" i="1"/>
  <c r="Z23" i="1" s="1"/>
  <c r="H24" i="1"/>
  <c r="Z24" i="1" s="1"/>
  <c r="H25" i="1"/>
  <c r="H26" i="1"/>
  <c r="Z26" i="1" s="1"/>
  <c r="H27" i="1"/>
  <c r="H28" i="1"/>
  <c r="H29" i="1"/>
  <c r="Z29" i="1" s="1"/>
  <c r="H30" i="1"/>
  <c r="Z30" i="1" s="1"/>
  <c r="H31" i="1"/>
  <c r="Z31" i="1" s="1"/>
  <c r="H32" i="1"/>
  <c r="H33" i="1"/>
  <c r="H34" i="1"/>
  <c r="Z34" i="1" s="1"/>
  <c r="H35" i="1"/>
  <c r="H36" i="1"/>
  <c r="Z36" i="1" s="1"/>
  <c r="H37" i="1"/>
  <c r="Z37" i="1" s="1"/>
  <c r="H38" i="1"/>
  <c r="Z38" i="1" s="1"/>
  <c r="H39" i="1"/>
  <c r="Z39" i="1" s="1"/>
  <c r="H40" i="1"/>
  <c r="Z40" i="1" s="1"/>
  <c r="H41" i="1"/>
  <c r="Z41" i="1" s="1"/>
  <c r="H42" i="1"/>
  <c r="Z42" i="1" s="1"/>
  <c r="H43" i="1"/>
  <c r="H44" i="1"/>
  <c r="H45" i="1"/>
  <c r="H46" i="1"/>
  <c r="H47" i="1"/>
  <c r="H48" i="1"/>
  <c r="Z48" i="1" s="1"/>
  <c r="H49" i="1"/>
  <c r="Z49" i="1" s="1"/>
  <c r="H50" i="1"/>
  <c r="Z50" i="1" s="1"/>
  <c r="H51" i="1"/>
  <c r="Z51" i="1" s="1"/>
  <c r="H52" i="1"/>
  <c r="Z52" i="1" s="1"/>
  <c r="H6" i="1"/>
  <c r="Z6" i="1" s="1"/>
  <c r="P47" i="1" l="1"/>
  <c r="Z47" i="1" s="1"/>
  <c r="P45" i="1"/>
  <c r="Z45" i="1" s="1"/>
  <c r="P43" i="1"/>
  <c r="Z43" i="1" s="1"/>
  <c r="P35" i="1"/>
  <c r="Z35" i="1" s="1"/>
  <c r="P33" i="1"/>
  <c r="Z33" i="1" s="1"/>
  <c r="P27" i="1"/>
  <c r="Z27" i="1" s="1"/>
  <c r="P25" i="1"/>
  <c r="Z25" i="1" s="1"/>
  <c r="P17" i="1"/>
  <c r="Z17" i="1" s="1"/>
  <c r="P15" i="1"/>
  <c r="Z15" i="1" s="1"/>
  <c r="P13" i="1"/>
  <c r="Z13" i="1" s="1"/>
  <c r="P10" i="1"/>
  <c r="P46" i="1"/>
  <c r="P44" i="1"/>
  <c r="P28" i="1"/>
  <c r="P32" i="1"/>
  <c r="P20" i="1"/>
  <c r="P12" i="1"/>
  <c r="U6" i="1"/>
  <c r="U39" i="1"/>
  <c r="U51" i="1"/>
  <c r="T51" i="1"/>
  <c r="U49" i="1"/>
  <c r="T49" i="1"/>
  <c r="U47" i="1"/>
  <c r="T47" i="1"/>
  <c r="U45" i="1"/>
  <c r="U43" i="1"/>
  <c r="T43" i="1"/>
  <c r="U41" i="1"/>
  <c r="T41" i="1"/>
  <c r="U37" i="1"/>
  <c r="T37" i="1"/>
  <c r="U35" i="1"/>
  <c r="U33" i="1"/>
  <c r="T33" i="1"/>
  <c r="U31" i="1"/>
  <c r="T31" i="1"/>
  <c r="U29" i="1"/>
  <c r="T29" i="1"/>
  <c r="U27" i="1"/>
  <c r="U25" i="1"/>
  <c r="T25" i="1"/>
  <c r="U23" i="1"/>
  <c r="T23" i="1"/>
  <c r="U21" i="1"/>
  <c r="T21" i="1"/>
  <c r="U19" i="1"/>
  <c r="T19" i="1"/>
  <c r="U17" i="1"/>
  <c r="U15" i="1"/>
  <c r="T15" i="1"/>
  <c r="U13" i="1"/>
  <c r="U11" i="1"/>
  <c r="T11" i="1"/>
  <c r="U9" i="1"/>
  <c r="T9" i="1"/>
  <c r="U7" i="1"/>
  <c r="T7" i="1"/>
  <c r="U52" i="1"/>
  <c r="T52" i="1"/>
  <c r="U50" i="1"/>
  <c r="T50" i="1"/>
  <c r="U48" i="1"/>
  <c r="T48" i="1"/>
  <c r="U46" i="1"/>
  <c r="U44" i="1"/>
  <c r="U42" i="1"/>
  <c r="T42" i="1"/>
  <c r="U40" i="1"/>
  <c r="T40" i="1"/>
  <c r="T6" i="1"/>
  <c r="T39" i="1"/>
  <c r="T38" i="1"/>
  <c r="T36" i="1"/>
  <c r="T34" i="1"/>
  <c r="T30" i="1"/>
  <c r="T26" i="1"/>
  <c r="T24" i="1"/>
  <c r="T22" i="1"/>
  <c r="T18" i="1"/>
  <c r="T16" i="1"/>
  <c r="T14" i="1"/>
  <c r="T8" i="1"/>
  <c r="Q5" i="1"/>
  <c r="T13" i="1" l="1"/>
  <c r="T17" i="1"/>
  <c r="T27" i="1"/>
  <c r="T35" i="1"/>
  <c r="T45" i="1"/>
  <c r="T12" i="1"/>
  <c r="Z12" i="1"/>
  <c r="T32" i="1"/>
  <c r="Z32" i="1"/>
  <c r="T44" i="1"/>
  <c r="Z44" i="1"/>
  <c r="T10" i="1"/>
  <c r="Z10" i="1"/>
  <c r="T20" i="1"/>
  <c r="Z20" i="1"/>
  <c r="T28" i="1"/>
  <c r="Z28" i="1"/>
  <c r="T46" i="1"/>
  <c r="Z46" i="1"/>
  <c r="AC5" i="1"/>
  <c r="AB5" i="1"/>
  <c r="X5" i="1"/>
  <c r="W5" i="1"/>
  <c r="V5" i="1"/>
  <c r="R5" i="1"/>
  <c r="P5" i="1"/>
  <c r="O5" i="1"/>
  <c r="N5" i="1"/>
  <c r="M5" i="1"/>
  <c r="L5" i="1"/>
  <c r="K5" i="1"/>
  <c r="J5" i="1"/>
  <c r="I5" i="1"/>
  <c r="Z5" i="1" l="1"/>
</calcChain>
</file>

<file path=xl/sharedStrings.xml><?xml version="1.0" encoding="utf-8"?>
<sst xmlns="http://schemas.openxmlformats.org/spreadsheetml/2006/main" count="130" uniqueCount="80">
  <si>
    <t>Период: 09.11.2023 - 16.11.2023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</si>
  <si>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</si>
  <si>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</si>
  <si>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</si>
  <si>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</si>
  <si>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</si>
  <si>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</si>
  <si>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</si>
  <si>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</si>
  <si>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</si>
  <si>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</si>
  <si>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</si>
  <si>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</si>
  <si>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</si>
  <si>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</si>
  <si>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</si>
  <si>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</si>
  <si>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</si>
  <si>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</si>
  <si>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</si>
  <si>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</si>
  <si>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</si>
  <si>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</si>
  <si>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</si>
  <si>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</si>
  <si>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</si>
  <si>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</si>
  <si>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</si>
  <si>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</si>
  <si>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</si>
  <si>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</si>
  <si>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</si>
  <si>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</si>
  <si>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</si>
  <si>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</si>
  <si>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</si>
  <si>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</si>
  <si>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</si>
  <si>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</si>
  <si>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</si>
  <si>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</si>
  <si>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</si>
  <si>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</si>
  <si>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</si>
  <si>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</si>
  <si>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</si>
  <si>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</si>
  <si>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</si>
  <si>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</si>
  <si>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</si>
  <si>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</si>
  <si>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</si>
  <si>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</si>
  <si>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</si>
  <si>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</si>
  <si>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</si>
  <si>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</si>
  <si>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</si>
  <si>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</si>
  <si>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</si>
  <si>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</si>
  <si>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перемещение</t>
  </si>
  <si>
    <t xml:space="preserve">ЗАКАЗ </t>
  </si>
  <si>
    <t>кон ост</t>
  </si>
  <si>
    <t>ост без заказа</t>
  </si>
  <si>
    <t>ср 26,10</t>
  </si>
  <si>
    <t>ср 02,11</t>
  </si>
  <si>
    <t>коментарий</t>
  </si>
  <si>
    <t>вес</t>
  </si>
  <si>
    <t>заказ кор.</t>
  </si>
  <si>
    <t>ВЕС</t>
  </si>
  <si>
    <t>из Краснодара</t>
  </si>
  <si>
    <t>от филиала</t>
  </si>
  <si>
    <t>комментарий филиала</t>
  </si>
  <si>
    <t>крат кор</t>
  </si>
  <si>
    <t>ср 09,11</t>
  </si>
  <si>
    <t>Пельмени Бугбули со сливочным маслом ТМ Горячая штучка БУЛЬМЕНИ 0,43 кг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</si>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</sst>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5" fillId="6" borderId="2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9,11,23%20&#1047;&#1055;&#1060;/&#1076;&#1074;%2009,11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перемещение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19,10</v>
          </cell>
          <cell r="W3" t="str">
            <v>ср 26,10</v>
          </cell>
          <cell r="X3" t="str">
            <v>ср 02,11</v>
          </cell>
          <cell r="Y3" t="str">
            <v>коментарий</v>
          </cell>
          <cell r="Z3" t="str">
            <v>вес</v>
          </cell>
          <cell r="AB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Q4" t="str">
            <v>из Краснодара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3243.9</v>
          </cell>
          <cell r="G5">
            <v>7312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648.78</v>
          </cell>
          <cell r="P5">
            <v>3071.7</v>
          </cell>
          <cell r="Q5">
            <v>3102</v>
          </cell>
          <cell r="R5">
            <v>0</v>
          </cell>
          <cell r="V5">
            <v>448.52000000000004</v>
          </cell>
          <cell r="W5">
            <v>431.06</v>
          </cell>
          <cell r="X5">
            <v>633.06000000000006</v>
          </cell>
          <cell r="Z5">
            <v>2191.46</v>
          </cell>
          <cell r="AA5" t="str">
            <v>крат кор</v>
          </cell>
          <cell r="AB5">
            <v>504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47</v>
          </cell>
          <cell r="E6">
            <v>194</v>
          </cell>
          <cell r="F6">
            <v>48</v>
          </cell>
          <cell r="G6">
            <v>180</v>
          </cell>
          <cell r="H6">
            <v>0.3</v>
          </cell>
          <cell r="O6">
            <v>9.6</v>
          </cell>
          <cell r="Q6">
            <v>106</v>
          </cell>
          <cell r="T6">
            <v>29.791666666666668</v>
          </cell>
          <cell r="U6">
            <v>29.791666666666668</v>
          </cell>
          <cell r="V6">
            <v>8.8000000000000007</v>
          </cell>
          <cell r="W6">
            <v>7.4</v>
          </cell>
          <cell r="X6">
            <v>8.8000000000000007</v>
          </cell>
          <cell r="Z6">
            <v>0</v>
          </cell>
          <cell r="AA6">
            <v>12</v>
          </cell>
          <cell r="AB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70</v>
          </cell>
          <cell r="E7">
            <v>108</v>
          </cell>
          <cell r="F7">
            <v>42</v>
          </cell>
          <cell r="G7">
            <v>124</v>
          </cell>
          <cell r="H7">
            <v>0.3</v>
          </cell>
          <cell r="O7">
            <v>8.4</v>
          </cell>
          <cell r="Q7">
            <v>205</v>
          </cell>
          <cell r="T7">
            <v>39.166666666666664</v>
          </cell>
          <cell r="U7">
            <v>39.166666666666664</v>
          </cell>
          <cell r="V7">
            <v>11.8</v>
          </cell>
          <cell r="W7">
            <v>6.6</v>
          </cell>
          <cell r="X7">
            <v>12.6</v>
          </cell>
          <cell r="Z7">
            <v>0</v>
          </cell>
          <cell r="AA7">
            <v>12</v>
          </cell>
          <cell r="AB7">
            <v>0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Нояб</v>
          </cell>
          <cell r="E8">
            <v>180</v>
          </cell>
          <cell r="F8">
            <v>55</v>
          </cell>
          <cell r="G8">
            <v>123</v>
          </cell>
          <cell r="H8">
            <v>0.3</v>
          </cell>
          <cell r="O8">
            <v>11</v>
          </cell>
          <cell r="Q8">
            <v>163</v>
          </cell>
          <cell r="T8">
            <v>26</v>
          </cell>
          <cell r="U8">
            <v>26</v>
          </cell>
          <cell r="V8">
            <v>2.2000000000000002</v>
          </cell>
          <cell r="W8">
            <v>7.6</v>
          </cell>
          <cell r="X8">
            <v>13.8</v>
          </cell>
          <cell r="Z8">
            <v>0</v>
          </cell>
          <cell r="AA8">
            <v>12</v>
          </cell>
          <cell r="AB8">
            <v>0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14</v>
          </cell>
          <cell r="E9">
            <v>504</v>
          </cell>
          <cell r="F9">
            <v>30</v>
          </cell>
          <cell r="G9">
            <v>477</v>
          </cell>
          <cell r="H9">
            <v>0.09</v>
          </cell>
          <cell r="O9">
            <v>6</v>
          </cell>
          <cell r="Q9">
            <v>120</v>
          </cell>
          <cell r="T9">
            <v>99.5</v>
          </cell>
          <cell r="U9">
            <v>99.5</v>
          </cell>
          <cell r="V9">
            <v>3.8</v>
          </cell>
          <cell r="W9">
            <v>17.600000000000001</v>
          </cell>
          <cell r="X9">
            <v>7.8</v>
          </cell>
          <cell r="Z9">
            <v>0</v>
          </cell>
          <cell r="AA9">
            <v>24</v>
          </cell>
          <cell r="AB9">
            <v>0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D10">
            <v>15</v>
          </cell>
          <cell r="E10">
            <v>111</v>
          </cell>
          <cell r="F10">
            <v>18</v>
          </cell>
          <cell r="G10">
            <v>108</v>
          </cell>
          <cell r="H10">
            <v>1</v>
          </cell>
          <cell r="O10">
            <v>3.6</v>
          </cell>
          <cell r="T10">
            <v>30</v>
          </cell>
          <cell r="U10">
            <v>30</v>
          </cell>
          <cell r="V10">
            <v>0</v>
          </cell>
          <cell r="W10">
            <v>4.8</v>
          </cell>
          <cell r="X10">
            <v>12.6</v>
          </cell>
          <cell r="Z10">
            <v>0</v>
          </cell>
          <cell r="AA10">
            <v>3</v>
          </cell>
          <cell r="AB10">
            <v>0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25.9</v>
          </cell>
          <cell r="F11">
            <v>22.2</v>
          </cell>
          <cell r="G11">
            <v>3.7</v>
          </cell>
          <cell r="H11">
            <v>1</v>
          </cell>
          <cell r="O11">
            <v>4.4399999999999995</v>
          </cell>
          <cell r="P11">
            <v>40.699999999999989</v>
          </cell>
          <cell r="T11">
            <v>10</v>
          </cell>
          <cell r="U11">
            <v>0.83333333333333348</v>
          </cell>
          <cell r="V11">
            <v>0</v>
          </cell>
          <cell r="W11">
            <v>3.6</v>
          </cell>
          <cell r="X11">
            <v>4.4399999999999995</v>
          </cell>
          <cell r="Z11">
            <v>40.699999999999989</v>
          </cell>
          <cell r="AA11">
            <v>3.7</v>
          </cell>
          <cell r="AB11">
            <v>11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E12">
            <v>29.6</v>
          </cell>
          <cell r="G12">
            <v>29.6</v>
          </cell>
          <cell r="H12">
            <v>1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0.74</v>
          </cell>
          <cell r="W12">
            <v>0.74</v>
          </cell>
          <cell r="X12">
            <v>2.2199999999999998</v>
          </cell>
          <cell r="Z12">
            <v>0</v>
          </cell>
          <cell r="AA12">
            <v>3.7</v>
          </cell>
          <cell r="AB12">
            <v>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66</v>
          </cell>
          <cell r="E13">
            <v>204</v>
          </cell>
          <cell r="F13">
            <v>46</v>
          </cell>
          <cell r="G13">
            <v>214</v>
          </cell>
          <cell r="H13">
            <v>0.25</v>
          </cell>
          <cell r="O13">
            <v>9.1999999999999993</v>
          </cell>
          <cell r="Q13">
            <v>99</v>
          </cell>
          <cell r="T13">
            <v>34.021739130434788</v>
          </cell>
          <cell r="U13">
            <v>34.021739130434788</v>
          </cell>
          <cell r="V13">
            <v>9.8000000000000007</v>
          </cell>
          <cell r="W13">
            <v>5.4</v>
          </cell>
          <cell r="X13">
            <v>9.4</v>
          </cell>
          <cell r="Z13">
            <v>0</v>
          </cell>
          <cell r="AA13">
            <v>12</v>
          </cell>
          <cell r="AB13">
            <v>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56</v>
          </cell>
          <cell r="E14">
            <v>216</v>
          </cell>
          <cell r="F14">
            <v>44</v>
          </cell>
          <cell r="G14">
            <v>187</v>
          </cell>
          <cell r="H14">
            <v>0.25</v>
          </cell>
          <cell r="O14">
            <v>8.8000000000000007</v>
          </cell>
          <cell r="Q14">
            <v>121</v>
          </cell>
          <cell r="T14">
            <v>35</v>
          </cell>
          <cell r="U14">
            <v>35</v>
          </cell>
          <cell r="V14">
            <v>4.4000000000000004</v>
          </cell>
          <cell r="W14">
            <v>4</v>
          </cell>
          <cell r="X14">
            <v>10</v>
          </cell>
          <cell r="Z14">
            <v>0</v>
          </cell>
          <cell r="AA14">
            <v>12</v>
          </cell>
          <cell r="AB14">
            <v>0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E15">
            <v>100.8</v>
          </cell>
          <cell r="F15">
            <v>14.4</v>
          </cell>
          <cell r="G15">
            <v>86.4</v>
          </cell>
          <cell r="H15">
            <v>1</v>
          </cell>
          <cell r="O15">
            <v>2.88</v>
          </cell>
          <cell r="T15">
            <v>30.000000000000004</v>
          </cell>
          <cell r="U15">
            <v>30.000000000000004</v>
          </cell>
          <cell r="V15">
            <v>9.379999999999999</v>
          </cell>
          <cell r="W15">
            <v>1.8</v>
          </cell>
          <cell r="X15">
            <v>0</v>
          </cell>
          <cell r="Z15">
            <v>0</v>
          </cell>
          <cell r="AA15">
            <v>1.8</v>
          </cell>
          <cell r="AB15">
            <v>0</v>
          </cell>
        </row>
        <row r="16">
          <cell r="A16" t="str">
            <v>Мини-сосиски в тесте "Фрайпики" 3,7кг ВЕС, ТМ Зареченские  ПОКОМ</v>
          </cell>
          <cell r="B16" t="str">
            <v>кг</v>
          </cell>
          <cell r="E16">
            <v>81.400000000000006</v>
          </cell>
          <cell r="F16">
            <v>55.5</v>
          </cell>
          <cell r="G16">
            <v>25.9</v>
          </cell>
          <cell r="H16">
            <v>1</v>
          </cell>
          <cell r="O16">
            <v>11.1</v>
          </cell>
          <cell r="P16">
            <v>120</v>
          </cell>
          <cell r="T16">
            <v>13.144144144144144</v>
          </cell>
          <cell r="U16">
            <v>2.3333333333333335</v>
          </cell>
          <cell r="V16">
            <v>0</v>
          </cell>
          <cell r="W16">
            <v>0</v>
          </cell>
          <cell r="X16">
            <v>0</v>
          </cell>
          <cell r="Z16">
            <v>120</v>
          </cell>
          <cell r="AA16">
            <v>3.7</v>
          </cell>
          <cell r="AB16">
            <v>33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Нояб</v>
          </cell>
          <cell r="D17">
            <v>62</v>
          </cell>
          <cell r="E17">
            <v>510</v>
          </cell>
          <cell r="F17">
            <v>80</v>
          </cell>
          <cell r="G17">
            <v>439</v>
          </cell>
          <cell r="H17">
            <v>0.25</v>
          </cell>
          <cell r="O17">
            <v>16</v>
          </cell>
          <cell r="Q17">
            <v>24</v>
          </cell>
          <cell r="T17">
            <v>28.9375</v>
          </cell>
          <cell r="U17">
            <v>28.9375</v>
          </cell>
          <cell r="V17">
            <v>23.6</v>
          </cell>
          <cell r="W17">
            <v>15.6</v>
          </cell>
          <cell r="X17">
            <v>47.4</v>
          </cell>
          <cell r="Z17">
            <v>0</v>
          </cell>
          <cell r="AA17">
            <v>6</v>
          </cell>
          <cell r="AB17">
            <v>0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414</v>
          </cell>
          <cell r="E18">
            <v>204</v>
          </cell>
          <cell r="F18">
            <v>384</v>
          </cell>
          <cell r="G18">
            <v>180</v>
          </cell>
          <cell r="H18">
            <v>0.25</v>
          </cell>
          <cell r="O18">
            <v>76.8</v>
          </cell>
          <cell r="P18">
            <v>720</v>
          </cell>
          <cell r="Q18">
            <v>48</v>
          </cell>
          <cell r="T18">
            <v>12.34375</v>
          </cell>
          <cell r="U18">
            <v>2.96875</v>
          </cell>
          <cell r="V18">
            <v>47.2</v>
          </cell>
          <cell r="W18">
            <v>43.6</v>
          </cell>
          <cell r="X18">
            <v>28.6</v>
          </cell>
          <cell r="Z18">
            <v>180</v>
          </cell>
          <cell r="AA18">
            <v>12</v>
          </cell>
          <cell r="AB18">
            <v>60</v>
          </cell>
        </row>
        <row r="19">
          <cell r="A19" t="str">
            <v>Наггетсы Хрустящие ТМ Зареченские ТС Зареченские продукты. Поком</v>
          </cell>
          <cell r="B19" t="str">
            <v>кг</v>
          </cell>
          <cell r="E19">
            <v>210</v>
          </cell>
          <cell r="F19">
            <v>162</v>
          </cell>
          <cell r="G19">
            <v>48</v>
          </cell>
          <cell r="H19">
            <v>1</v>
          </cell>
          <cell r="O19">
            <v>32.4</v>
          </cell>
          <cell r="P19">
            <v>300</v>
          </cell>
          <cell r="T19">
            <v>10.74074074074074</v>
          </cell>
          <cell r="U19">
            <v>1.4814814814814816</v>
          </cell>
          <cell r="V19">
            <v>0</v>
          </cell>
          <cell r="W19">
            <v>0</v>
          </cell>
          <cell r="X19">
            <v>0</v>
          </cell>
          <cell r="Z19">
            <v>300</v>
          </cell>
          <cell r="AA19">
            <v>6</v>
          </cell>
          <cell r="AB19">
            <v>50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41</v>
          </cell>
          <cell r="E20">
            <v>152</v>
          </cell>
          <cell r="F20">
            <v>56</v>
          </cell>
          <cell r="G20">
            <v>115</v>
          </cell>
          <cell r="H20">
            <v>0.75</v>
          </cell>
          <cell r="O20">
            <v>11.2</v>
          </cell>
          <cell r="P20">
            <v>32</v>
          </cell>
          <cell r="Q20">
            <v>8</v>
          </cell>
          <cell r="T20">
            <v>13.839285714285715</v>
          </cell>
          <cell r="U20">
            <v>10.982142857142858</v>
          </cell>
          <cell r="V20">
            <v>10.199999999999999</v>
          </cell>
          <cell r="W20">
            <v>6.6</v>
          </cell>
          <cell r="X20">
            <v>13.4</v>
          </cell>
          <cell r="Z20">
            <v>24</v>
          </cell>
          <cell r="AA20">
            <v>8</v>
          </cell>
          <cell r="AB20">
            <v>4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Нояб</v>
          </cell>
          <cell r="D21">
            <v>6</v>
          </cell>
          <cell r="E21">
            <v>256</v>
          </cell>
          <cell r="F21">
            <v>38</v>
          </cell>
          <cell r="G21">
            <v>218</v>
          </cell>
          <cell r="H21">
            <v>0.9</v>
          </cell>
          <cell r="O21">
            <v>7.6</v>
          </cell>
          <cell r="Q21">
            <v>20</v>
          </cell>
          <cell r="T21">
            <v>31.315789473684212</v>
          </cell>
          <cell r="U21">
            <v>31.315789473684212</v>
          </cell>
          <cell r="V21">
            <v>10.199999999999999</v>
          </cell>
          <cell r="W21">
            <v>23.8</v>
          </cell>
          <cell r="X21">
            <v>9</v>
          </cell>
          <cell r="Z21">
            <v>0</v>
          </cell>
          <cell r="AA21">
            <v>8</v>
          </cell>
          <cell r="AB21">
            <v>0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67</v>
          </cell>
          <cell r="E22">
            <v>59</v>
          </cell>
          <cell r="F22">
            <v>77</v>
          </cell>
          <cell r="G22">
            <v>37</v>
          </cell>
          <cell r="H22">
            <v>0.9</v>
          </cell>
          <cell r="O22">
            <v>15.4</v>
          </cell>
          <cell r="P22">
            <v>192</v>
          </cell>
          <cell r="T22">
            <v>14.870129870129869</v>
          </cell>
          <cell r="U22">
            <v>2.4025974025974026</v>
          </cell>
          <cell r="V22">
            <v>11.4</v>
          </cell>
          <cell r="W22">
            <v>8</v>
          </cell>
          <cell r="X22">
            <v>8.1999999999999993</v>
          </cell>
          <cell r="Z22">
            <v>172.8</v>
          </cell>
          <cell r="AA22">
            <v>8</v>
          </cell>
          <cell r="AB22">
            <v>24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D23">
            <v>25</v>
          </cell>
          <cell r="E23">
            <v>97</v>
          </cell>
          <cell r="F23">
            <v>20</v>
          </cell>
          <cell r="G23">
            <v>102</v>
          </cell>
          <cell r="H23">
            <v>0</v>
          </cell>
          <cell r="O23">
            <v>4</v>
          </cell>
          <cell r="T23" t="e">
            <v>#REF!</v>
          </cell>
          <cell r="U23" t="e">
            <v>#REF!</v>
          </cell>
          <cell r="V23">
            <v>1.6</v>
          </cell>
          <cell r="W23">
            <v>1.4</v>
          </cell>
          <cell r="X23">
            <v>1.4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H24">
            <v>0.43</v>
          </cell>
          <cell r="O24">
            <v>0</v>
          </cell>
          <cell r="P24">
            <v>32</v>
          </cell>
          <cell r="T24" t="e">
            <v>#DIV/0!</v>
          </cell>
          <cell r="U24" t="e">
            <v>#DIV/0!</v>
          </cell>
          <cell r="V24">
            <v>4.4000000000000004</v>
          </cell>
          <cell r="W24">
            <v>1</v>
          </cell>
          <cell r="X24">
            <v>0</v>
          </cell>
          <cell r="Z24">
            <v>13.76</v>
          </cell>
          <cell r="AA24">
            <v>16</v>
          </cell>
          <cell r="AB24">
            <v>2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Нояб</v>
          </cell>
          <cell r="D25">
            <v>234</v>
          </cell>
          <cell r="E25">
            <v>48</v>
          </cell>
          <cell r="F25">
            <v>119</v>
          </cell>
          <cell r="G25">
            <v>133</v>
          </cell>
          <cell r="H25">
            <v>0.9</v>
          </cell>
          <cell r="O25">
            <v>23.8</v>
          </cell>
          <cell r="Q25">
            <v>235</v>
          </cell>
          <cell r="T25">
            <v>15.46218487394958</v>
          </cell>
          <cell r="U25">
            <v>15.46218487394958</v>
          </cell>
          <cell r="V25">
            <v>2.8</v>
          </cell>
          <cell r="W25">
            <v>5.6</v>
          </cell>
          <cell r="X25">
            <v>18.2</v>
          </cell>
          <cell r="Z25">
            <v>0</v>
          </cell>
          <cell r="AA25">
            <v>8</v>
          </cell>
          <cell r="AB25">
            <v>0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D26">
            <v>12</v>
          </cell>
          <cell r="E26">
            <v>98</v>
          </cell>
          <cell r="F26">
            <v>33</v>
          </cell>
          <cell r="G26">
            <v>75</v>
          </cell>
          <cell r="H26">
            <v>0.43</v>
          </cell>
          <cell r="O26">
            <v>6.6</v>
          </cell>
          <cell r="Q26">
            <v>245</v>
          </cell>
          <cell r="T26">
            <v>48.484848484848484</v>
          </cell>
          <cell r="U26">
            <v>48.484848484848484</v>
          </cell>
          <cell r="V26">
            <v>6.2</v>
          </cell>
          <cell r="W26">
            <v>10.199999999999999</v>
          </cell>
          <cell r="X26">
            <v>2.8</v>
          </cell>
          <cell r="Z26">
            <v>0</v>
          </cell>
          <cell r="AA26">
            <v>16</v>
          </cell>
          <cell r="AB26">
            <v>0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D27">
            <v>325</v>
          </cell>
          <cell r="E27">
            <v>835</v>
          </cell>
          <cell r="F27">
            <v>375</v>
          </cell>
          <cell r="G27">
            <v>720</v>
          </cell>
          <cell r="H27">
            <v>1</v>
          </cell>
          <cell r="O27">
            <v>75</v>
          </cell>
          <cell r="P27">
            <v>370</v>
          </cell>
          <cell r="T27">
            <v>14.533333333333333</v>
          </cell>
          <cell r="U27">
            <v>9.6</v>
          </cell>
          <cell r="V27">
            <v>30</v>
          </cell>
          <cell r="W27">
            <v>0</v>
          </cell>
          <cell r="X27">
            <v>81</v>
          </cell>
          <cell r="Z27">
            <v>370</v>
          </cell>
          <cell r="AA27">
            <v>5</v>
          </cell>
          <cell r="AB27">
            <v>74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Нояб</v>
          </cell>
          <cell r="E28">
            <v>480</v>
          </cell>
          <cell r="F28">
            <v>85</v>
          </cell>
          <cell r="G28">
            <v>388</v>
          </cell>
          <cell r="H28">
            <v>0.9</v>
          </cell>
          <cell r="O28">
            <v>17</v>
          </cell>
          <cell r="Q28">
            <v>202</v>
          </cell>
          <cell r="T28">
            <v>34.705882352941174</v>
          </cell>
          <cell r="U28">
            <v>34.705882352941174</v>
          </cell>
          <cell r="V28">
            <v>19</v>
          </cell>
          <cell r="W28">
            <v>17</v>
          </cell>
          <cell r="X28">
            <v>45.4</v>
          </cell>
          <cell r="Z28">
            <v>0</v>
          </cell>
          <cell r="AA28">
            <v>8</v>
          </cell>
          <cell r="AB28">
            <v>0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D29">
            <v>40</v>
          </cell>
          <cell r="E29">
            <v>48</v>
          </cell>
          <cell r="F29">
            <v>22</v>
          </cell>
          <cell r="G29">
            <v>49</v>
          </cell>
          <cell r="H29">
            <v>0.43</v>
          </cell>
          <cell r="O29">
            <v>4.4000000000000004</v>
          </cell>
          <cell r="Q29">
            <v>280</v>
          </cell>
          <cell r="T29">
            <v>74.772727272727266</v>
          </cell>
          <cell r="U29">
            <v>74.772727272727266</v>
          </cell>
          <cell r="V29">
            <v>8.4</v>
          </cell>
          <cell r="W29">
            <v>7.2</v>
          </cell>
          <cell r="X29">
            <v>5.6</v>
          </cell>
          <cell r="Z29">
            <v>0</v>
          </cell>
          <cell r="AA29">
            <v>16</v>
          </cell>
          <cell r="AB29">
            <v>0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Нояб</v>
          </cell>
          <cell r="D30">
            <v>169</v>
          </cell>
          <cell r="E30">
            <v>40</v>
          </cell>
          <cell r="F30">
            <v>87</v>
          </cell>
          <cell r="G30">
            <v>109</v>
          </cell>
          <cell r="H30">
            <v>0.7</v>
          </cell>
          <cell r="O30">
            <v>17.399999999999999</v>
          </cell>
          <cell r="P30">
            <v>192</v>
          </cell>
          <cell r="T30">
            <v>17.298850574712645</v>
          </cell>
          <cell r="U30">
            <v>6.2643678160919549</v>
          </cell>
          <cell r="V30">
            <v>3.8</v>
          </cell>
          <cell r="W30">
            <v>3.6</v>
          </cell>
          <cell r="X30">
            <v>14.2</v>
          </cell>
          <cell r="Z30">
            <v>134.39999999999998</v>
          </cell>
          <cell r="AA30">
            <v>8</v>
          </cell>
          <cell r="AB30">
            <v>24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D31">
            <v>8</v>
          </cell>
          <cell r="E31">
            <v>19</v>
          </cell>
          <cell r="F31">
            <v>9</v>
          </cell>
          <cell r="G31">
            <v>18</v>
          </cell>
          <cell r="H31">
            <v>0.43</v>
          </cell>
          <cell r="O31">
            <v>1.8</v>
          </cell>
          <cell r="P31">
            <v>16</v>
          </cell>
          <cell r="T31">
            <v>18.888888888888889</v>
          </cell>
          <cell r="U31">
            <v>10</v>
          </cell>
          <cell r="V31">
            <v>2</v>
          </cell>
          <cell r="W31">
            <v>1.6</v>
          </cell>
          <cell r="X31">
            <v>0.8</v>
          </cell>
          <cell r="Z31">
            <v>6.88</v>
          </cell>
          <cell r="AA31">
            <v>16</v>
          </cell>
          <cell r="AB31">
            <v>1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Нояб</v>
          </cell>
          <cell r="D32">
            <v>18</v>
          </cell>
          <cell r="E32">
            <v>304</v>
          </cell>
          <cell r="F32">
            <v>86</v>
          </cell>
          <cell r="G32">
            <v>228</v>
          </cell>
          <cell r="H32">
            <v>0.9</v>
          </cell>
          <cell r="O32">
            <v>17.2</v>
          </cell>
          <cell r="Q32">
            <v>115</v>
          </cell>
          <cell r="T32">
            <v>19.941860465116282</v>
          </cell>
          <cell r="U32">
            <v>19.941860465116282</v>
          </cell>
          <cell r="V32">
            <v>15.8</v>
          </cell>
          <cell r="W32">
            <v>27</v>
          </cell>
          <cell r="X32">
            <v>24</v>
          </cell>
          <cell r="Z32">
            <v>0</v>
          </cell>
          <cell r="AA32">
            <v>8</v>
          </cell>
          <cell r="AB32">
            <v>0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D33">
            <v>5</v>
          </cell>
          <cell r="E33">
            <v>49</v>
          </cell>
          <cell r="F33">
            <v>5</v>
          </cell>
          <cell r="G33">
            <v>49</v>
          </cell>
          <cell r="H33">
            <v>0.43</v>
          </cell>
          <cell r="O33">
            <v>1</v>
          </cell>
          <cell r="T33">
            <v>49</v>
          </cell>
          <cell r="U33">
            <v>49</v>
          </cell>
          <cell r="V33">
            <v>2</v>
          </cell>
          <cell r="W33">
            <v>2.2000000000000002</v>
          </cell>
          <cell r="X33">
            <v>0.6</v>
          </cell>
          <cell r="Z33">
            <v>0</v>
          </cell>
          <cell r="AA33">
            <v>16</v>
          </cell>
          <cell r="AB33">
            <v>0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D34">
            <v>179</v>
          </cell>
          <cell r="E34">
            <v>48</v>
          </cell>
          <cell r="F34">
            <v>26</v>
          </cell>
          <cell r="G34">
            <v>165</v>
          </cell>
          <cell r="H34">
            <v>0.9</v>
          </cell>
          <cell r="O34">
            <v>5.2</v>
          </cell>
          <cell r="Q34">
            <v>167</v>
          </cell>
          <cell r="T34">
            <v>63.846153846153847</v>
          </cell>
          <cell r="U34">
            <v>63.846153846153847</v>
          </cell>
          <cell r="V34">
            <v>0</v>
          </cell>
          <cell r="W34">
            <v>1.4</v>
          </cell>
          <cell r="X34">
            <v>5</v>
          </cell>
          <cell r="Z34">
            <v>0</v>
          </cell>
          <cell r="AA34">
            <v>8</v>
          </cell>
          <cell r="AB34">
            <v>0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D35">
            <v>490</v>
          </cell>
          <cell r="E35">
            <v>625</v>
          </cell>
          <cell r="F35">
            <v>405</v>
          </cell>
          <cell r="G35">
            <v>635</v>
          </cell>
          <cell r="H35">
            <v>1</v>
          </cell>
          <cell r="O35">
            <v>81</v>
          </cell>
          <cell r="P35">
            <v>600</v>
          </cell>
          <cell r="T35">
            <v>15.246913580246913</v>
          </cell>
          <cell r="U35">
            <v>7.8395061728395063</v>
          </cell>
          <cell r="V35">
            <v>74</v>
          </cell>
          <cell r="W35">
            <v>53</v>
          </cell>
          <cell r="X35">
            <v>80</v>
          </cell>
          <cell r="Z35">
            <v>600</v>
          </cell>
          <cell r="AA35">
            <v>5</v>
          </cell>
          <cell r="AB35">
            <v>120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D36">
            <v>17</v>
          </cell>
          <cell r="F36">
            <v>4</v>
          </cell>
          <cell r="G36">
            <v>12</v>
          </cell>
          <cell r="H36">
            <v>0.43</v>
          </cell>
          <cell r="O36">
            <v>0.8</v>
          </cell>
          <cell r="T36">
            <v>15</v>
          </cell>
          <cell r="U36">
            <v>15</v>
          </cell>
          <cell r="V36">
            <v>1.6</v>
          </cell>
          <cell r="W36">
            <v>1</v>
          </cell>
          <cell r="X36">
            <v>1</v>
          </cell>
          <cell r="Z36">
            <v>0</v>
          </cell>
          <cell r="AA36">
            <v>16</v>
          </cell>
          <cell r="AB36">
            <v>0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D37">
            <v>29</v>
          </cell>
          <cell r="E37">
            <v>8</v>
          </cell>
          <cell r="F37">
            <v>15</v>
          </cell>
          <cell r="G37">
            <v>13</v>
          </cell>
          <cell r="H37">
            <v>0.9</v>
          </cell>
          <cell r="O37">
            <v>3</v>
          </cell>
          <cell r="Q37">
            <v>59</v>
          </cell>
          <cell r="T37">
            <v>24</v>
          </cell>
          <cell r="U37">
            <v>24</v>
          </cell>
          <cell r="V37">
            <v>3.8</v>
          </cell>
          <cell r="W37">
            <v>2</v>
          </cell>
          <cell r="X37">
            <v>1</v>
          </cell>
          <cell r="Z37">
            <v>0</v>
          </cell>
          <cell r="AA37">
            <v>8</v>
          </cell>
          <cell r="AB37">
            <v>0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82</v>
          </cell>
          <cell r="F38">
            <v>3</v>
          </cell>
          <cell r="G38">
            <v>79</v>
          </cell>
          <cell r="H38">
            <v>0.33</v>
          </cell>
          <cell r="O38">
            <v>0.6</v>
          </cell>
          <cell r="T38">
            <v>131.66666666666669</v>
          </cell>
          <cell r="U38">
            <v>131.66666666666669</v>
          </cell>
          <cell r="V38">
            <v>0.6</v>
          </cell>
          <cell r="W38">
            <v>0.8</v>
          </cell>
          <cell r="X38">
            <v>0.4</v>
          </cell>
          <cell r="Z38">
            <v>0</v>
          </cell>
          <cell r="AA38">
            <v>6</v>
          </cell>
          <cell r="AB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H39">
            <v>1</v>
          </cell>
          <cell r="O39">
            <v>0</v>
          </cell>
          <cell r="P39">
            <v>50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Z39">
            <v>50</v>
          </cell>
          <cell r="AA39">
            <v>3</v>
          </cell>
          <cell r="AB39">
            <v>17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69</v>
          </cell>
          <cell r="E40">
            <v>156</v>
          </cell>
          <cell r="F40">
            <v>52</v>
          </cell>
          <cell r="G40">
            <v>113</v>
          </cell>
          <cell r="H40">
            <v>0.25</v>
          </cell>
          <cell r="O40">
            <v>10.4</v>
          </cell>
          <cell r="Q40">
            <v>371</v>
          </cell>
          <cell r="T40">
            <v>46.53846153846154</v>
          </cell>
          <cell r="U40">
            <v>46.53846153846154</v>
          </cell>
          <cell r="V40">
            <v>11.4</v>
          </cell>
          <cell r="W40">
            <v>7</v>
          </cell>
          <cell r="X40">
            <v>14.2</v>
          </cell>
          <cell r="Z40">
            <v>0</v>
          </cell>
          <cell r="AA40">
            <v>12</v>
          </cell>
          <cell r="AB40">
            <v>0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D41">
            <v>61</v>
          </cell>
          <cell r="E41">
            <v>52</v>
          </cell>
          <cell r="F41">
            <v>40</v>
          </cell>
          <cell r="G41">
            <v>62</v>
          </cell>
          <cell r="H41">
            <v>0.3</v>
          </cell>
          <cell r="O41">
            <v>8</v>
          </cell>
          <cell r="P41">
            <v>48</v>
          </cell>
          <cell r="Q41">
            <v>12</v>
          </cell>
          <cell r="T41">
            <v>15.25</v>
          </cell>
          <cell r="U41">
            <v>9.25</v>
          </cell>
          <cell r="V41">
            <v>3.4</v>
          </cell>
          <cell r="W41">
            <v>2</v>
          </cell>
          <cell r="X41">
            <v>6.6</v>
          </cell>
          <cell r="Z41">
            <v>14.399999999999999</v>
          </cell>
          <cell r="AA41">
            <v>12</v>
          </cell>
          <cell r="AB41">
            <v>4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D42">
            <v>115</v>
          </cell>
          <cell r="E42">
            <v>92</v>
          </cell>
          <cell r="F42">
            <v>68</v>
          </cell>
          <cell r="G42">
            <v>124</v>
          </cell>
          <cell r="H42">
            <v>0.3</v>
          </cell>
          <cell r="O42">
            <v>13.6</v>
          </cell>
          <cell r="P42">
            <v>60</v>
          </cell>
          <cell r="Q42">
            <v>12</v>
          </cell>
          <cell r="T42">
            <v>14.411764705882353</v>
          </cell>
          <cell r="U42">
            <v>10</v>
          </cell>
          <cell r="V42">
            <v>6</v>
          </cell>
          <cell r="W42">
            <v>3.8</v>
          </cell>
          <cell r="X42">
            <v>13</v>
          </cell>
          <cell r="Z42">
            <v>18</v>
          </cell>
          <cell r="AA42">
            <v>12</v>
          </cell>
          <cell r="AB42">
            <v>5</v>
          </cell>
        </row>
        <row r="43">
          <cell r="A43" t="str">
            <v>Хрустящие крылышки ТМ Зареченские ТС Зареченские продукты.   Поком</v>
          </cell>
          <cell r="B43" t="str">
            <v>кг</v>
          </cell>
          <cell r="E43">
            <v>151.19999999999999</v>
          </cell>
          <cell r="F43">
            <v>54</v>
          </cell>
          <cell r="G43">
            <v>95.4</v>
          </cell>
          <cell r="H43">
            <v>1</v>
          </cell>
          <cell r="O43">
            <v>10.8</v>
          </cell>
          <cell r="P43">
            <v>65</v>
          </cell>
          <cell r="T43">
            <v>14.851851851851851</v>
          </cell>
          <cell r="U43">
            <v>8.8333333333333339</v>
          </cell>
          <cell r="V43">
            <v>0</v>
          </cell>
          <cell r="W43">
            <v>0</v>
          </cell>
          <cell r="X43">
            <v>0</v>
          </cell>
          <cell r="Z43">
            <v>65</v>
          </cell>
          <cell r="AA43">
            <v>1.8</v>
          </cell>
          <cell r="AB43">
            <v>36</v>
          </cell>
        </row>
        <row r="44">
          <cell r="A44" t="str">
            <v>Хрустящие крылышки. В панировке куриные жареные.ВЕС  ПОКОМ</v>
          </cell>
          <cell r="B44" t="str">
            <v>кг</v>
          </cell>
          <cell r="D44">
            <v>53</v>
          </cell>
          <cell r="E44">
            <v>1.8</v>
          </cell>
          <cell r="F44">
            <v>19.8</v>
          </cell>
          <cell r="G44">
            <v>0</v>
          </cell>
          <cell r="H44">
            <v>0</v>
          </cell>
          <cell r="O44">
            <v>3.96</v>
          </cell>
          <cell r="T44" t="e">
            <v>#REF!</v>
          </cell>
          <cell r="U44" t="e">
            <v>#REF!</v>
          </cell>
          <cell r="V44">
            <v>0</v>
          </cell>
          <cell r="W44">
            <v>6.12</v>
          </cell>
          <cell r="X44">
            <v>18.2</v>
          </cell>
          <cell r="Y44" t="str">
            <v>устар.</v>
          </cell>
          <cell r="Z44">
            <v>0</v>
          </cell>
          <cell r="AA44">
            <v>1.8</v>
          </cell>
          <cell r="AB44">
            <v>0</v>
          </cell>
        </row>
        <row r="45">
          <cell r="A45" t="str">
            <v>Чебупай сочное яблоко ТМ Горячая штучка ТС Чебупай 0,2 кг УВС.  зам  ПОКОМ</v>
          </cell>
          <cell r="B45" t="str">
            <v>шт</v>
          </cell>
          <cell r="D45">
            <v>7</v>
          </cell>
          <cell r="E45">
            <v>108</v>
          </cell>
          <cell r="F45">
            <v>32</v>
          </cell>
          <cell r="G45">
            <v>76</v>
          </cell>
          <cell r="H45">
            <v>0.2</v>
          </cell>
          <cell r="O45">
            <v>6.4</v>
          </cell>
          <cell r="P45">
            <v>18</v>
          </cell>
          <cell r="T45">
            <v>14.6875</v>
          </cell>
          <cell r="U45">
            <v>11.875</v>
          </cell>
          <cell r="V45">
            <v>5.2</v>
          </cell>
          <cell r="W45">
            <v>7.4</v>
          </cell>
          <cell r="X45">
            <v>5.4</v>
          </cell>
          <cell r="Z45">
            <v>3.6</v>
          </cell>
          <cell r="AA45">
            <v>6</v>
          </cell>
          <cell r="AB45">
            <v>3</v>
          </cell>
        </row>
        <row r="46">
          <cell r="A46" t="str">
            <v>Чебупай спелая вишня ТМ Горячая штучка ТС Чебупай 0,2 кг УВС. зам  ПОКОМ</v>
          </cell>
          <cell r="B46" t="str">
            <v>шт</v>
          </cell>
          <cell r="D46">
            <v>33</v>
          </cell>
          <cell r="E46">
            <v>90</v>
          </cell>
          <cell r="F46">
            <v>46</v>
          </cell>
          <cell r="G46">
            <v>55</v>
          </cell>
          <cell r="H46">
            <v>0.2</v>
          </cell>
          <cell r="O46">
            <v>9.1999999999999993</v>
          </cell>
          <cell r="P46">
            <v>78</v>
          </cell>
          <cell r="T46">
            <v>14.456521739130435</v>
          </cell>
          <cell r="U46">
            <v>5.9782608695652177</v>
          </cell>
          <cell r="V46">
            <v>6</v>
          </cell>
          <cell r="W46">
            <v>8.8000000000000007</v>
          </cell>
          <cell r="X46">
            <v>8.6</v>
          </cell>
          <cell r="Z46">
            <v>15.600000000000001</v>
          </cell>
          <cell r="AA46">
            <v>6</v>
          </cell>
          <cell r="AB46">
            <v>13</v>
          </cell>
        </row>
        <row r="47">
          <cell r="A47" t="str">
            <v>Чебупицца курочка по-итальянски Горячая штучка 0,25 кг зам  ПОКОМ</v>
          </cell>
          <cell r="B47" t="str">
            <v>шт</v>
          </cell>
          <cell r="C47" t="str">
            <v>Нояб</v>
          </cell>
          <cell r="D47">
            <v>20</v>
          </cell>
          <cell r="E47">
            <v>264</v>
          </cell>
          <cell r="F47">
            <v>83</v>
          </cell>
          <cell r="G47">
            <v>168</v>
          </cell>
          <cell r="H47">
            <v>0.25</v>
          </cell>
          <cell r="O47">
            <v>16.600000000000001</v>
          </cell>
          <cell r="Q47">
            <v>359</v>
          </cell>
          <cell r="T47">
            <v>31.746987951807228</v>
          </cell>
          <cell r="U47">
            <v>31.746987951807228</v>
          </cell>
          <cell r="V47">
            <v>20.6</v>
          </cell>
          <cell r="W47">
            <v>32</v>
          </cell>
          <cell r="X47">
            <v>20.2</v>
          </cell>
          <cell r="Z47">
            <v>0</v>
          </cell>
          <cell r="AA47">
            <v>12</v>
          </cell>
          <cell r="AB47">
            <v>0</v>
          </cell>
        </row>
        <row r="48">
          <cell r="A48" t="str">
            <v>Чебупицца Пепперони ТМ Горячая штучка ТС Чебупицца 0.25кг зам  ПОКОМ</v>
          </cell>
          <cell r="B48" t="str">
            <v>шт</v>
          </cell>
          <cell r="C48" t="str">
            <v>Нояб</v>
          </cell>
          <cell r="D48">
            <v>25</v>
          </cell>
          <cell r="E48">
            <v>228</v>
          </cell>
          <cell r="F48">
            <v>90</v>
          </cell>
          <cell r="G48">
            <v>150</v>
          </cell>
          <cell r="H48">
            <v>0.25</v>
          </cell>
          <cell r="O48">
            <v>18</v>
          </cell>
          <cell r="Q48">
            <v>131</v>
          </cell>
          <cell r="T48">
            <v>15.611111111111111</v>
          </cell>
          <cell r="U48">
            <v>15.611111111111111</v>
          </cell>
          <cell r="V48">
            <v>18.600000000000001</v>
          </cell>
          <cell r="W48">
            <v>30.6</v>
          </cell>
          <cell r="X48">
            <v>17.600000000000001</v>
          </cell>
          <cell r="Z48">
            <v>0</v>
          </cell>
          <cell r="AA48">
            <v>12</v>
          </cell>
          <cell r="AB48">
            <v>0</v>
          </cell>
        </row>
        <row r="49">
          <cell r="A49" t="str">
            <v>Чебуреки сочные ТМ Зареченские ТС Зареченские продукты.  Поком</v>
          </cell>
          <cell r="B49" t="str">
            <v>кг</v>
          </cell>
          <cell r="E49">
            <v>800</v>
          </cell>
          <cell r="F49">
            <v>110</v>
          </cell>
          <cell r="G49">
            <v>690</v>
          </cell>
          <cell r="H49">
            <v>1</v>
          </cell>
          <cell r="O49">
            <v>22</v>
          </cell>
          <cell r="T49">
            <v>31.363636363636363</v>
          </cell>
          <cell r="U49">
            <v>31.363636363636363</v>
          </cell>
          <cell r="V49">
            <v>0</v>
          </cell>
          <cell r="W49">
            <v>0</v>
          </cell>
          <cell r="X49">
            <v>0</v>
          </cell>
          <cell r="Z49">
            <v>0</v>
          </cell>
          <cell r="AA49">
            <v>5</v>
          </cell>
          <cell r="AB49">
            <v>0</v>
          </cell>
        </row>
        <row r="50">
          <cell r="A50" t="str">
            <v>Чебуреки Мясные вес 2,7 кг Кулинарные изделия мясосодержащие рубленые в тесте жарен  ПОКОМ</v>
          </cell>
          <cell r="B50" t="str">
            <v>кг</v>
          </cell>
          <cell r="H50">
            <v>1</v>
          </cell>
          <cell r="O50">
            <v>0</v>
          </cell>
          <cell r="P50">
            <v>50</v>
          </cell>
          <cell r="T50" t="e">
            <v>#DIV/0!</v>
          </cell>
          <cell r="U50" t="e">
            <v>#DIV/0!</v>
          </cell>
          <cell r="V50">
            <v>0</v>
          </cell>
          <cell r="W50">
            <v>0</v>
          </cell>
          <cell r="X50">
            <v>0</v>
          </cell>
          <cell r="Z50">
            <v>50</v>
          </cell>
          <cell r="AA50">
            <v>2.7</v>
          </cell>
          <cell r="AB50">
            <v>19</v>
          </cell>
        </row>
        <row r="51">
          <cell r="A51" t="str">
            <v>Чебуречище горячая штучка 0,14кг Поком</v>
          </cell>
          <cell r="B51" t="str">
            <v>шт</v>
          </cell>
          <cell r="D51">
            <v>197</v>
          </cell>
          <cell r="E51">
            <v>440</v>
          </cell>
          <cell r="F51">
            <v>176</v>
          </cell>
          <cell r="G51">
            <v>408</v>
          </cell>
          <cell r="H51">
            <v>0.14000000000000001</v>
          </cell>
          <cell r="O51">
            <v>35.200000000000003</v>
          </cell>
          <cell r="P51">
            <v>88</v>
          </cell>
          <cell r="T51">
            <v>14.09090909090909</v>
          </cell>
          <cell r="U51">
            <v>11.59090909090909</v>
          </cell>
          <cell r="V51">
            <v>42.4</v>
          </cell>
          <cell r="W51">
            <v>30.2</v>
          </cell>
          <cell r="X51">
            <v>44.4</v>
          </cell>
          <cell r="Z51">
            <v>12.32</v>
          </cell>
          <cell r="AA51">
            <v>22</v>
          </cell>
          <cell r="AB51">
            <v>4</v>
          </cell>
        </row>
        <row r="52">
          <cell r="A52" t="str">
            <v>БОНУС_Готовые чебупели сочные с мясом ТМ Горячая штучка  0,3кг зам  ПОКОМ</v>
          </cell>
          <cell r="B52" t="str">
            <v>шт</v>
          </cell>
          <cell r="E52">
            <v>2</v>
          </cell>
          <cell r="F52">
            <v>2</v>
          </cell>
          <cell r="G52">
            <v>0</v>
          </cell>
          <cell r="H52">
            <v>0</v>
          </cell>
          <cell r="O52">
            <v>0.4</v>
          </cell>
          <cell r="T52" t="e">
            <v>#REF!</v>
          </cell>
          <cell r="U52" t="e">
            <v>#REF!</v>
          </cell>
          <cell r="V52">
            <v>1.2</v>
          </cell>
          <cell r="W52">
            <v>5.2</v>
          </cell>
          <cell r="X52">
            <v>6.2</v>
          </cell>
          <cell r="Z52">
            <v>0</v>
          </cell>
          <cell r="AA52">
            <v>0</v>
          </cell>
          <cell r="AB52">
            <v>0</v>
          </cell>
        </row>
        <row r="53">
          <cell r="A53" t="str">
            <v>БОНУС_Пельмени Бульмени со сливочным маслом Горячая штучка 0,9 кг  ПОКОМ</v>
          </cell>
          <cell r="B53" t="str">
            <v>шт</v>
          </cell>
          <cell r="E53">
            <v>5</v>
          </cell>
          <cell r="F53">
            <v>5</v>
          </cell>
          <cell r="G53">
            <v>0</v>
          </cell>
          <cell r="H53">
            <v>0</v>
          </cell>
          <cell r="O53">
            <v>1</v>
          </cell>
          <cell r="T53" t="e">
            <v>#REF!</v>
          </cell>
          <cell r="U53" t="e">
            <v>#REF!</v>
          </cell>
          <cell r="V53">
            <v>4.2</v>
          </cell>
          <cell r="W53">
            <v>5.8</v>
          </cell>
          <cell r="X53">
            <v>9</v>
          </cell>
          <cell r="Z53">
            <v>0</v>
          </cell>
          <cell r="AA53">
            <v>0</v>
          </cell>
          <cell r="AB53">
            <v>0</v>
          </cell>
        </row>
        <row r="54">
          <cell r="Q54" t="str">
            <v>в данной колонке СКЮ общие для обоих филиалов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52"/>
  <sheetViews>
    <sheetView tabSelected="1" workbookViewId="0">
      <pane ySplit="5" topLeftCell="A6" activePane="bottomLeft" state="frozen"/>
      <selection pane="bottomLeft" activeCell="AD8" sqref="AD8"/>
    </sheetView>
  </sheetViews>
  <sheetFormatPr defaultColWidth="10.5" defaultRowHeight="11.45" customHeight="1" outlineLevelRow="2" x14ac:dyDescent="0.2"/>
  <cols>
    <col min="1" max="1" width="64.33203125" style="2" customWidth="1"/>
    <col min="2" max="2" width="4" style="2" customWidth="1"/>
    <col min="3" max="3" width="8.5" style="2" customWidth="1"/>
    <col min="4" max="7" width="6.1640625" style="2" customWidth="1"/>
    <col min="8" max="8" width="4.83203125" style="18" customWidth="1"/>
    <col min="9" max="12" width="1" style="3" customWidth="1"/>
    <col min="13" max="13" width="10.5" style="3"/>
    <col min="14" max="14" width="1" style="3" customWidth="1"/>
    <col min="15" max="18" width="10.5" style="3"/>
    <col min="19" max="19" width="15.6640625" style="3" customWidth="1"/>
    <col min="20" max="21" width="5.6640625" style="3" customWidth="1"/>
    <col min="22" max="24" width="7.83203125" style="3" customWidth="1"/>
    <col min="25" max="26" width="10.5" style="3"/>
    <col min="27" max="27" width="10.5" style="18"/>
    <col min="28" max="28" width="10.5" style="19"/>
    <col min="29" max="16384" width="10.5" style="3"/>
  </cols>
  <sheetData>
    <row r="1" spans="1:29" ht="12.95" customHeight="1" outlineLevel="1" x14ac:dyDescent="0.2">
      <c r="A1" s="1" t="s">
        <v>0</v>
      </c>
    </row>
    <row r="2" spans="1:29" ht="12.95" customHeight="1" outlineLevel="1" x14ac:dyDescent="0.2">
      <c r="A2" s="1"/>
    </row>
    <row r="3" spans="1:29" ht="26.1" customHeight="1" x14ac:dyDescent="0.2">
      <c r="A3" s="4" t="s">
        <v>1</v>
      </c>
      <c r="B3" s="4" t="s">
        <v>2</v>
      </c>
      <c r="C3" s="25" t="s">
        <v>79</v>
      </c>
      <c r="D3" s="4" t="s">
        <v>3</v>
      </c>
      <c r="E3" s="4"/>
      <c r="F3" s="4"/>
      <c r="G3" s="4"/>
      <c r="H3" s="9" t="s">
        <v>54</v>
      </c>
      <c r="I3" s="10" t="s">
        <v>55</v>
      </c>
      <c r="J3" s="10" t="s">
        <v>56</v>
      </c>
      <c r="K3" s="10" t="s">
        <v>57</v>
      </c>
      <c r="L3" s="10" t="s">
        <v>58</v>
      </c>
      <c r="M3" s="10" t="s">
        <v>59</v>
      </c>
      <c r="N3" s="10" t="s">
        <v>59</v>
      </c>
      <c r="O3" s="10" t="s">
        <v>60</v>
      </c>
      <c r="P3" s="10" t="s">
        <v>59</v>
      </c>
      <c r="Q3" s="11" t="s">
        <v>61</v>
      </c>
      <c r="R3" s="12" t="s">
        <v>62</v>
      </c>
      <c r="S3" s="13"/>
      <c r="T3" s="10" t="s">
        <v>63</v>
      </c>
      <c r="U3" s="10" t="s">
        <v>64</v>
      </c>
      <c r="V3" s="11" t="s">
        <v>65</v>
      </c>
      <c r="W3" s="11" t="s">
        <v>66</v>
      </c>
      <c r="X3" s="11" t="s">
        <v>75</v>
      </c>
      <c r="Y3" s="10" t="s">
        <v>67</v>
      </c>
      <c r="Z3" s="10" t="s">
        <v>68</v>
      </c>
      <c r="AA3" s="9"/>
      <c r="AB3" s="20" t="s">
        <v>69</v>
      </c>
      <c r="AC3" s="10" t="s">
        <v>70</v>
      </c>
    </row>
    <row r="4" spans="1:29" ht="26.1" customHeight="1" x14ac:dyDescent="0.2">
      <c r="A4" s="4" t="s">
        <v>1</v>
      </c>
      <c r="B4" s="4" t="s">
        <v>2</v>
      </c>
      <c r="C4" s="25" t="s">
        <v>79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1"/>
      <c r="N4" s="10"/>
      <c r="O4" s="10"/>
      <c r="P4" s="14"/>
      <c r="Q4" s="15" t="s">
        <v>71</v>
      </c>
      <c r="R4" s="12" t="s">
        <v>72</v>
      </c>
      <c r="S4" s="13" t="s">
        <v>73</v>
      </c>
      <c r="T4" s="10"/>
      <c r="U4" s="10"/>
      <c r="V4" s="10"/>
      <c r="W4" s="10"/>
      <c r="X4" s="10"/>
      <c r="Y4" s="10"/>
      <c r="Z4" s="10"/>
      <c r="AA4" s="9"/>
      <c r="AB4" s="20"/>
      <c r="AC4" s="10"/>
    </row>
    <row r="5" spans="1:29" ht="11.1" customHeight="1" x14ac:dyDescent="0.2">
      <c r="A5" s="5"/>
      <c r="B5" s="5"/>
      <c r="C5" s="5"/>
      <c r="D5" s="6"/>
      <c r="E5" s="6"/>
      <c r="F5" s="16">
        <f t="shared" ref="F5:G5" si="0">SUM(F6:F116)</f>
        <v>3544.7000000000003</v>
      </c>
      <c r="G5" s="16">
        <f t="shared" si="0"/>
        <v>3839.7</v>
      </c>
      <c r="H5" s="9"/>
      <c r="I5" s="16">
        <f t="shared" ref="I5:P5" si="1">SUM(I6:I116)</f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2973.6000000000004</v>
      </c>
      <c r="N5" s="16">
        <f t="shared" si="1"/>
        <v>0</v>
      </c>
      <c r="O5" s="16">
        <f t="shared" si="1"/>
        <v>708.93999999999994</v>
      </c>
      <c r="P5" s="16">
        <f t="shared" si="1"/>
        <v>2316.52</v>
      </c>
      <c r="Q5" s="16">
        <f t="shared" ref="Q5:R5" si="2">SUM(Q6:Q69)</f>
        <v>3102</v>
      </c>
      <c r="R5" s="16">
        <f t="shared" si="2"/>
        <v>0</v>
      </c>
      <c r="S5" s="17"/>
      <c r="T5" s="10"/>
      <c r="U5" s="10"/>
      <c r="V5" s="16">
        <f>SUM(V6:V116)</f>
        <v>424.94</v>
      </c>
      <c r="W5" s="16">
        <f>SUM(W6:W116)</f>
        <v>614.86</v>
      </c>
      <c r="X5" s="16">
        <f>SUM(X6:X116)</f>
        <v>644.81999999999994</v>
      </c>
      <c r="Y5" s="10"/>
      <c r="Z5" s="16">
        <f>SUM(Z6:Z116)</f>
        <v>1578.3459999999995</v>
      </c>
      <c r="AA5" s="9" t="s">
        <v>74</v>
      </c>
      <c r="AB5" s="21">
        <f>SUM(AB6:AB116)</f>
        <v>452</v>
      </c>
      <c r="AC5" s="16">
        <f>SUM(AC6:AC116)</f>
        <v>1574.0999999999997</v>
      </c>
    </row>
    <row r="6" spans="1:29" ht="11.1" customHeight="1" outlineLevel="2" x14ac:dyDescent="0.2">
      <c r="A6" s="7" t="s">
        <v>11</v>
      </c>
      <c r="B6" s="7" t="s">
        <v>9</v>
      </c>
      <c r="C6" s="7"/>
      <c r="D6" s="8">
        <v>188</v>
      </c>
      <c r="E6" s="8"/>
      <c r="F6" s="8">
        <v>64</v>
      </c>
      <c r="G6" s="8">
        <v>79</v>
      </c>
      <c r="H6" s="18">
        <f>VLOOKUP(A6,[1]TDSheet!$A:$H,8,0)</f>
        <v>0.3</v>
      </c>
      <c r="M6" s="3">
        <f>VLOOKUP(A6,[1]TDSheet!$A:$AB,28,0)*AA6</f>
        <v>0</v>
      </c>
      <c r="O6" s="3">
        <f>F6/5</f>
        <v>12.8</v>
      </c>
      <c r="P6" s="24"/>
      <c r="Q6" s="24">
        <f>VLOOKUP(A6,[1]TDSheet!$A:$Q,17,0)</f>
        <v>106</v>
      </c>
      <c r="R6" s="24"/>
      <c r="T6" s="3">
        <f>(G6+M6+P6+Q6)/O6</f>
        <v>14.453125</v>
      </c>
      <c r="U6" s="3">
        <f>(G6+M6+Q6)/O6</f>
        <v>14.453125</v>
      </c>
      <c r="V6" s="3">
        <f>VLOOKUP(A6,[1]TDSheet!$A:$W,23,0)</f>
        <v>7.4</v>
      </c>
      <c r="W6" s="3">
        <f>VLOOKUP(A6,[1]TDSheet!$A:$X,24,0)</f>
        <v>8.8000000000000007</v>
      </c>
      <c r="X6" s="3">
        <f>VLOOKUP(A6,[1]TDSheet!$A:$O,15,0)</f>
        <v>9.6</v>
      </c>
      <c r="Z6" s="3">
        <f>P6*H6</f>
        <v>0</v>
      </c>
      <c r="AA6" s="18">
        <f>VLOOKUP(A6,[1]TDSheet!$A:$AA,27,0)</f>
        <v>12</v>
      </c>
      <c r="AB6" s="19">
        <f>P6/AA6</f>
        <v>0</v>
      </c>
      <c r="AC6" s="3">
        <f>AB6*AA6*H6</f>
        <v>0</v>
      </c>
    </row>
    <row r="7" spans="1:29" ht="11.1" customHeight="1" outlineLevel="2" x14ac:dyDescent="0.2">
      <c r="A7" s="7" t="s">
        <v>12</v>
      </c>
      <c r="B7" s="7" t="s">
        <v>9</v>
      </c>
      <c r="C7" s="26" t="str">
        <f>VLOOKUP(A7,[1]TDSheet!$A:$C,3,0)</f>
        <v>Нояб</v>
      </c>
      <c r="D7" s="8">
        <v>132</v>
      </c>
      <c r="E7" s="8"/>
      <c r="F7" s="8">
        <v>72</v>
      </c>
      <c r="G7" s="8">
        <v>52</v>
      </c>
      <c r="H7" s="18">
        <f>VLOOKUP(A7,[1]TDSheet!$A:$H,8,0)</f>
        <v>0.3</v>
      </c>
      <c r="M7" s="3">
        <f>VLOOKUP(A7,[1]TDSheet!$A:$AB,28,0)*AA7</f>
        <v>0</v>
      </c>
      <c r="O7" s="3">
        <f t="shared" ref="O7:O52" si="3">F7/5</f>
        <v>14.4</v>
      </c>
      <c r="P7" s="24"/>
      <c r="Q7" s="24">
        <f>VLOOKUP(A7,[1]TDSheet!$A:$Q,17,0)</f>
        <v>205</v>
      </c>
      <c r="R7" s="24"/>
      <c r="T7" s="3">
        <f t="shared" ref="T7:T52" si="4">(G7+M7+P7+Q7)/O7</f>
        <v>17.847222222222221</v>
      </c>
      <c r="U7" s="3">
        <f t="shared" ref="U7:U52" si="5">(G7+M7+Q7)/O7</f>
        <v>17.847222222222221</v>
      </c>
      <c r="V7" s="3">
        <f>VLOOKUP(A7,[1]TDSheet!$A:$W,23,0)</f>
        <v>6.6</v>
      </c>
      <c r="W7" s="3">
        <f>VLOOKUP(A7,[1]TDSheet!$A:$X,24,0)</f>
        <v>12.6</v>
      </c>
      <c r="X7" s="3">
        <f>VLOOKUP(A7,[1]TDSheet!$A:$O,15,0)</f>
        <v>8.4</v>
      </c>
      <c r="Z7" s="3">
        <f t="shared" ref="Z7:Z52" si="6">P7*H7</f>
        <v>0</v>
      </c>
      <c r="AA7" s="18">
        <f>VLOOKUP(A7,[1]TDSheet!$A:$AA,27,0)</f>
        <v>12</v>
      </c>
      <c r="AB7" s="19">
        <f t="shared" ref="AB7:AB52" si="7">P7/AA7</f>
        <v>0</v>
      </c>
      <c r="AC7" s="3">
        <f t="shared" ref="AC7:AC52" si="8">AB7*AA7*H7</f>
        <v>0</v>
      </c>
    </row>
    <row r="8" spans="1:29" ht="11.1" customHeight="1" outlineLevel="2" x14ac:dyDescent="0.2">
      <c r="A8" s="7" t="s">
        <v>13</v>
      </c>
      <c r="B8" s="7" t="s">
        <v>9</v>
      </c>
      <c r="C8" s="26" t="str">
        <f>VLOOKUP(A8,[1]TDSheet!$A:$C,3,0)</f>
        <v>Нояб</v>
      </c>
      <c r="D8" s="8">
        <v>139</v>
      </c>
      <c r="E8" s="8">
        <v>7</v>
      </c>
      <c r="F8" s="8">
        <v>67</v>
      </c>
      <c r="G8" s="8">
        <v>30</v>
      </c>
      <c r="H8" s="18">
        <f>VLOOKUP(A8,[1]TDSheet!$A:$H,8,0)</f>
        <v>0.3</v>
      </c>
      <c r="M8" s="3">
        <f>VLOOKUP(A8,[1]TDSheet!$A:$AB,28,0)*AA8</f>
        <v>0</v>
      </c>
      <c r="O8" s="3">
        <f t="shared" si="3"/>
        <v>13.4</v>
      </c>
      <c r="P8" s="24"/>
      <c r="Q8" s="24">
        <f>VLOOKUP(A8,[1]TDSheet!$A:$Q,17,0)</f>
        <v>163</v>
      </c>
      <c r="R8" s="24"/>
      <c r="T8" s="3">
        <f t="shared" si="4"/>
        <v>14.402985074626866</v>
      </c>
      <c r="U8" s="3">
        <f t="shared" si="5"/>
        <v>14.402985074626866</v>
      </c>
      <c r="V8" s="3">
        <f>VLOOKUP(A8,[1]TDSheet!$A:$W,23,0)</f>
        <v>7.6</v>
      </c>
      <c r="W8" s="3">
        <f>VLOOKUP(A8,[1]TDSheet!$A:$X,24,0)</f>
        <v>13.8</v>
      </c>
      <c r="X8" s="3">
        <f>VLOOKUP(A8,[1]TDSheet!$A:$O,15,0)</f>
        <v>11</v>
      </c>
      <c r="Z8" s="3">
        <f t="shared" si="6"/>
        <v>0</v>
      </c>
      <c r="AA8" s="18">
        <f>VLOOKUP(A8,[1]TDSheet!$A:$AA,27,0)</f>
        <v>12</v>
      </c>
      <c r="AB8" s="19">
        <f t="shared" si="7"/>
        <v>0</v>
      </c>
      <c r="AC8" s="3">
        <f t="shared" si="8"/>
        <v>0</v>
      </c>
    </row>
    <row r="9" spans="1:29" ht="11.1" customHeight="1" outlineLevel="2" x14ac:dyDescent="0.2">
      <c r="A9" s="7" t="s">
        <v>14</v>
      </c>
      <c r="B9" s="7" t="s">
        <v>9</v>
      </c>
      <c r="C9" s="7"/>
      <c r="D9" s="8">
        <v>477</v>
      </c>
      <c r="E9" s="8"/>
      <c r="F9" s="8">
        <v>47</v>
      </c>
      <c r="G9" s="8">
        <v>430</v>
      </c>
      <c r="H9" s="18">
        <f>VLOOKUP(A9,[1]TDSheet!$A:$H,8,0)</f>
        <v>0.09</v>
      </c>
      <c r="M9" s="3">
        <f>VLOOKUP(A9,[1]TDSheet!$A:$AB,28,0)*AA9</f>
        <v>0</v>
      </c>
      <c r="O9" s="3">
        <f t="shared" si="3"/>
        <v>9.4</v>
      </c>
      <c r="P9" s="24"/>
      <c r="Q9" s="24">
        <f>VLOOKUP(A9,[1]TDSheet!$A:$Q,17,0)</f>
        <v>120</v>
      </c>
      <c r="R9" s="24"/>
      <c r="T9" s="3">
        <f t="shared" si="4"/>
        <v>58.51063829787234</v>
      </c>
      <c r="U9" s="3">
        <f t="shared" si="5"/>
        <v>58.51063829787234</v>
      </c>
      <c r="V9" s="3">
        <f>VLOOKUP(A9,[1]TDSheet!$A:$W,23,0)</f>
        <v>17.600000000000001</v>
      </c>
      <c r="W9" s="3">
        <f>VLOOKUP(A9,[1]TDSheet!$A:$X,24,0)</f>
        <v>7.8</v>
      </c>
      <c r="X9" s="3">
        <f>VLOOKUP(A9,[1]TDSheet!$A:$O,15,0)</f>
        <v>6</v>
      </c>
      <c r="Z9" s="3">
        <f t="shared" si="6"/>
        <v>0</v>
      </c>
      <c r="AA9" s="18">
        <f>VLOOKUP(A9,[1]TDSheet!$A:$AA,27,0)</f>
        <v>24</v>
      </c>
      <c r="AB9" s="19">
        <f t="shared" si="7"/>
        <v>0</v>
      </c>
      <c r="AC9" s="3">
        <f t="shared" si="8"/>
        <v>0</v>
      </c>
    </row>
    <row r="10" spans="1:29" ht="21.95" customHeight="1" outlineLevel="2" x14ac:dyDescent="0.2">
      <c r="A10" s="7" t="s">
        <v>15</v>
      </c>
      <c r="B10" s="7" t="s">
        <v>16</v>
      </c>
      <c r="C10" s="7"/>
      <c r="D10" s="8">
        <v>111</v>
      </c>
      <c r="E10" s="8"/>
      <c r="F10" s="8">
        <v>87</v>
      </c>
      <c r="G10" s="8">
        <v>21</v>
      </c>
      <c r="H10" s="18">
        <f>VLOOKUP(A10,[1]TDSheet!$A:$H,8,0)</f>
        <v>1</v>
      </c>
      <c r="M10" s="3">
        <f>VLOOKUP(A10,[1]TDSheet!$A:$AB,28,0)*AA10</f>
        <v>0</v>
      </c>
      <c r="O10" s="3">
        <f t="shared" si="3"/>
        <v>17.399999999999999</v>
      </c>
      <c r="P10" s="24">
        <f>9*O10-Q10-M10-G10</f>
        <v>135.6</v>
      </c>
      <c r="Q10" s="24">
        <f>VLOOKUP(A10,[1]TDSheet!$A:$Q,17,0)</f>
        <v>0</v>
      </c>
      <c r="R10" s="24"/>
      <c r="T10" s="3">
        <f t="shared" si="4"/>
        <v>9</v>
      </c>
      <c r="U10" s="3">
        <f t="shared" si="5"/>
        <v>1.2068965517241381</v>
      </c>
      <c r="V10" s="3">
        <f>VLOOKUP(A10,[1]TDSheet!$A:$W,23,0)</f>
        <v>4.8</v>
      </c>
      <c r="W10" s="3">
        <f>VLOOKUP(A10,[1]TDSheet!$A:$X,24,0)</f>
        <v>12.6</v>
      </c>
      <c r="X10" s="3">
        <f>VLOOKUP(A10,[1]TDSheet!$A:$O,15,0)</f>
        <v>3.6</v>
      </c>
      <c r="Z10" s="3">
        <f t="shared" si="6"/>
        <v>135.6</v>
      </c>
      <c r="AA10" s="18">
        <f>VLOOKUP(A10,[1]TDSheet!$A:$AA,27,0)</f>
        <v>3</v>
      </c>
      <c r="AB10" s="19">
        <v>45</v>
      </c>
      <c r="AC10" s="3">
        <f t="shared" si="8"/>
        <v>135</v>
      </c>
    </row>
    <row r="11" spans="1:29" ht="11.1" customHeight="1" outlineLevel="2" x14ac:dyDescent="0.2">
      <c r="A11" s="7" t="s">
        <v>17</v>
      </c>
      <c r="B11" s="7" t="s">
        <v>16</v>
      </c>
      <c r="C11" s="7"/>
      <c r="D11" s="8">
        <v>3.7</v>
      </c>
      <c r="E11" s="8"/>
      <c r="F11" s="8">
        <v>3.7</v>
      </c>
      <c r="G11" s="8"/>
      <c r="H11" s="18">
        <f>VLOOKUP(A11,[1]TDSheet!$A:$H,8,0)</f>
        <v>1</v>
      </c>
      <c r="M11" s="3">
        <f>VLOOKUP(A11,[1]TDSheet!$A:$AB,28,0)*AA11</f>
        <v>40.700000000000003</v>
      </c>
      <c r="O11" s="3">
        <f t="shared" si="3"/>
        <v>0.74</v>
      </c>
      <c r="P11" s="24"/>
      <c r="Q11" s="24">
        <f>VLOOKUP(A11,[1]TDSheet!$A:$Q,17,0)</f>
        <v>0</v>
      </c>
      <c r="R11" s="24"/>
      <c r="T11" s="3">
        <f t="shared" si="4"/>
        <v>55.000000000000007</v>
      </c>
      <c r="U11" s="3">
        <f t="shared" si="5"/>
        <v>55.000000000000007</v>
      </c>
      <c r="V11" s="3">
        <f>VLOOKUP(A11,[1]TDSheet!$A:$W,23,0)</f>
        <v>3.6</v>
      </c>
      <c r="W11" s="3">
        <f>VLOOKUP(A11,[1]TDSheet!$A:$X,24,0)</f>
        <v>4.4399999999999995</v>
      </c>
      <c r="X11" s="3">
        <f>VLOOKUP(A11,[1]TDSheet!$A:$O,15,0)</f>
        <v>4.4399999999999995</v>
      </c>
      <c r="Z11" s="3">
        <f t="shared" si="6"/>
        <v>0</v>
      </c>
      <c r="AA11" s="18">
        <f>VLOOKUP(A11,[1]TDSheet!$A:$AA,27,0)</f>
        <v>3.7</v>
      </c>
      <c r="AB11" s="19">
        <f t="shared" si="7"/>
        <v>0</v>
      </c>
      <c r="AC11" s="3">
        <f t="shared" si="8"/>
        <v>0</v>
      </c>
    </row>
    <row r="12" spans="1:29" ht="21.95" customHeight="1" outlineLevel="2" x14ac:dyDescent="0.2">
      <c r="A12" s="7" t="s">
        <v>18</v>
      </c>
      <c r="B12" s="7" t="s">
        <v>16</v>
      </c>
      <c r="C12" s="7"/>
      <c r="D12" s="8">
        <v>29.6</v>
      </c>
      <c r="E12" s="8"/>
      <c r="F12" s="8">
        <v>14.8</v>
      </c>
      <c r="G12" s="8">
        <v>14.8</v>
      </c>
      <c r="H12" s="18">
        <f>VLOOKUP(A12,[1]TDSheet!$A:$H,8,0)</f>
        <v>1</v>
      </c>
      <c r="M12" s="3">
        <f>VLOOKUP(A12,[1]TDSheet!$A:$AB,28,0)*AA12</f>
        <v>0</v>
      </c>
      <c r="O12" s="3">
        <f t="shared" si="3"/>
        <v>2.96</v>
      </c>
      <c r="P12" s="24">
        <f t="shared" ref="P12:P20" si="9">14*O12-Q12-M12-G12</f>
        <v>26.639999999999997</v>
      </c>
      <c r="Q12" s="24">
        <f>VLOOKUP(A12,[1]TDSheet!$A:$Q,17,0)</f>
        <v>0</v>
      </c>
      <c r="R12" s="24"/>
      <c r="T12" s="3">
        <f t="shared" si="4"/>
        <v>14</v>
      </c>
      <c r="U12" s="3">
        <f t="shared" si="5"/>
        <v>5</v>
      </c>
      <c r="V12" s="3">
        <f>VLOOKUP(A12,[1]TDSheet!$A:$W,23,0)</f>
        <v>0.74</v>
      </c>
      <c r="W12" s="3">
        <f>VLOOKUP(A12,[1]TDSheet!$A:$X,24,0)</f>
        <v>2.2199999999999998</v>
      </c>
      <c r="X12" s="3">
        <f>VLOOKUP(A12,[1]TDSheet!$A:$O,15,0)</f>
        <v>0</v>
      </c>
      <c r="Z12" s="3">
        <f t="shared" si="6"/>
        <v>26.639999999999997</v>
      </c>
      <c r="AA12" s="18">
        <f>VLOOKUP(A12,[1]TDSheet!$A:$AA,27,0)</f>
        <v>3.7</v>
      </c>
      <c r="AB12" s="19">
        <v>7</v>
      </c>
      <c r="AC12" s="3">
        <f t="shared" si="8"/>
        <v>25.900000000000002</v>
      </c>
    </row>
    <row r="13" spans="1:29" ht="11.1" customHeight="1" outlineLevel="2" x14ac:dyDescent="0.2">
      <c r="A13" s="7" t="s">
        <v>19</v>
      </c>
      <c r="B13" s="7" t="s">
        <v>9</v>
      </c>
      <c r="C13" s="7"/>
      <c r="D13" s="8">
        <v>233</v>
      </c>
      <c r="E13" s="8"/>
      <c r="F13" s="8">
        <v>86</v>
      </c>
      <c r="G13" s="8">
        <v>127</v>
      </c>
      <c r="H13" s="18">
        <f>VLOOKUP(A13,[1]TDSheet!$A:$H,8,0)</f>
        <v>0.25</v>
      </c>
      <c r="M13" s="3">
        <f>VLOOKUP(A13,[1]TDSheet!$A:$AB,28,0)*AA13</f>
        <v>0</v>
      </c>
      <c r="O13" s="3">
        <f t="shared" si="3"/>
        <v>17.2</v>
      </c>
      <c r="P13" s="24">
        <f t="shared" si="9"/>
        <v>14.799999999999983</v>
      </c>
      <c r="Q13" s="24">
        <f>VLOOKUP(A13,[1]TDSheet!$A:$Q,17,0)</f>
        <v>99</v>
      </c>
      <c r="R13" s="24"/>
      <c r="T13" s="3">
        <f t="shared" si="4"/>
        <v>14</v>
      </c>
      <c r="U13" s="3">
        <f t="shared" si="5"/>
        <v>13.13953488372093</v>
      </c>
      <c r="V13" s="3">
        <f>VLOOKUP(A13,[1]TDSheet!$A:$W,23,0)</f>
        <v>5.4</v>
      </c>
      <c r="W13" s="3">
        <f>VLOOKUP(A13,[1]TDSheet!$A:$X,24,0)</f>
        <v>9.4</v>
      </c>
      <c r="X13" s="3">
        <f>VLOOKUP(A13,[1]TDSheet!$A:$O,15,0)</f>
        <v>9.1999999999999993</v>
      </c>
      <c r="Z13" s="3">
        <f t="shared" si="6"/>
        <v>3.6999999999999957</v>
      </c>
      <c r="AA13" s="18">
        <f>VLOOKUP(A13,[1]TDSheet!$A:$AA,27,0)</f>
        <v>12</v>
      </c>
      <c r="AB13" s="19">
        <v>1</v>
      </c>
      <c r="AC13" s="3">
        <f t="shared" si="8"/>
        <v>3</v>
      </c>
    </row>
    <row r="14" spans="1:29" ht="11.1" customHeight="1" outlineLevel="2" x14ac:dyDescent="0.2">
      <c r="A14" s="7" t="s">
        <v>20</v>
      </c>
      <c r="B14" s="7" t="s">
        <v>9</v>
      </c>
      <c r="C14" s="7"/>
      <c r="D14" s="8">
        <v>199</v>
      </c>
      <c r="E14" s="8"/>
      <c r="F14" s="8">
        <v>60</v>
      </c>
      <c r="G14" s="8">
        <v>126</v>
      </c>
      <c r="H14" s="18">
        <f>VLOOKUP(A14,[1]TDSheet!$A:$H,8,0)</f>
        <v>0.25</v>
      </c>
      <c r="M14" s="3">
        <f>VLOOKUP(A14,[1]TDSheet!$A:$AB,28,0)*AA14</f>
        <v>0</v>
      </c>
      <c r="O14" s="3">
        <f t="shared" si="3"/>
        <v>12</v>
      </c>
      <c r="P14" s="24"/>
      <c r="Q14" s="24">
        <f>VLOOKUP(A14,[1]TDSheet!$A:$Q,17,0)</f>
        <v>121</v>
      </c>
      <c r="R14" s="24"/>
      <c r="T14" s="3">
        <f t="shared" si="4"/>
        <v>20.583333333333332</v>
      </c>
      <c r="U14" s="3">
        <f t="shared" si="5"/>
        <v>20.583333333333332</v>
      </c>
      <c r="V14" s="3">
        <f>VLOOKUP(A14,[1]TDSheet!$A:$W,23,0)</f>
        <v>4</v>
      </c>
      <c r="W14" s="3">
        <f>VLOOKUP(A14,[1]TDSheet!$A:$X,24,0)</f>
        <v>10</v>
      </c>
      <c r="X14" s="3">
        <f>VLOOKUP(A14,[1]TDSheet!$A:$O,15,0)</f>
        <v>8.8000000000000007</v>
      </c>
      <c r="Z14" s="3">
        <f t="shared" si="6"/>
        <v>0</v>
      </c>
      <c r="AA14" s="18">
        <f>VLOOKUP(A14,[1]TDSheet!$A:$AA,27,0)</f>
        <v>12</v>
      </c>
      <c r="AB14" s="19">
        <f t="shared" si="7"/>
        <v>0</v>
      </c>
      <c r="AC14" s="3">
        <f t="shared" si="8"/>
        <v>0</v>
      </c>
    </row>
    <row r="15" spans="1:29" ht="11.1" customHeight="1" outlineLevel="2" x14ac:dyDescent="0.2">
      <c r="A15" s="7" t="s">
        <v>21</v>
      </c>
      <c r="B15" s="7" t="s">
        <v>16</v>
      </c>
      <c r="C15" s="7"/>
      <c r="D15" s="8">
        <v>91.8</v>
      </c>
      <c r="E15" s="8"/>
      <c r="F15" s="8">
        <v>34.200000000000003</v>
      </c>
      <c r="G15" s="8">
        <v>52.2</v>
      </c>
      <c r="H15" s="18">
        <f>VLOOKUP(A15,[1]TDSheet!$A:$H,8,0)</f>
        <v>1</v>
      </c>
      <c r="M15" s="3">
        <f>VLOOKUP(A15,[1]TDSheet!$A:$AB,28,0)*AA15</f>
        <v>0</v>
      </c>
      <c r="O15" s="3">
        <f t="shared" si="3"/>
        <v>6.8400000000000007</v>
      </c>
      <c r="P15" s="24">
        <f t="shared" si="9"/>
        <v>43.56</v>
      </c>
      <c r="Q15" s="24">
        <f>VLOOKUP(A15,[1]TDSheet!$A:$Q,17,0)</f>
        <v>0</v>
      </c>
      <c r="R15" s="24"/>
      <c r="T15" s="3">
        <f t="shared" si="4"/>
        <v>14</v>
      </c>
      <c r="U15" s="3">
        <f t="shared" si="5"/>
        <v>7.6315789473684204</v>
      </c>
      <c r="V15" s="3">
        <f>VLOOKUP(A15,[1]TDSheet!$A:$W,23,0)</f>
        <v>1.8</v>
      </c>
      <c r="W15" s="3">
        <f>VLOOKUP(A15,[1]TDSheet!$A:$X,24,0)</f>
        <v>0</v>
      </c>
      <c r="X15" s="3">
        <f>VLOOKUP(A15,[1]TDSheet!$A:$O,15,0)</f>
        <v>2.88</v>
      </c>
      <c r="Z15" s="3">
        <f t="shared" si="6"/>
        <v>43.56</v>
      </c>
      <c r="AA15" s="18">
        <f>VLOOKUP(A15,[1]TDSheet!$A:$AA,27,0)</f>
        <v>1.8</v>
      </c>
      <c r="AB15" s="19">
        <v>24</v>
      </c>
      <c r="AC15" s="3">
        <f t="shared" si="8"/>
        <v>43.2</v>
      </c>
    </row>
    <row r="16" spans="1:29" ht="11.1" customHeight="1" outlineLevel="2" x14ac:dyDescent="0.2">
      <c r="A16" s="7" t="s">
        <v>22</v>
      </c>
      <c r="B16" s="7" t="s">
        <v>16</v>
      </c>
      <c r="C16" s="7"/>
      <c r="D16" s="8">
        <v>37</v>
      </c>
      <c r="E16" s="8"/>
      <c r="F16" s="8">
        <v>21.6</v>
      </c>
      <c r="G16" s="8">
        <v>3.7</v>
      </c>
      <c r="H16" s="18">
        <f>VLOOKUP(A16,[1]TDSheet!$A:$H,8,0)</f>
        <v>1</v>
      </c>
      <c r="M16" s="3">
        <f>VLOOKUP(A16,[1]TDSheet!$A:$AB,28,0)*AA16</f>
        <v>122.10000000000001</v>
      </c>
      <c r="O16" s="3">
        <f t="shared" si="3"/>
        <v>4.32</v>
      </c>
      <c r="P16" s="24"/>
      <c r="Q16" s="24">
        <f>VLOOKUP(A16,[1]TDSheet!$A:$Q,17,0)</f>
        <v>0</v>
      </c>
      <c r="R16" s="24"/>
      <c r="T16" s="3">
        <f t="shared" si="4"/>
        <v>29.12037037037037</v>
      </c>
      <c r="U16" s="3">
        <f t="shared" si="5"/>
        <v>29.12037037037037</v>
      </c>
      <c r="V16" s="3">
        <f>VLOOKUP(A16,[1]TDSheet!$A:$W,23,0)</f>
        <v>0</v>
      </c>
      <c r="W16" s="3">
        <f>VLOOKUP(A16,[1]TDSheet!$A:$X,24,0)</f>
        <v>0</v>
      </c>
      <c r="X16" s="3">
        <f>VLOOKUP(A16,[1]TDSheet!$A:$O,15,0)</f>
        <v>11.1</v>
      </c>
      <c r="Z16" s="3">
        <f t="shared" si="6"/>
        <v>0</v>
      </c>
      <c r="AA16" s="18">
        <f>VLOOKUP(A16,[1]TDSheet!$A:$AA,27,0)</f>
        <v>3.7</v>
      </c>
      <c r="AB16" s="19">
        <f t="shared" si="7"/>
        <v>0</v>
      </c>
      <c r="AC16" s="3">
        <f t="shared" si="8"/>
        <v>0</v>
      </c>
    </row>
    <row r="17" spans="1:29" ht="11.1" customHeight="1" outlineLevel="2" x14ac:dyDescent="0.2">
      <c r="A17" s="7" t="s">
        <v>23</v>
      </c>
      <c r="B17" s="7" t="s">
        <v>9</v>
      </c>
      <c r="C17" s="26" t="str">
        <f>VLOOKUP(A17,[1]TDSheet!$A:$C,3,0)</f>
        <v>Нояб</v>
      </c>
      <c r="D17" s="8">
        <v>449</v>
      </c>
      <c r="E17" s="8"/>
      <c r="F17" s="8">
        <v>255</v>
      </c>
      <c r="G17" s="8">
        <v>183</v>
      </c>
      <c r="H17" s="18">
        <f>VLOOKUP(A17,[1]TDSheet!$A:$H,8,0)</f>
        <v>0.25</v>
      </c>
      <c r="M17" s="3">
        <f>VLOOKUP(A17,[1]TDSheet!$A:$AB,28,0)*AA17</f>
        <v>0</v>
      </c>
      <c r="O17" s="3">
        <f t="shared" si="3"/>
        <v>51</v>
      </c>
      <c r="P17" s="24">
        <f>13*O17-Q17-M17-G17</f>
        <v>456</v>
      </c>
      <c r="Q17" s="24">
        <f>VLOOKUP(A17,[1]TDSheet!$A:$Q,17,0)</f>
        <v>24</v>
      </c>
      <c r="R17" s="24"/>
      <c r="T17" s="3">
        <f t="shared" si="4"/>
        <v>13</v>
      </c>
      <c r="U17" s="3">
        <f t="shared" si="5"/>
        <v>4.0588235294117645</v>
      </c>
      <c r="V17" s="3">
        <f>VLOOKUP(A17,[1]TDSheet!$A:$W,23,0)</f>
        <v>15.6</v>
      </c>
      <c r="W17" s="3">
        <f>VLOOKUP(A17,[1]TDSheet!$A:$X,24,0)</f>
        <v>47.4</v>
      </c>
      <c r="X17" s="3">
        <f>VLOOKUP(A17,[1]TDSheet!$A:$O,15,0)</f>
        <v>16</v>
      </c>
      <c r="Z17" s="3">
        <f t="shared" si="6"/>
        <v>114</v>
      </c>
      <c r="AA17" s="18">
        <f>VLOOKUP(A17,[1]TDSheet!$A:$AA,27,0)</f>
        <v>6</v>
      </c>
      <c r="AB17" s="19">
        <v>76</v>
      </c>
      <c r="AC17" s="3">
        <f t="shared" si="8"/>
        <v>114</v>
      </c>
    </row>
    <row r="18" spans="1:29" ht="11.1" customHeight="1" outlineLevel="2" x14ac:dyDescent="0.2">
      <c r="A18" s="7" t="s">
        <v>24</v>
      </c>
      <c r="B18" s="7" t="s">
        <v>9</v>
      </c>
      <c r="C18" s="7"/>
      <c r="D18" s="8">
        <v>296</v>
      </c>
      <c r="E18" s="8"/>
      <c r="F18" s="8">
        <v>171</v>
      </c>
      <c r="G18" s="8">
        <v>4</v>
      </c>
      <c r="H18" s="18">
        <f>VLOOKUP(A18,[1]TDSheet!$A:$H,8,0)</f>
        <v>0.25</v>
      </c>
      <c r="M18" s="3">
        <f>VLOOKUP(A18,[1]TDSheet!$A:$AB,28,0)*AA18</f>
        <v>720</v>
      </c>
      <c r="O18" s="3">
        <f t="shared" si="3"/>
        <v>34.200000000000003</v>
      </c>
      <c r="P18" s="24"/>
      <c r="Q18" s="24">
        <f>VLOOKUP(A18,[1]TDSheet!$A:$Q,17,0)</f>
        <v>48</v>
      </c>
      <c r="R18" s="24"/>
      <c r="T18" s="3">
        <f t="shared" si="4"/>
        <v>22.573099415204677</v>
      </c>
      <c r="U18" s="3">
        <f t="shared" si="5"/>
        <v>22.573099415204677</v>
      </c>
      <c r="V18" s="3">
        <f>VLOOKUP(A18,[1]TDSheet!$A:$W,23,0)</f>
        <v>43.6</v>
      </c>
      <c r="W18" s="3">
        <f>VLOOKUP(A18,[1]TDSheet!$A:$X,24,0)</f>
        <v>28.6</v>
      </c>
      <c r="X18" s="3">
        <f>VLOOKUP(A18,[1]TDSheet!$A:$O,15,0)</f>
        <v>76.8</v>
      </c>
      <c r="Z18" s="3">
        <f t="shared" si="6"/>
        <v>0</v>
      </c>
      <c r="AA18" s="18">
        <f>VLOOKUP(A18,[1]TDSheet!$A:$AA,27,0)</f>
        <v>12</v>
      </c>
      <c r="AB18" s="19">
        <f t="shared" si="7"/>
        <v>0</v>
      </c>
      <c r="AC18" s="3">
        <f t="shared" si="8"/>
        <v>0</v>
      </c>
    </row>
    <row r="19" spans="1:29" ht="11.1" customHeight="1" outlineLevel="2" x14ac:dyDescent="0.2">
      <c r="A19" s="7" t="s">
        <v>25</v>
      </c>
      <c r="B19" s="7" t="s">
        <v>16</v>
      </c>
      <c r="C19" s="7"/>
      <c r="D19" s="8">
        <v>60</v>
      </c>
      <c r="E19" s="8"/>
      <c r="F19" s="8">
        <v>47</v>
      </c>
      <c r="G19" s="8"/>
      <c r="H19" s="18">
        <f>VLOOKUP(A19,[1]TDSheet!$A:$H,8,0)</f>
        <v>1</v>
      </c>
      <c r="M19" s="3">
        <f>VLOOKUP(A19,[1]TDSheet!$A:$AB,28,0)*AA19</f>
        <v>300</v>
      </c>
      <c r="O19" s="3">
        <f t="shared" si="3"/>
        <v>9.4</v>
      </c>
      <c r="P19" s="24"/>
      <c r="Q19" s="24">
        <f>VLOOKUP(A19,[1]TDSheet!$A:$Q,17,0)</f>
        <v>0</v>
      </c>
      <c r="R19" s="24"/>
      <c r="T19" s="3">
        <f t="shared" si="4"/>
        <v>31.914893617021274</v>
      </c>
      <c r="U19" s="3">
        <f t="shared" si="5"/>
        <v>31.914893617021274</v>
      </c>
      <c r="V19" s="3">
        <f>VLOOKUP(A19,[1]TDSheet!$A:$W,23,0)</f>
        <v>0</v>
      </c>
      <c r="W19" s="3">
        <f>VLOOKUP(A19,[1]TDSheet!$A:$X,24,0)</f>
        <v>0</v>
      </c>
      <c r="X19" s="3">
        <f>VLOOKUP(A19,[1]TDSheet!$A:$O,15,0)</f>
        <v>32.4</v>
      </c>
      <c r="Z19" s="3">
        <f t="shared" si="6"/>
        <v>0</v>
      </c>
      <c r="AA19" s="18">
        <f>VLOOKUP(A19,[1]TDSheet!$A:$AA,27,0)</f>
        <v>6</v>
      </c>
      <c r="AB19" s="19">
        <f t="shared" si="7"/>
        <v>0</v>
      </c>
      <c r="AC19" s="3">
        <f t="shared" si="8"/>
        <v>0</v>
      </c>
    </row>
    <row r="20" spans="1:29" ht="11.1" customHeight="1" outlineLevel="2" x14ac:dyDescent="0.2">
      <c r="A20" s="7" t="s">
        <v>26</v>
      </c>
      <c r="B20" s="7" t="s">
        <v>9</v>
      </c>
      <c r="C20" s="7"/>
      <c r="D20" s="8">
        <v>134</v>
      </c>
      <c r="E20" s="8"/>
      <c r="F20" s="8">
        <v>70</v>
      </c>
      <c r="G20" s="8">
        <v>45</v>
      </c>
      <c r="H20" s="18">
        <f>VLOOKUP(A20,[1]TDSheet!$A:$H,8,0)</f>
        <v>0.75</v>
      </c>
      <c r="M20" s="3">
        <f>VLOOKUP(A20,[1]TDSheet!$A:$AB,28,0)*AA20</f>
        <v>32</v>
      </c>
      <c r="O20" s="3">
        <f t="shared" si="3"/>
        <v>14</v>
      </c>
      <c r="P20" s="24">
        <f t="shared" si="9"/>
        <v>111</v>
      </c>
      <c r="Q20" s="24">
        <f>VLOOKUP(A20,[1]TDSheet!$A:$Q,17,0)</f>
        <v>8</v>
      </c>
      <c r="R20" s="24"/>
      <c r="T20" s="3">
        <f t="shared" si="4"/>
        <v>14</v>
      </c>
      <c r="U20" s="3">
        <f t="shared" si="5"/>
        <v>6.0714285714285712</v>
      </c>
      <c r="V20" s="3">
        <f>VLOOKUP(A20,[1]TDSheet!$A:$W,23,0)</f>
        <v>6.6</v>
      </c>
      <c r="W20" s="3">
        <f>VLOOKUP(A20,[1]TDSheet!$A:$X,24,0)</f>
        <v>13.4</v>
      </c>
      <c r="X20" s="3">
        <f>VLOOKUP(A20,[1]TDSheet!$A:$O,15,0)</f>
        <v>11.2</v>
      </c>
      <c r="Z20" s="3">
        <f t="shared" si="6"/>
        <v>83.25</v>
      </c>
      <c r="AA20" s="18">
        <f>VLOOKUP(A20,[1]TDSheet!$A:$AA,27,0)</f>
        <v>8</v>
      </c>
      <c r="AB20" s="19">
        <v>14</v>
      </c>
      <c r="AC20" s="3">
        <f t="shared" si="8"/>
        <v>84</v>
      </c>
    </row>
    <row r="21" spans="1:29" ht="11.1" customHeight="1" outlineLevel="2" x14ac:dyDescent="0.2">
      <c r="A21" s="7" t="s">
        <v>27</v>
      </c>
      <c r="B21" s="7" t="s">
        <v>9</v>
      </c>
      <c r="C21" s="26" t="str">
        <f>VLOOKUP(A21,[1]TDSheet!$A:$C,3,0)</f>
        <v>Нояб</v>
      </c>
      <c r="D21" s="8">
        <v>227</v>
      </c>
      <c r="E21" s="8"/>
      <c r="F21" s="8">
        <v>39</v>
      </c>
      <c r="G21" s="8">
        <v>179</v>
      </c>
      <c r="H21" s="18">
        <f>VLOOKUP(A21,[1]TDSheet!$A:$H,8,0)</f>
        <v>0.9</v>
      </c>
      <c r="M21" s="3">
        <f>VLOOKUP(A21,[1]TDSheet!$A:$AB,28,0)*AA21</f>
        <v>0</v>
      </c>
      <c r="O21" s="3">
        <f t="shared" si="3"/>
        <v>7.8</v>
      </c>
      <c r="P21" s="24"/>
      <c r="Q21" s="24">
        <f>VLOOKUP(A21,[1]TDSheet!$A:$Q,17,0)</f>
        <v>20</v>
      </c>
      <c r="R21" s="24"/>
      <c r="T21" s="3">
        <f t="shared" si="4"/>
        <v>25.512820512820515</v>
      </c>
      <c r="U21" s="3">
        <f t="shared" si="5"/>
        <v>25.512820512820515</v>
      </c>
      <c r="V21" s="3">
        <f>VLOOKUP(A21,[1]TDSheet!$A:$W,23,0)</f>
        <v>23.8</v>
      </c>
      <c r="W21" s="3">
        <f>VLOOKUP(A21,[1]TDSheet!$A:$X,24,0)</f>
        <v>9</v>
      </c>
      <c r="X21" s="3">
        <f>VLOOKUP(A21,[1]TDSheet!$A:$O,15,0)</f>
        <v>7.6</v>
      </c>
      <c r="Z21" s="3">
        <f t="shared" si="6"/>
        <v>0</v>
      </c>
      <c r="AA21" s="18">
        <f>VLOOKUP(A21,[1]TDSheet!$A:$AA,27,0)</f>
        <v>8</v>
      </c>
      <c r="AB21" s="19">
        <f t="shared" si="7"/>
        <v>0</v>
      </c>
      <c r="AC21" s="3">
        <f t="shared" si="8"/>
        <v>0</v>
      </c>
    </row>
    <row r="22" spans="1:29" ht="11.1" customHeight="1" outlineLevel="2" x14ac:dyDescent="0.2">
      <c r="A22" s="7" t="s">
        <v>28</v>
      </c>
      <c r="B22" s="7" t="s">
        <v>9</v>
      </c>
      <c r="C22" s="7"/>
      <c r="D22" s="8">
        <v>60</v>
      </c>
      <c r="E22" s="8">
        <v>3</v>
      </c>
      <c r="F22" s="8">
        <v>34</v>
      </c>
      <c r="G22" s="8">
        <v>6</v>
      </c>
      <c r="H22" s="18">
        <f>VLOOKUP(A22,[1]TDSheet!$A:$H,8,0)</f>
        <v>0.9</v>
      </c>
      <c r="M22" s="3">
        <f>VLOOKUP(A22,[1]TDSheet!$A:$AB,28,0)*AA22</f>
        <v>192</v>
      </c>
      <c r="O22" s="3">
        <f t="shared" si="3"/>
        <v>6.8</v>
      </c>
      <c r="P22" s="24"/>
      <c r="Q22" s="24">
        <f>VLOOKUP(A22,[1]TDSheet!$A:$Q,17,0)</f>
        <v>0</v>
      </c>
      <c r="R22" s="24"/>
      <c r="T22" s="3">
        <f t="shared" si="4"/>
        <v>29.117647058823529</v>
      </c>
      <c r="U22" s="3">
        <f t="shared" si="5"/>
        <v>29.117647058823529</v>
      </c>
      <c r="V22" s="3">
        <f>VLOOKUP(A22,[1]TDSheet!$A:$W,23,0)</f>
        <v>8</v>
      </c>
      <c r="W22" s="3">
        <f>VLOOKUP(A22,[1]TDSheet!$A:$X,24,0)</f>
        <v>8.1999999999999993</v>
      </c>
      <c r="X22" s="3">
        <f>VLOOKUP(A22,[1]TDSheet!$A:$O,15,0)</f>
        <v>15.4</v>
      </c>
      <c r="Z22" s="3">
        <f t="shared" si="6"/>
        <v>0</v>
      </c>
      <c r="AA22" s="18">
        <f>VLOOKUP(A22,[1]TDSheet!$A:$AA,27,0)</f>
        <v>8</v>
      </c>
      <c r="AB22" s="19">
        <f t="shared" si="7"/>
        <v>0</v>
      </c>
      <c r="AC22" s="3">
        <f t="shared" si="8"/>
        <v>0</v>
      </c>
    </row>
    <row r="23" spans="1:29" ht="21.95" customHeight="1" outlineLevel="2" x14ac:dyDescent="0.2">
      <c r="A23" s="7" t="s">
        <v>29</v>
      </c>
      <c r="B23" s="7" t="s">
        <v>9</v>
      </c>
      <c r="C23" s="7"/>
      <c r="D23" s="8">
        <v>106</v>
      </c>
      <c r="E23" s="8">
        <v>3</v>
      </c>
      <c r="F23" s="8">
        <v>9</v>
      </c>
      <c r="G23" s="8">
        <v>96</v>
      </c>
      <c r="H23" s="18">
        <f>VLOOKUP(A23,[1]TDSheet!$A:$H,8,0)</f>
        <v>0</v>
      </c>
      <c r="M23" s="3">
        <f>VLOOKUP(A23,[1]TDSheet!$A:$AB,28,0)*AA23</f>
        <v>0</v>
      </c>
      <c r="O23" s="3">
        <f t="shared" si="3"/>
        <v>1.8</v>
      </c>
      <c r="P23" s="24"/>
      <c r="Q23" s="24">
        <f>VLOOKUP(A23,[1]TDSheet!$A:$Q,17,0)</f>
        <v>0</v>
      </c>
      <c r="R23" s="24"/>
      <c r="T23" s="3">
        <f t="shared" si="4"/>
        <v>53.333333333333329</v>
      </c>
      <c r="U23" s="3">
        <f t="shared" si="5"/>
        <v>53.333333333333329</v>
      </c>
      <c r="V23" s="3">
        <f>VLOOKUP(A23,[1]TDSheet!$A:$W,23,0)</f>
        <v>1.4</v>
      </c>
      <c r="W23" s="3">
        <f>VLOOKUP(A23,[1]TDSheet!$A:$X,24,0)</f>
        <v>1.4</v>
      </c>
      <c r="X23" s="3">
        <f>VLOOKUP(A23,[1]TDSheet!$A:$O,15,0)</f>
        <v>4</v>
      </c>
      <c r="Z23" s="3">
        <f t="shared" si="6"/>
        <v>0</v>
      </c>
      <c r="AA23" s="18">
        <f>VLOOKUP(A23,[1]TDSheet!$A:$AA,27,0)</f>
        <v>0</v>
      </c>
      <c r="AB23" s="19">
        <v>0</v>
      </c>
      <c r="AC23" s="3">
        <f t="shared" si="8"/>
        <v>0</v>
      </c>
    </row>
    <row r="24" spans="1:29" ht="21.95" customHeight="1" outlineLevel="2" x14ac:dyDescent="0.2">
      <c r="A24" s="7" t="s">
        <v>76</v>
      </c>
      <c r="B24" s="7" t="s">
        <v>9</v>
      </c>
      <c r="C24" s="7"/>
      <c r="D24" s="8"/>
      <c r="E24" s="8"/>
      <c r="F24" s="8"/>
      <c r="G24" s="8"/>
      <c r="H24" s="18">
        <f>VLOOKUP(A24,[1]TDSheet!$A:$H,8,0)</f>
        <v>0.43</v>
      </c>
      <c r="M24" s="3">
        <f>VLOOKUP(A24,[1]TDSheet!$A:$AB,28,0)*AA24</f>
        <v>32</v>
      </c>
      <c r="O24" s="3">
        <f t="shared" si="3"/>
        <v>0</v>
      </c>
      <c r="P24" s="24"/>
      <c r="Q24" s="24">
        <f>VLOOKUP(A24,[1]TDSheet!$A:$Q,17,0)</f>
        <v>0</v>
      </c>
      <c r="R24" s="24"/>
      <c r="T24" s="3" t="e">
        <f t="shared" si="4"/>
        <v>#DIV/0!</v>
      </c>
      <c r="U24" s="3" t="e">
        <f t="shared" si="5"/>
        <v>#DIV/0!</v>
      </c>
      <c r="V24" s="3">
        <f>VLOOKUP(A24,[1]TDSheet!$A:$W,23,0)</f>
        <v>1</v>
      </c>
      <c r="W24" s="3">
        <f>VLOOKUP(A24,[1]TDSheet!$A:$X,24,0)</f>
        <v>0</v>
      </c>
      <c r="X24" s="3">
        <f>VLOOKUP(A24,[1]TDSheet!$A:$O,15,0)</f>
        <v>0</v>
      </c>
      <c r="Z24" s="3">
        <f t="shared" si="6"/>
        <v>0</v>
      </c>
      <c r="AA24" s="18">
        <f>VLOOKUP(A24,[1]TDSheet!$A:$AA,27,0)</f>
        <v>16</v>
      </c>
      <c r="AB24" s="19">
        <f t="shared" si="7"/>
        <v>0</v>
      </c>
      <c r="AC24" s="3">
        <f t="shared" si="8"/>
        <v>0</v>
      </c>
    </row>
    <row r="25" spans="1:29" ht="11.1" customHeight="1" outlineLevel="2" x14ac:dyDescent="0.2">
      <c r="A25" s="7" t="s">
        <v>30</v>
      </c>
      <c r="B25" s="7" t="s">
        <v>9</v>
      </c>
      <c r="C25" s="26" t="str">
        <f>VLOOKUP(A25,[1]TDSheet!$A:$C,3,0)</f>
        <v>Нояб</v>
      </c>
      <c r="D25" s="8">
        <v>166</v>
      </c>
      <c r="E25" s="8">
        <v>24</v>
      </c>
      <c r="F25" s="8">
        <v>115</v>
      </c>
      <c r="G25" s="8">
        <v>42</v>
      </c>
      <c r="H25" s="18">
        <f>VLOOKUP(A25,[1]TDSheet!$A:$H,8,0)</f>
        <v>0.9</v>
      </c>
      <c r="M25" s="3">
        <f>VLOOKUP(A25,[1]TDSheet!$A:$AB,28,0)*AA25</f>
        <v>0</v>
      </c>
      <c r="O25" s="3">
        <f t="shared" si="3"/>
        <v>23</v>
      </c>
      <c r="P25" s="24">
        <f t="shared" ref="P25:P47" si="10">14*O25-Q25-M25-G25</f>
        <v>45</v>
      </c>
      <c r="Q25" s="24">
        <f>VLOOKUP(A25,[1]TDSheet!$A:$Q,17,0)</f>
        <v>235</v>
      </c>
      <c r="R25" s="24"/>
      <c r="T25" s="3">
        <f t="shared" si="4"/>
        <v>14</v>
      </c>
      <c r="U25" s="3">
        <f t="shared" si="5"/>
        <v>12.043478260869565</v>
      </c>
      <c r="V25" s="3">
        <f>VLOOKUP(A25,[1]TDSheet!$A:$W,23,0)</f>
        <v>5.6</v>
      </c>
      <c r="W25" s="3">
        <f>VLOOKUP(A25,[1]TDSheet!$A:$X,24,0)</f>
        <v>18.2</v>
      </c>
      <c r="X25" s="3">
        <f>VLOOKUP(A25,[1]TDSheet!$A:$O,15,0)</f>
        <v>23.8</v>
      </c>
      <c r="Z25" s="3">
        <f t="shared" si="6"/>
        <v>40.5</v>
      </c>
      <c r="AA25" s="18">
        <f>VLOOKUP(A25,[1]TDSheet!$A:$AA,27,0)</f>
        <v>8</v>
      </c>
      <c r="AB25" s="19">
        <v>6</v>
      </c>
      <c r="AC25" s="3">
        <f t="shared" si="8"/>
        <v>43.2</v>
      </c>
    </row>
    <row r="26" spans="1:29" ht="11.1" customHeight="1" outlineLevel="2" x14ac:dyDescent="0.2">
      <c r="A26" s="7" t="s">
        <v>31</v>
      </c>
      <c r="B26" s="7" t="s">
        <v>9</v>
      </c>
      <c r="C26" s="7"/>
      <c r="D26" s="8">
        <v>81</v>
      </c>
      <c r="E26" s="8">
        <v>16</v>
      </c>
      <c r="F26" s="8">
        <v>14</v>
      </c>
      <c r="G26" s="8">
        <v>77</v>
      </c>
      <c r="H26" s="18">
        <f>VLOOKUP(A26,[1]TDSheet!$A:$H,8,0)</f>
        <v>0.43</v>
      </c>
      <c r="M26" s="3">
        <f>VLOOKUP(A26,[1]TDSheet!$A:$AB,28,0)*AA26</f>
        <v>0</v>
      </c>
      <c r="O26" s="3">
        <f t="shared" si="3"/>
        <v>2.8</v>
      </c>
      <c r="P26" s="24"/>
      <c r="Q26" s="24">
        <f>VLOOKUP(A26,[1]TDSheet!$A:$Q,17,0)</f>
        <v>245</v>
      </c>
      <c r="R26" s="24"/>
      <c r="T26" s="3">
        <f t="shared" si="4"/>
        <v>115.00000000000001</v>
      </c>
      <c r="U26" s="3">
        <f t="shared" si="5"/>
        <v>115.00000000000001</v>
      </c>
      <c r="V26" s="3">
        <f>VLOOKUP(A26,[1]TDSheet!$A:$W,23,0)</f>
        <v>10.199999999999999</v>
      </c>
      <c r="W26" s="3">
        <f>VLOOKUP(A26,[1]TDSheet!$A:$X,24,0)</f>
        <v>2.8</v>
      </c>
      <c r="X26" s="3">
        <f>VLOOKUP(A26,[1]TDSheet!$A:$O,15,0)</f>
        <v>6.6</v>
      </c>
      <c r="Z26" s="3">
        <f t="shared" si="6"/>
        <v>0</v>
      </c>
      <c r="AA26" s="18">
        <f>VLOOKUP(A26,[1]TDSheet!$A:$AA,27,0)</f>
        <v>16</v>
      </c>
      <c r="AB26" s="19">
        <f t="shared" si="7"/>
        <v>0</v>
      </c>
      <c r="AC26" s="3">
        <f t="shared" si="8"/>
        <v>0</v>
      </c>
    </row>
    <row r="27" spans="1:29" ht="21.95" customHeight="1" outlineLevel="2" x14ac:dyDescent="0.2">
      <c r="A27" s="7" t="s">
        <v>32</v>
      </c>
      <c r="B27" s="7" t="s">
        <v>16</v>
      </c>
      <c r="C27" s="7"/>
      <c r="D27" s="8">
        <v>790</v>
      </c>
      <c r="E27" s="8"/>
      <c r="F27" s="8">
        <v>335</v>
      </c>
      <c r="G27" s="8">
        <v>385</v>
      </c>
      <c r="H27" s="18">
        <f>VLOOKUP(A27,[1]TDSheet!$A:$H,8,0)</f>
        <v>1</v>
      </c>
      <c r="M27" s="3">
        <f>VLOOKUP(A27,[1]TDSheet!$A:$AB,28,0)*AA27</f>
        <v>370</v>
      </c>
      <c r="O27" s="3">
        <f t="shared" si="3"/>
        <v>67</v>
      </c>
      <c r="P27" s="24">
        <f t="shared" si="10"/>
        <v>183</v>
      </c>
      <c r="Q27" s="24">
        <f>VLOOKUP(A27,[1]TDSheet!$A:$Q,17,0)</f>
        <v>0</v>
      </c>
      <c r="R27" s="24"/>
      <c r="T27" s="3">
        <f t="shared" si="4"/>
        <v>14</v>
      </c>
      <c r="U27" s="3">
        <f t="shared" si="5"/>
        <v>11.26865671641791</v>
      </c>
      <c r="V27" s="3">
        <f>VLOOKUP(A27,[1]TDSheet!$A:$W,23,0)</f>
        <v>0</v>
      </c>
      <c r="W27" s="3">
        <f>VLOOKUP(A27,[1]TDSheet!$A:$X,24,0)</f>
        <v>81</v>
      </c>
      <c r="X27" s="3">
        <f>VLOOKUP(A27,[1]TDSheet!$A:$O,15,0)</f>
        <v>75</v>
      </c>
      <c r="Z27" s="3">
        <f t="shared" si="6"/>
        <v>183</v>
      </c>
      <c r="AA27" s="18">
        <f>VLOOKUP(A27,[1]TDSheet!$A:$AA,27,0)</f>
        <v>5</v>
      </c>
      <c r="AB27" s="19">
        <v>37</v>
      </c>
      <c r="AC27" s="3">
        <f t="shared" si="8"/>
        <v>185</v>
      </c>
    </row>
    <row r="28" spans="1:29" ht="11.1" customHeight="1" outlineLevel="2" x14ac:dyDescent="0.2">
      <c r="A28" s="7" t="s">
        <v>33</v>
      </c>
      <c r="B28" s="7" t="s">
        <v>9</v>
      </c>
      <c r="C28" s="26" t="str">
        <f>VLOOKUP(A28,[1]TDSheet!$A:$C,3,0)</f>
        <v>Нояб</v>
      </c>
      <c r="D28" s="8">
        <v>403</v>
      </c>
      <c r="E28" s="8"/>
      <c r="F28" s="8">
        <v>253</v>
      </c>
      <c r="G28" s="8">
        <v>75</v>
      </c>
      <c r="H28" s="18">
        <f>VLOOKUP(A28,[1]TDSheet!$A:$H,8,0)</f>
        <v>0.9</v>
      </c>
      <c r="M28" s="3">
        <f>VLOOKUP(A28,[1]TDSheet!$A:$AB,28,0)*AA28</f>
        <v>0</v>
      </c>
      <c r="O28" s="3">
        <f t="shared" si="3"/>
        <v>50.6</v>
      </c>
      <c r="P28" s="24">
        <f t="shared" si="10"/>
        <v>431.4</v>
      </c>
      <c r="Q28" s="24">
        <f>VLOOKUP(A28,[1]TDSheet!$A:$Q,17,0)</f>
        <v>202</v>
      </c>
      <c r="R28" s="24"/>
      <c r="T28" s="3">
        <f t="shared" si="4"/>
        <v>14</v>
      </c>
      <c r="U28" s="3">
        <f t="shared" si="5"/>
        <v>5.4743083003952568</v>
      </c>
      <c r="V28" s="3">
        <f>VLOOKUP(A28,[1]TDSheet!$A:$W,23,0)</f>
        <v>17</v>
      </c>
      <c r="W28" s="3">
        <f>VLOOKUP(A28,[1]TDSheet!$A:$X,24,0)</f>
        <v>45.4</v>
      </c>
      <c r="X28" s="3">
        <f>VLOOKUP(A28,[1]TDSheet!$A:$O,15,0)</f>
        <v>17</v>
      </c>
      <c r="Z28" s="3">
        <f t="shared" si="6"/>
        <v>388.26</v>
      </c>
      <c r="AA28" s="18">
        <f>VLOOKUP(A28,[1]TDSheet!$A:$AA,27,0)</f>
        <v>8</v>
      </c>
      <c r="AB28" s="19">
        <v>54</v>
      </c>
      <c r="AC28" s="3">
        <f t="shared" si="8"/>
        <v>388.8</v>
      </c>
    </row>
    <row r="29" spans="1:29" ht="11.1" customHeight="1" outlineLevel="2" x14ac:dyDescent="0.2">
      <c r="A29" s="7" t="s">
        <v>34</v>
      </c>
      <c r="B29" s="7" t="s">
        <v>9</v>
      </c>
      <c r="C29" s="7"/>
      <c r="D29" s="8">
        <v>56</v>
      </c>
      <c r="E29" s="8"/>
      <c r="F29" s="8">
        <v>21</v>
      </c>
      <c r="G29" s="8"/>
      <c r="H29" s="18">
        <f>VLOOKUP(A29,[1]TDSheet!$A:$H,8,0)</f>
        <v>0.43</v>
      </c>
      <c r="M29" s="3">
        <f>VLOOKUP(A29,[1]TDSheet!$A:$AB,28,0)*AA29</f>
        <v>0</v>
      </c>
      <c r="O29" s="3">
        <f t="shared" si="3"/>
        <v>4.2</v>
      </c>
      <c r="P29" s="24"/>
      <c r="Q29" s="24">
        <f>VLOOKUP(A29,[1]TDSheet!$A:$Q,17,0)</f>
        <v>280</v>
      </c>
      <c r="R29" s="24"/>
      <c r="T29" s="3">
        <f t="shared" si="4"/>
        <v>66.666666666666657</v>
      </c>
      <c r="U29" s="3">
        <f t="shared" si="5"/>
        <v>66.666666666666657</v>
      </c>
      <c r="V29" s="3">
        <f>VLOOKUP(A29,[1]TDSheet!$A:$W,23,0)</f>
        <v>7.2</v>
      </c>
      <c r="W29" s="3">
        <f>VLOOKUP(A29,[1]TDSheet!$A:$X,24,0)</f>
        <v>5.6</v>
      </c>
      <c r="X29" s="3">
        <f>VLOOKUP(A29,[1]TDSheet!$A:$O,15,0)</f>
        <v>4.4000000000000004</v>
      </c>
      <c r="Z29" s="3">
        <f t="shared" si="6"/>
        <v>0</v>
      </c>
      <c r="AA29" s="18">
        <f>VLOOKUP(A29,[1]TDSheet!$A:$AA,27,0)</f>
        <v>16</v>
      </c>
      <c r="AB29" s="19">
        <f t="shared" si="7"/>
        <v>0</v>
      </c>
      <c r="AC29" s="3">
        <f t="shared" si="8"/>
        <v>0</v>
      </c>
    </row>
    <row r="30" spans="1:29" ht="11.1" customHeight="1" outlineLevel="2" x14ac:dyDescent="0.2">
      <c r="A30" s="7" t="s">
        <v>35</v>
      </c>
      <c r="B30" s="7" t="s">
        <v>9</v>
      </c>
      <c r="C30" s="26" t="str">
        <f>VLOOKUP(A30,[1]TDSheet!$A:$C,3,0)</f>
        <v>Нояб</v>
      </c>
      <c r="D30" s="8">
        <v>131</v>
      </c>
      <c r="E30" s="8"/>
      <c r="F30" s="8">
        <v>76</v>
      </c>
      <c r="G30" s="8">
        <v>27</v>
      </c>
      <c r="H30" s="18">
        <f>VLOOKUP(A30,[1]TDSheet!$A:$H,8,0)</f>
        <v>0.7</v>
      </c>
      <c r="M30" s="3">
        <f>VLOOKUP(A30,[1]TDSheet!$A:$AB,28,0)*AA30</f>
        <v>192</v>
      </c>
      <c r="O30" s="3">
        <f t="shared" si="3"/>
        <v>15.2</v>
      </c>
      <c r="P30" s="24"/>
      <c r="Q30" s="24">
        <f>VLOOKUP(A30,[1]TDSheet!$A:$Q,17,0)</f>
        <v>0</v>
      </c>
      <c r="R30" s="24"/>
      <c r="T30" s="3">
        <f t="shared" si="4"/>
        <v>14.407894736842106</v>
      </c>
      <c r="U30" s="3">
        <f t="shared" si="5"/>
        <v>14.407894736842106</v>
      </c>
      <c r="V30" s="3">
        <f>VLOOKUP(A30,[1]TDSheet!$A:$W,23,0)</f>
        <v>3.6</v>
      </c>
      <c r="W30" s="3">
        <f>VLOOKUP(A30,[1]TDSheet!$A:$X,24,0)</f>
        <v>14.2</v>
      </c>
      <c r="X30" s="3">
        <f>VLOOKUP(A30,[1]TDSheet!$A:$O,15,0)</f>
        <v>17.399999999999999</v>
      </c>
      <c r="Z30" s="3">
        <f t="shared" si="6"/>
        <v>0</v>
      </c>
      <c r="AA30" s="18">
        <f>VLOOKUP(A30,[1]TDSheet!$A:$AA,27,0)</f>
        <v>8</v>
      </c>
      <c r="AB30" s="19">
        <f t="shared" si="7"/>
        <v>0</v>
      </c>
      <c r="AC30" s="3">
        <f t="shared" si="8"/>
        <v>0</v>
      </c>
    </row>
    <row r="31" spans="1:29" ht="11.1" customHeight="1" outlineLevel="2" x14ac:dyDescent="0.2">
      <c r="A31" s="7" t="s">
        <v>36</v>
      </c>
      <c r="B31" s="7" t="s">
        <v>9</v>
      </c>
      <c r="C31" s="7"/>
      <c r="D31" s="8">
        <v>18</v>
      </c>
      <c r="E31" s="8"/>
      <c r="F31" s="8">
        <v>6</v>
      </c>
      <c r="G31" s="8">
        <v>12</v>
      </c>
      <c r="H31" s="18">
        <f>VLOOKUP(A31,[1]TDSheet!$A:$H,8,0)</f>
        <v>0.43</v>
      </c>
      <c r="M31" s="3">
        <f>VLOOKUP(A31,[1]TDSheet!$A:$AB,28,0)*AA31</f>
        <v>16</v>
      </c>
      <c r="O31" s="3">
        <f t="shared" si="3"/>
        <v>1.2</v>
      </c>
      <c r="P31" s="24"/>
      <c r="Q31" s="24">
        <f>VLOOKUP(A31,[1]TDSheet!$A:$Q,17,0)</f>
        <v>0</v>
      </c>
      <c r="R31" s="24"/>
      <c r="T31" s="3">
        <f t="shared" si="4"/>
        <v>23.333333333333336</v>
      </c>
      <c r="U31" s="3">
        <f t="shared" si="5"/>
        <v>23.333333333333336</v>
      </c>
      <c r="V31" s="3">
        <f>VLOOKUP(A31,[1]TDSheet!$A:$W,23,0)</f>
        <v>1.6</v>
      </c>
      <c r="W31" s="3">
        <f>VLOOKUP(A31,[1]TDSheet!$A:$X,24,0)</f>
        <v>0.8</v>
      </c>
      <c r="X31" s="3">
        <f>VLOOKUP(A31,[1]TDSheet!$A:$O,15,0)</f>
        <v>1.8</v>
      </c>
      <c r="Z31" s="3">
        <f t="shared" si="6"/>
        <v>0</v>
      </c>
      <c r="AA31" s="18">
        <f>VLOOKUP(A31,[1]TDSheet!$A:$AA,27,0)</f>
        <v>16</v>
      </c>
      <c r="AB31" s="19">
        <f t="shared" si="7"/>
        <v>0</v>
      </c>
      <c r="AC31" s="3">
        <f t="shared" si="8"/>
        <v>0</v>
      </c>
    </row>
    <row r="32" spans="1:29" ht="21.95" customHeight="1" outlineLevel="2" x14ac:dyDescent="0.2">
      <c r="A32" s="7" t="s">
        <v>37</v>
      </c>
      <c r="B32" s="7" t="s">
        <v>9</v>
      </c>
      <c r="C32" s="26" t="str">
        <f>VLOOKUP(A32,[1]TDSheet!$A:$C,3,0)</f>
        <v>Нояб</v>
      </c>
      <c r="D32" s="8">
        <v>245</v>
      </c>
      <c r="E32" s="8">
        <v>4</v>
      </c>
      <c r="F32" s="8">
        <v>92</v>
      </c>
      <c r="G32" s="8">
        <v>140</v>
      </c>
      <c r="H32" s="18">
        <f>VLOOKUP(A32,[1]TDSheet!$A:$H,8,0)</f>
        <v>0.9</v>
      </c>
      <c r="M32" s="3">
        <f>VLOOKUP(A32,[1]TDSheet!$A:$AB,28,0)*AA32</f>
        <v>0</v>
      </c>
      <c r="O32" s="3">
        <f t="shared" si="3"/>
        <v>18.399999999999999</v>
      </c>
      <c r="P32" s="24">
        <f t="shared" si="10"/>
        <v>2.5999999999999659</v>
      </c>
      <c r="Q32" s="24">
        <f>VLOOKUP(A32,[1]TDSheet!$A:$Q,17,0)</f>
        <v>115</v>
      </c>
      <c r="R32" s="24"/>
      <c r="T32" s="3">
        <f t="shared" si="4"/>
        <v>14</v>
      </c>
      <c r="U32" s="3">
        <f t="shared" si="5"/>
        <v>13.858695652173914</v>
      </c>
      <c r="V32" s="3">
        <f>VLOOKUP(A32,[1]TDSheet!$A:$W,23,0)</f>
        <v>27</v>
      </c>
      <c r="W32" s="3">
        <f>VLOOKUP(A32,[1]TDSheet!$A:$X,24,0)</f>
        <v>24</v>
      </c>
      <c r="X32" s="3">
        <f>VLOOKUP(A32,[1]TDSheet!$A:$O,15,0)</f>
        <v>17.2</v>
      </c>
      <c r="Z32" s="3">
        <f t="shared" si="6"/>
        <v>2.3399999999999692</v>
      </c>
      <c r="AA32" s="18">
        <f>VLOOKUP(A32,[1]TDSheet!$A:$AA,27,0)</f>
        <v>8</v>
      </c>
      <c r="AB32" s="19">
        <v>0</v>
      </c>
      <c r="AC32" s="3">
        <f t="shared" si="8"/>
        <v>0</v>
      </c>
    </row>
    <row r="33" spans="1:29" ht="11.1" customHeight="1" outlineLevel="2" x14ac:dyDescent="0.2">
      <c r="A33" s="7" t="s">
        <v>38</v>
      </c>
      <c r="B33" s="7" t="s">
        <v>9</v>
      </c>
      <c r="C33" s="7"/>
      <c r="D33" s="8">
        <v>49</v>
      </c>
      <c r="E33" s="8"/>
      <c r="F33" s="8">
        <v>9</v>
      </c>
      <c r="G33" s="8">
        <v>24</v>
      </c>
      <c r="H33" s="18">
        <f>VLOOKUP(A33,[1]TDSheet!$A:$H,8,0)</f>
        <v>0.43</v>
      </c>
      <c r="M33" s="3">
        <f>VLOOKUP(A33,[1]TDSheet!$A:$AB,28,0)*AA33</f>
        <v>0</v>
      </c>
      <c r="O33" s="3">
        <f t="shared" si="3"/>
        <v>1.8</v>
      </c>
      <c r="P33" s="24">
        <f t="shared" si="10"/>
        <v>1.1999999999999993</v>
      </c>
      <c r="Q33" s="24">
        <f>VLOOKUP(A33,[1]TDSheet!$A:$Q,17,0)</f>
        <v>0</v>
      </c>
      <c r="R33" s="24"/>
      <c r="T33" s="3">
        <f t="shared" si="4"/>
        <v>14</v>
      </c>
      <c r="U33" s="3">
        <f t="shared" si="5"/>
        <v>13.333333333333332</v>
      </c>
      <c r="V33" s="3">
        <f>VLOOKUP(A33,[1]TDSheet!$A:$W,23,0)</f>
        <v>2.2000000000000002</v>
      </c>
      <c r="W33" s="3">
        <f>VLOOKUP(A33,[1]TDSheet!$A:$X,24,0)</f>
        <v>0.6</v>
      </c>
      <c r="X33" s="3">
        <f>VLOOKUP(A33,[1]TDSheet!$A:$O,15,0)</f>
        <v>1</v>
      </c>
      <c r="Z33" s="3">
        <f t="shared" si="6"/>
        <v>0.51599999999999968</v>
      </c>
      <c r="AA33" s="18">
        <f>VLOOKUP(A33,[1]TDSheet!$A:$AA,27,0)</f>
        <v>16</v>
      </c>
      <c r="AB33" s="19">
        <v>0</v>
      </c>
      <c r="AC33" s="3">
        <f t="shared" si="8"/>
        <v>0</v>
      </c>
    </row>
    <row r="34" spans="1:29" ht="21.95" customHeight="1" outlineLevel="2" x14ac:dyDescent="0.2">
      <c r="A34" s="7" t="s">
        <v>39</v>
      </c>
      <c r="B34" s="7" t="s">
        <v>9</v>
      </c>
      <c r="C34" s="7"/>
      <c r="D34" s="8">
        <v>168</v>
      </c>
      <c r="E34" s="8">
        <v>27</v>
      </c>
      <c r="F34" s="8">
        <v>29</v>
      </c>
      <c r="G34" s="8">
        <v>163</v>
      </c>
      <c r="H34" s="18">
        <f>VLOOKUP(A34,[1]TDSheet!$A:$H,8,0)</f>
        <v>0.9</v>
      </c>
      <c r="M34" s="3">
        <f>VLOOKUP(A34,[1]TDSheet!$A:$AB,28,0)*AA34</f>
        <v>0</v>
      </c>
      <c r="O34" s="3">
        <f t="shared" si="3"/>
        <v>5.8</v>
      </c>
      <c r="P34" s="24"/>
      <c r="Q34" s="24">
        <f>VLOOKUP(A34,[1]TDSheet!$A:$Q,17,0)</f>
        <v>167</v>
      </c>
      <c r="R34" s="24"/>
      <c r="T34" s="3">
        <f t="shared" si="4"/>
        <v>56.896551724137936</v>
      </c>
      <c r="U34" s="3">
        <f t="shared" si="5"/>
        <v>56.896551724137936</v>
      </c>
      <c r="V34" s="3">
        <f>VLOOKUP(A34,[1]TDSheet!$A:$W,23,0)</f>
        <v>1.4</v>
      </c>
      <c r="W34" s="3">
        <f>VLOOKUP(A34,[1]TDSheet!$A:$X,24,0)</f>
        <v>5</v>
      </c>
      <c r="X34" s="3">
        <f>VLOOKUP(A34,[1]TDSheet!$A:$O,15,0)</f>
        <v>5.2</v>
      </c>
      <c r="Z34" s="3">
        <f t="shared" si="6"/>
        <v>0</v>
      </c>
      <c r="AA34" s="18">
        <f>VLOOKUP(A34,[1]TDSheet!$A:$AA,27,0)</f>
        <v>8</v>
      </c>
      <c r="AB34" s="19">
        <f t="shared" si="7"/>
        <v>0</v>
      </c>
      <c r="AC34" s="3">
        <f t="shared" si="8"/>
        <v>0</v>
      </c>
    </row>
    <row r="35" spans="1:29" ht="11.1" customHeight="1" outlineLevel="2" x14ac:dyDescent="0.2">
      <c r="A35" s="7" t="s">
        <v>40</v>
      </c>
      <c r="B35" s="7" t="s">
        <v>16</v>
      </c>
      <c r="C35" s="7"/>
      <c r="D35" s="8">
        <v>730</v>
      </c>
      <c r="E35" s="8">
        <v>4</v>
      </c>
      <c r="F35" s="8">
        <v>374</v>
      </c>
      <c r="G35" s="8">
        <v>265</v>
      </c>
      <c r="H35" s="18">
        <f>VLOOKUP(A35,[1]TDSheet!$A:$H,8,0)</f>
        <v>1</v>
      </c>
      <c r="M35" s="3">
        <f>VLOOKUP(A35,[1]TDSheet!$A:$AB,28,0)*AA35</f>
        <v>600</v>
      </c>
      <c r="O35" s="3">
        <f t="shared" si="3"/>
        <v>74.8</v>
      </c>
      <c r="P35" s="24">
        <f t="shared" si="10"/>
        <v>182.20000000000005</v>
      </c>
      <c r="Q35" s="24">
        <f>VLOOKUP(A35,[1]TDSheet!$A:$Q,17,0)</f>
        <v>0</v>
      </c>
      <c r="R35" s="24"/>
      <c r="T35" s="3">
        <f t="shared" si="4"/>
        <v>14.000000000000002</v>
      </c>
      <c r="U35" s="3">
        <f t="shared" si="5"/>
        <v>11.564171122994653</v>
      </c>
      <c r="V35" s="3">
        <f>VLOOKUP(A35,[1]TDSheet!$A:$W,23,0)</f>
        <v>53</v>
      </c>
      <c r="W35" s="3">
        <f>VLOOKUP(A35,[1]TDSheet!$A:$X,24,0)</f>
        <v>80</v>
      </c>
      <c r="X35" s="3">
        <f>VLOOKUP(A35,[1]TDSheet!$A:$O,15,0)</f>
        <v>81</v>
      </c>
      <c r="Z35" s="3">
        <f t="shared" si="6"/>
        <v>182.20000000000005</v>
      </c>
      <c r="AA35" s="18">
        <f>VLOOKUP(A35,[1]TDSheet!$A:$AA,27,0)</f>
        <v>5</v>
      </c>
      <c r="AB35" s="19">
        <v>36</v>
      </c>
      <c r="AC35" s="3">
        <f t="shared" si="8"/>
        <v>180</v>
      </c>
    </row>
    <row r="36" spans="1:29" ht="11.1" customHeight="1" outlineLevel="2" x14ac:dyDescent="0.2">
      <c r="A36" s="7" t="s">
        <v>41</v>
      </c>
      <c r="B36" s="7" t="s">
        <v>9</v>
      </c>
      <c r="C36" s="7"/>
      <c r="D36" s="8">
        <v>12</v>
      </c>
      <c r="E36" s="8"/>
      <c r="F36" s="8">
        <v>2</v>
      </c>
      <c r="G36" s="8">
        <v>10</v>
      </c>
      <c r="H36" s="18">
        <f>VLOOKUP(A36,[1]TDSheet!$A:$H,8,0)</f>
        <v>0.43</v>
      </c>
      <c r="M36" s="3">
        <f>VLOOKUP(A36,[1]TDSheet!$A:$AB,28,0)*AA36</f>
        <v>0</v>
      </c>
      <c r="O36" s="3">
        <f t="shared" si="3"/>
        <v>0.4</v>
      </c>
      <c r="P36" s="24"/>
      <c r="Q36" s="24">
        <f>VLOOKUP(A36,[1]TDSheet!$A:$Q,17,0)</f>
        <v>0</v>
      </c>
      <c r="R36" s="24"/>
      <c r="T36" s="3">
        <f t="shared" si="4"/>
        <v>25</v>
      </c>
      <c r="U36" s="3">
        <f t="shared" si="5"/>
        <v>25</v>
      </c>
      <c r="V36" s="3">
        <f>VLOOKUP(A36,[1]TDSheet!$A:$W,23,0)</f>
        <v>1</v>
      </c>
      <c r="W36" s="3">
        <f>VLOOKUP(A36,[1]TDSheet!$A:$X,24,0)</f>
        <v>1</v>
      </c>
      <c r="X36" s="3">
        <f>VLOOKUP(A36,[1]TDSheet!$A:$O,15,0)</f>
        <v>0.8</v>
      </c>
      <c r="Z36" s="3">
        <f t="shared" si="6"/>
        <v>0</v>
      </c>
      <c r="AA36" s="18">
        <f>VLOOKUP(A36,[1]TDSheet!$A:$AA,27,0)</f>
        <v>16</v>
      </c>
      <c r="AB36" s="19">
        <f t="shared" si="7"/>
        <v>0</v>
      </c>
      <c r="AC36" s="3">
        <f t="shared" si="8"/>
        <v>0</v>
      </c>
    </row>
    <row r="37" spans="1:29" ht="11.1" customHeight="1" outlineLevel="2" x14ac:dyDescent="0.2">
      <c r="A37" s="7" t="s">
        <v>42</v>
      </c>
      <c r="B37" s="7" t="s">
        <v>9</v>
      </c>
      <c r="C37" s="7"/>
      <c r="D37" s="8">
        <v>13</v>
      </c>
      <c r="E37" s="8">
        <v>9</v>
      </c>
      <c r="F37" s="8">
        <v>3</v>
      </c>
      <c r="G37" s="8">
        <v>19</v>
      </c>
      <c r="H37" s="18">
        <f>VLOOKUP(A37,[1]TDSheet!$A:$H,8,0)</f>
        <v>0.9</v>
      </c>
      <c r="M37" s="3">
        <f>VLOOKUP(A37,[1]TDSheet!$A:$AB,28,0)*AA37</f>
        <v>0</v>
      </c>
      <c r="O37" s="3">
        <f t="shared" si="3"/>
        <v>0.6</v>
      </c>
      <c r="P37" s="24"/>
      <c r="Q37" s="24">
        <f>VLOOKUP(A37,[1]TDSheet!$A:$Q,17,0)</f>
        <v>59</v>
      </c>
      <c r="R37" s="24"/>
      <c r="T37" s="3">
        <f t="shared" si="4"/>
        <v>130</v>
      </c>
      <c r="U37" s="3">
        <f t="shared" si="5"/>
        <v>130</v>
      </c>
      <c r="V37" s="3">
        <f>VLOOKUP(A37,[1]TDSheet!$A:$W,23,0)</f>
        <v>2</v>
      </c>
      <c r="W37" s="3">
        <f>VLOOKUP(A37,[1]TDSheet!$A:$X,24,0)</f>
        <v>1</v>
      </c>
      <c r="X37" s="3">
        <f>VLOOKUP(A37,[1]TDSheet!$A:$O,15,0)</f>
        <v>3</v>
      </c>
      <c r="Z37" s="3">
        <f t="shared" si="6"/>
        <v>0</v>
      </c>
      <c r="AA37" s="18">
        <f>VLOOKUP(A37,[1]TDSheet!$A:$AA,27,0)</f>
        <v>8</v>
      </c>
      <c r="AB37" s="19">
        <f t="shared" si="7"/>
        <v>0</v>
      </c>
      <c r="AC37" s="3">
        <f t="shared" si="8"/>
        <v>0</v>
      </c>
    </row>
    <row r="38" spans="1:29" ht="11.1" customHeight="1" outlineLevel="2" x14ac:dyDescent="0.2">
      <c r="A38" s="7" t="s">
        <v>43</v>
      </c>
      <c r="B38" s="7" t="s">
        <v>9</v>
      </c>
      <c r="C38" s="7"/>
      <c r="D38" s="8">
        <v>79</v>
      </c>
      <c r="E38" s="8"/>
      <c r="F38" s="8">
        <v>3</v>
      </c>
      <c r="G38" s="8">
        <v>76</v>
      </c>
      <c r="H38" s="18">
        <f>VLOOKUP(A38,[1]TDSheet!$A:$H,8,0)</f>
        <v>0.33</v>
      </c>
      <c r="M38" s="3">
        <f>VLOOKUP(A38,[1]TDSheet!$A:$AB,28,0)*AA38</f>
        <v>0</v>
      </c>
      <c r="O38" s="3">
        <f t="shared" si="3"/>
        <v>0.6</v>
      </c>
      <c r="P38" s="24"/>
      <c r="Q38" s="24">
        <f>VLOOKUP(A38,[1]TDSheet!$A:$Q,17,0)</f>
        <v>0</v>
      </c>
      <c r="R38" s="24"/>
      <c r="T38" s="3">
        <f t="shared" si="4"/>
        <v>126.66666666666667</v>
      </c>
      <c r="U38" s="3">
        <f t="shared" si="5"/>
        <v>126.66666666666667</v>
      </c>
      <c r="V38" s="3">
        <f>VLOOKUP(A38,[1]TDSheet!$A:$W,23,0)</f>
        <v>0.8</v>
      </c>
      <c r="W38" s="3">
        <f>VLOOKUP(A38,[1]TDSheet!$A:$X,24,0)</f>
        <v>0.4</v>
      </c>
      <c r="X38" s="3">
        <f>VLOOKUP(A38,[1]TDSheet!$A:$O,15,0)</f>
        <v>0.6</v>
      </c>
      <c r="Z38" s="3">
        <f t="shared" si="6"/>
        <v>0</v>
      </c>
      <c r="AA38" s="18">
        <f>VLOOKUP(A38,[1]TDSheet!$A:$AA,27,0)</f>
        <v>6</v>
      </c>
      <c r="AB38" s="19">
        <f t="shared" si="7"/>
        <v>0</v>
      </c>
      <c r="AC38" s="3">
        <f t="shared" si="8"/>
        <v>0</v>
      </c>
    </row>
    <row r="39" spans="1:29" ht="11.1" customHeight="1" outlineLevel="2" x14ac:dyDescent="0.2">
      <c r="A39" s="22" t="s">
        <v>77</v>
      </c>
      <c r="B39" s="23" t="s">
        <v>16</v>
      </c>
      <c r="C39" s="7"/>
      <c r="D39" s="8"/>
      <c r="E39" s="8"/>
      <c r="F39" s="8"/>
      <c r="G39" s="8"/>
      <c r="H39" s="18">
        <f>VLOOKUP(A39,[1]TDSheet!$A:$H,8,0)</f>
        <v>1</v>
      </c>
      <c r="M39" s="27"/>
      <c r="O39" s="3">
        <f t="shared" si="3"/>
        <v>0</v>
      </c>
      <c r="P39" s="28">
        <v>50</v>
      </c>
      <c r="Q39" s="24">
        <f>VLOOKUP(A39,[1]TDSheet!$A:$Q,17,0)</f>
        <v>0</v>
      </c>
      <c r="R39" s="24"/>
      <c r="T39" s="3" t="e">
        <f t="shared" si="4"/>
        <v>#DIV/0!</v>
      </c>
      <c r="U39" s="3" t="e">
        <f t="shared" si="5"/>
        <v>#DIV/0!</v>
      </c>
      <c r="V39" s="3">
        <f>VLOOKUP(A39,[1]TDSheet!$A:$W,23,0)</f>
        <v>0</v>
      </c>
      <c r="W39" s="3">
        <f>VLOOKUP(A39,[1]TDSheet!$A:$X,24,0)</f>
        <v>0</v>
      </c>
      <c r="X39" s="3">
        <f>VLOOKUP(A39,[1]TDSheet!$A:$O,15,0)</f>
        <v>0</v>
      </c>
      <c r="Z39" s="3">
        <f t="shared" si="6"/>
        <v>50</v>
      </c>
      <c r="AA39" s="18">
        <f>VLOOKUP(A39,[1]TDSheet!$A:$AA,27,0)</f>
        <v>3</v>
      </c>
      <c r="AB39" s="19">
        <v>17</v>
      </c>
      <c r="AC39" s="3">
        <f t="shared" si="8"/>
        <v>51</v>
      </c>
    </row>
    <row r="40" spans="1:29" ht="11.1" customHeight="1" outlineLevel="2" x14ac:dyDescent="0.2">
      <c r="A40" s="7" t="s">
        <v>44</v>
      </c>
      <c r="B40" s="7" t="s">
        <v>9</v>
      </c>
      <c r="C40" s="7"/>
      <c r="D40" s="8">
        <v>131</v>
      </c>
      <c r="E40" s="8">
        <v>36</v>
      </c>
      <c r="F40" s="8">
        <v>100</v>
      </c>
      <c r="G40" s="8">
        <v>54</v>
      </c>
      <c r="H40" s="18">
        <f>VLOOKUP(A40,[1]TDSheet!$A:$H,8,0)</f>
        <v>0.25</v>
      </c>
      <c r="M40" s="3">
        <f>VLOOKUP(A40,[1]TDSheet!$A:$AB,28,0)*AA40</f>
        <v>0</v>
      </c>
      <c r="O40" s="3">
        <f t="shared" si="3"/>
        <v>20</v>
      </c>
      <c r="P40" s="24"/>
      <c r="Q40" s="24">
        <f>VLOOKUP(A40,[1]TDSheet!$A:$Q,17,0)</f>
        <v>371</v>
      </c>
      <c r="R40" s="24"/>
      <c r="T40" s="3">
        <f t="shared" si="4"/>
        <v>21.25</v>
      </c>
      <c r="U40" s="3">
        <f t="shared" si="5"/>
        <v>21.25</v>
      </c>
      <c r="V40" s="3">
        <f>VLOOKUP(A40,[1]TDSheet!$A:$W,23,0)</f>
        <v>7</v>
      </c>
      <c r="W40" s="3">
        <f>VLOOKUP(A40,[1]TDSheet!$A:$X,24,0)</f>
        <v>14.2</v>
      </c>
      <c r="X40" s="3">
        <f>VLOOKUP(A40,[1]TDSheet!$A:$O,15,0)</f>
        <v>10.4</v>
      </c>
      <c r="Z40" s="3">
        <f t="shared" si="6"/>
        <v>0</v>
      </c>
      <c r="AA40" s="18">
        <f>VLOOKUP(A40,[1]TDSheet!$A:$AA,27,0)</f>
        <v>12</v>
      </c>
      <c r="AB40" s="19">
        <f t="shared" si="7"/>
        <v>0</v>
      </c>
      <c r="AC40" s="3">
        <f t="shared" si="8"/>
        <v>0</v>
      </c>
    </row>
    <row r="41" spans="1:29" ht="11.1" customHeight="1" outlineLevel="2" x14ac:dyDescent="0.2">
      <c r="A41" s="7" t="s">
        <v>45</v>
      </c>
      <c r="B41" s="7" t="s">
        <v>9</v>
      </c>
      <c r="C41" s="7"/>
      <c r="D41" s="8">
        <v>72</v>
      </c>
      <c r="E41" s="8"/>
      <c r="F41" s="8">
        <v>29</v>
      </c>
      <c r="G41" s="8">
        <v>33</v>
      </c>
      <c r="H41" s="18">
        <f>VLOOKUP(A41,[1]TDSheet!$A:$H,8,0)</f>
        <v>0.3</v>
      </c>
      <c r="M41" s="3">
        <f>VLOOKUP(A41,[1]TDSheet!$A:$AB,28,0)*AA41</f>
        <v>48</v>
      </c>
      <c r="O41" s="3">
        <f t="shared" si="3"/>
        <v>5.8</v>
      </c>
      <c r="P41" s="24"/>
      <c r="Q41" s="24">
        <f>VLOOKUP(A41,[1]TDSheet!$A:$Q,17,0)</f>
        <v>12</v>
      </c>
      <c r="R41" s="24"/>
      <c r="T41" s="3">
        <f t="shared" si="4"/>
        <v>16.03448275862069</v>
      </c>
      <c r="U41" s="3">
        <f t="shared" si="5"/>
        <v>16.03448275862069</v>
      </c>
      <c r="V41" s="3">
        <f>VLOOKUP(A41,[1]TDSheet!$A:$W,23,0)</f>
        <v>2</v>
      </c>
      <c r="W41" s="3">
        <f>VLOOKUP(A41,[1]TDSheet!$A:$X,24,0)</f>
        <v>6.6</v>
      </c>
      <c r="X41" s="3">
        <f>VLOOKUP(A41,[1]TDSheet!$A:$O,15,0)</f>
        <v>8</v>
      </c>
      <c r="Z41" s="3">
        <f t="shared" si="6"/>
        <v>0</v>
      </c>
      <c r="AA41" s="18">
        <f>VLOOKUP(A41,[1]TDSheet!$A:$AA,27,0)</f>
        <v>12</v>
      </c>
      <c r="AB41" s="19">
        <f t="shared" si="7"/>
        <v>0</v>
      </c>
      <c r="AC41" s="3">
        <f t="shared" si="8"/>
        <v>0</v>
      </c>
    </row>
    <row r="42" spans="1:29" ht="11.1" customHeight="1" outlineLevel="2" x14ac:dyDescent="0.2">
      <c r="A42" s="7" t="s">
        <v>46</v>
      </c>
      <c r="B42" s="7" t="s">
        <v>9</v>
      </c>
      <c r="C42" s="7"/>
      <c r="D42" s="8">
        <v>136</v>
      </c>
      <c r="E42" s="8"/>
      <c r="F42" s="8">
        <v>49</v>
      </c>
      <c r="G42" s="8">
        <v>73</v>
      </c>
      <c r="H42" s="18">
        <f>VLOOKUP(A42,[1]TDSheet!$A:$H,8,0)</f>
        <v>0.3</v>
      </c>
      <c r="M42" s="3">
        <f>VLOOKUP(A42,[1]TDSheet!$A:$AB,28,0)*AA42</f>
        <v>60</v>
      </c>
      <c r="O42" s="3">
        <f t="shared" si="3"/>
        <v>9.8000000000000007</v>
      </c>
      <c r="P42" s="24"/>
      <c r="Q42" s="24">
        <f>VLOOKUP(A42,[1]TDSheet!$A:$Q,17,0)</f>
        <v>12</v>
      </c>
      <c r="R42" s="24"/>
      <c r="T42" s="3">
        <f t="shared" si="4"/>
        <v>14.795918367346937</v>
      </c>
      <c r="U42" s="3">
        <f t="shared" si="5"/>
        <v>14.795918367346937</v>
      </c>
      <c r="V42" s="3">
        <f>VLOOKUP(A42,[1]TDSheet!$A:$W,23,0)</f>
        <v>3.8</v>
      </c>
      <c r="W42" s="3">
        <f>VLOOKUP(A42,[1]TDSheet!$A:$X,24,0)</f>
        <v>13</v>
      </c>
      <c r="X42" s="3">
        <f>VLOOKUP(A42,[1]TDSheet!$A:$O,15,0)</f>
        <v>13.6</v>
      </c>
      <c r="Z42" s="3">
        <f t="shared" si="6"/>
        <v>0</v>
      </c>
      <c r="AA42" s="18">
        <f>VLOOKUP(A42,[1]TDSheet!$A:$AA,27,0)</f>
        <v>12</v>
      </c>
      <c r="AB42" s="19">
        <f t="shared" si="7"/>
        <v>0</v>
      </c>
      <c r="AC42" s="3">
        <f t="shared" si="8"/>
        <v>0</v>
      </c>
    </row>
    <row r="43" spans="1:29" ht="11.1" customHeight="1" outlineLevel="2" x14ac:dyDescent="0.2">
      <c r="A43" s="7" t="s">
        <v>47</v>
      </c>
      <c r="B43" s="7" t="s">
        <v>16</v>
      </c>
      <c r="C43" s="7"/>
      <c r="D43" s="8">
        <v>118.8</v>
      </c>
      <c r="E43" s="8"/>
      <c r="F43" s="8">
        <v>50.4</v>
      </c>
      <c r="G43" s="8">
        <v>45</v>
      </c>
      <c r="H43" s="18">
        <f>VLOOKUP(A43,[1]TDSheet!$A:$H,8,0)</f>
        <v>1</v>
      </c>
      <c r="M43" s="3">
        <f>VLOOKUP(A43,[1]TDSheet!$A:$AB,28,0)*AA43</f>
        <v>64.8</v>
      </c>
      <c r="O43" s="3">
        <f t="shared" si="3"/>
        <v>10.08</v>
      </c>
      <c r="P43" s="24">
        <f t="shared" si="10"/>
        <v>31.320000000000007</v>
      </c>
      <c r="Q43" s="24">
        <f>VLOOKUP(A43,[1]TDSheet!$A:$Q,17,0)</f>
        <v>0</v>
      </c>
      <c r="R43" s="24"/>
      <c r="T43" s="3">
        <f t="shared" si="4"/>
        <v>14</v>
      </c>
      <c r="U43" s="3">
        <f t="shared" si="5"/>
        <v>10.892857142857142</v>
      </c>
      <c r="V43" s="3">
        <f>VLOOKUP(A43,[1]TDSheet!$A:$W,23,0)</f>
        <v>0</v>
      </c>
      <c r="W43" s="3">
        <f>VLOOKUP(A43,[1]TDSheet!$A:$X,24,0)</f>
        <v>0</v>
      </c>
      <c r="X43" s="3">
        <f>VLOOKUP(A43,[1]TDSheet!$A:$O,15,0)</f>
        <v>10.8</v>
      </c>
      <c r="Z43" s="3">
        <f t="shared" si="6"/>
        <v>31.320000000000007</v>
      </c>
      <c r="AA43" s="18">
        <f>VLOOKUP(A43,[1]TDSheet!$A:$AA,27,0)</f>
        <v>1.8</v>
      </c>
      <c r="AB43" s="19">
        <v>17</v>
      </c>
      <c r="AC43" s="3">
        <f t="shared" si="8"/>
        <v>30.6</v>
      </c>
    </row>
    <row r="44" spans="1:29" ht="11.1" customHeight="1" outlineLevel="2" x14ac:dyDescent="0.2">
      <c r="A44" s="7" t="s">
        <v>48</v>
      </c>
      <c r="B44" s="7" t="s">
        <v>9</v>
      </c>
      <c r="C44" s="7"/>
      <c r="D44" s="8">
        <v>90</v>
      </c>
      <c r="E44" s="8">
        <v>1</v>
      </c>
      <c r="F44" s="8">
        <v>49</v>
      </c>
      <c r="G44" s="8">
        <v>28</v>
      </c>
      <c r="H44" s="18">
        <f>VLOOKUP(A44,[1]TDSheet!$A:$H,8,0)</f>
        <v>0.2</v>
      </c>
      <c r="M44" s="3">
        <f>VLOOKUP(A44,[1]TDSheet!$A:$AB,28,0)*AA44</f>
        <v>18</v>
      </c>
      <c r="O44" s="3">
        <f t="shared" si="3"/>
        <v>9.8000000000000007</v>
      </c>
      <c r="P44" s="24">
        <f t="shared" si="10"/>
        <v>91.200000000000017</v>
      </c>
      <c r="Q44" s="24">
        <f>VLOOKUP(A44,[1]TDSheet!$A:$Q,17,0)</f>
        <v>0</v>
      </c>
      <c r="R44" s="24"/>
      <c r="T44" s="3">
        <f t="shared" si="4"/>
        <v>14</v>
      </c>
      <c r="U44" s="3">
        <f t="shared" si="5"/>
        <v>4.6938775510204076</v>
      </c>
      <c r="V44" s="3">
        <f>VLOOKUP(A44,[1]TDSheet!$A:$W,23,0)</f>
        <v>7.4</v>
      </c>
      <c r="W44" s="3">
        <f>VLOOKUP(A44,[1]TDSheet!$A:$X,24,0)</f>
        <v>5.4</v>
      </c>
      <c r="X44" s="3">
        <f>VLOOKUP(A44,[1]TDSheet!$A:$O,15,0)</f>
        <v>6.4</v>
      </c>
      <c r="Z44" s="3">
        <f t="shared" si="6"/>
        <v>18.240000000000006</v>
      </c>
      <c r="AA44" s="18">
        <f>VLOOKUP(A44,[1]TDSheet!$A:$AA,27,0)</f>
        <v>6</v>
      </c>
      <c r="AB44" s="19">
        <v>15</v>
      </c>
      <c r="AC44" s="3">
        <f t="shared" si="8"/>
        <v>18</v>
      </c>
    </row>
    <row r="45" spans="1:29" ht="11.1" customHeight="1" outlineLevel="2" x14ac:dyDescent="0.2">
      <c r="A45" s="7" t="s">
        <v>49</v>
      </c>
      <c r="B45" s="7" t="s">
        <v>9</v>
      </c>
      <c r="C45" s="7"/>
      <c r="D45" s="8">
        <v>74</v>
      </c>
      <c r="E45" s="8">
        <v>10</v>
      </c>
      <c r="F45" s="8">
        <v>52</v>
      </c>
      <c r="G45" s="8">
        <v>17</v>
      </c>
      <c r="H45" s="18">
        <f>VLOOKUP(A45,[1]TDSheet!$A:$H,8,0)</f>
        <v>0.2</v>
      </c>
      <c r="M45" s="3">
        <f>VLOOKUP(A45,[1]TDSheet!$A:$AB,28,0)*AA45</f>
        <v>78</v>
      </c>
      <c r="O45" s="3">
        <f t="shared" si="3"/>
        <v>10.4</v>
      </c>
      <c r="P45" s="24">
        <f t="shared" si="10"/>
        <v>50.599999999999994</v>
      </c>
      <c r="Q45" s="24">
        <f>VLOOKUP(A45,[1]TDSheet!$A:$Q,17,0)</f>
        <v>0</v>
      </c>
      <c r="R45" s="24"/>
      <c r="T45" s="3">
        <f t="shared" si="4"/>
        <v>13.999999999999998</v>
      </c>
      <c r="U45" s="3">
        <f t="shared" si="5"/>
        <v>9.134615384615385</v>
      </c>
      <c r="V45" s="3">
        <f>VLOOKUP(A45,[1]TDSheet!$A:$W,23,0)</f>
        <v>8.8000000000000007</v>
      </c>
      <c r="W45" s="3">
        <f>VLOOKUP(A45,[1]TDSheet!$A:$X,24,0)</f>
        <v>8.6</v>
      </c>
      <c r="X45" s="3">
        <f>VLOOKUP(A45,[1]TDSheet!$A:$O,15,0)</f>
        <v>9.1999999999999993</v>
      </c>
      <c r="Z45" s="3">
        <f t="shared" si="6"/>
        <v>10.119999999999999</v>
      </c>
      <c r="AA45" s="18">
        <f>VLOOKUP(A45,[1]TDSheet!$A:$AA,27,0)</f>
        <v>6</v>
      </c>
      <c r="AB45" s="19">
        <v>8</v>
      </c>
      <c r="AC45" s="3">
        <f t="shared" si="8"/>
        <v>9.6000000000000014</v>
      </c>
    </row>
    <row r="46" spans="1:29" ht="11.1" customHeight="1" outlineLevel="2" x14ac:dyDescent="0.2">
      <c r="A46" s="7" t="s">
        <v>50</v>
      </c>
      <c r="B46" s="7" t="s">
        <v>9</v>
      </c>
      <c r="C46" s="26" t="str">
        <f>VLOOKUP(A46,[1]TDSheet!$A:$C,3,0)</f>
        <v>Нояб</v>
      </c>
      <c r="D46" s="8">
        <v>197</v>
      </c>
      <c r="E46" s="8">
        <v>47</v>
      </c>
      <c r="F46" s="8">
        <v>144</v>
      </c>
      <c r="G46" s="8">
        <v>40</v>
      </c>
      <c r="H46" s="18">
        <f>VLOOKUP(A46,[1]TDSheet!$A:$H,8,0)</f>
        <v>0.25</v>
      </c>
      <c r="M46" s="3">
        <f>VLOOKUP(A46,[1]TDSheet!$A:$AB,28,0)*AA46</f>
        <v>0</v>
      </c>
      <c r="O46" s="3">
        <f t="shared" si="3"/>
        <v>28.8</v>
      </c>
      <c r="P46" s="24">
        <f t="shared" si="10"/>
        <v>4.1999999999999886</v>
      </c>
      <c r="Q46" s="24">
        <f>VLOOKUP(A46,[1]TDSheet!$A:$Q,17,0)</f>
        <v>359</v>
      </c>
      <c r="R46" s="24"/>
      <c r="T46" s="3">
        <f t="shared" si="4"/>
        <v>14</v>
      </c>
      <c r="U46" s="3">
        <f t="shared" si="5"/>
        <v>13.854166666666666</v>
      </c>
      <c r="V46" s="3">
        <f>VLOOKUP(A46,[1]TDSheet!$A:$W,23,0)</f>
        <v>32</v>
      </c>
      <c r="W46" s="3">
        <f>VLOOKUP(A46,[1]TDSheet!$A:$X,24,0)</f>
        <v>20.2</v>
      </c>
      <c r="X46" s="3">
        <f>VLOOKUP(A46,[1]TDSheet!$A:$O,15,0)</f>
        <v>16.600000000000001</v>
      </c>
      <c r="Z46" s="3">
        <f t="shared" si="6"/>
        <v>1.0499999999999972</v>
      </c>
      <c r="AA46" s="18">
        <f>VLOOKUP(A46,[1]TDSheet!$A:$AA,27,0)</f>
        <v>12</v>
      </c>
      <c r="AB46" s="19">
        <v>0</v>
      </c>
      <c r="AC46" s="3">
        <f t="shared" si="8"/>
        <v>0</v>
      </c>
    </row>
    <row r="47" spans="1:29" ht="11.1" customHeight="1" outlineLevel="2" x14ac:dyDescent="0.2">
      <c r="A47" s="7" t="s">
        <v>51</v>
      </c>
      <c r="B47" s="7" t="s">
        <v>9</v>
      </c>
      <c r="C47" s="26" t="str">
        <f>VLOOKUP(A47,[1]TDSheet!$A:$C,3,0)</f>
        <v>Нояб</v>
      </c>
      <c r="D47" s="8">
        <v>182</v>
      </c>
      <c r="E47" s="8">
        <v>35</v>
      </c>
      <c r="F47" s="8">
        <v>139</v>
      </c>
      <c r="G47" s="8">
        <v>2</v>
      </c>
      <c r="H47" s="18">
        <f>VLOOKUP(A47,[1]TDSheet!$A:$H,8,0)</f>
        <v>0.25</v>
      </c>
      <c r="M47" s="3">
        <f>VLOOKUP(A47,[1]TDSheet!$A:$AB,28,0)*AA47</f>
        <v>0</v>
      </c>
      <c r="O47" s="3">
        <f t="shared" si="3"/>
        <v>27.8</v>
      </c>
      <c r="P47" s="24">
        <f t="shared" si="10"/>
        <v>256.2</v>
      </c>
      <c r="Q47" s="24">
        <f>VLOOKUP(A47,[1]TDSheet!$A:$Q,17,0)</f>
        <v>131</v>
      </c>
      <c r="R47" s="24"/>
      <c r="T47" s="3">
        <f t="shared" si="4"/>
        <v>14</v>
      </c>
      <c r="U47" s="3">
        <f t="shared" si="5"/>
        <v>4.7841726618705032</v>
      </c>
      <c r="V47" s="3">
        <f>VLOOKUP(A47,[1]TDSheet!$A:$W,23,0)</f>
        <v>30.6</v>
      </c>
      <c r="W47" s="3">
        <f>VLOOKUP(A47,[1]TDSheet!$A:$X,24,0)</f>
        <v>17.600000000000001</v>
      </c>
      <c r="X47" s="3">
        <f>VLOOKUP(A47,[1]TDSheet!$A:$O,15,0)</f>
        <v>18</v>
      </c>
      <c r="Z47" s="3">
        <f t="shared" si="6"/>
        <v>64.05</v>
      </c>
      <c r="AA47" s="18">
        <f>VLOOKUP(A47,[1]TDSheet!$A:$AA,27,0)</f>
        <v>12</v>
      </c>
      <c r="AB47" s="19">
        <v>21</v>
      </c>
      <c r="AC47" s="3">
        <f t="shared" si="8"/>
        <v>63</v>
      </c>
    </row>
    <row r="48" spans="1:29" ht="11.1" customHeight="1" outlineLevel="2" x14ac:dyDescent="0.2">
      <c r="A48" s="7" t="s">
        <v>52</v>
      </c>
      <c r="B48" s="7" t="s">
        <v>16</v>
      </c>
      <c r="C48" s="7"/>
      <c r="D48" s="8">
        <v>705</v>
      </c>
      <c r="E48" s="8"/>
      <c r="F48" s="8">
        <v>180</v>
      </c>
      <c r="G48" s="8">
        <v>510</v>
      </c>
      <c r="H48" s="18">
        <f>VLOOKUP(A48,[1]TDSheet!$A:$H,8,0)</f>
        <v>1</v>
      </c>
      <c r="M48" s="3">
        <f>VLOOKUP(A48,[1]TDSheet!$A:$AB,28,0)*AA48</f>
        <v>0</v>
      </c>
      <c r="O48" s="3">
        <f t="shared" si="3"/>
        <v>36</v>
      </c>
      <c r="P48" s="24"/>
      <c r="Q48" s="24">
        <f>VLOOKUP(A48,[1]TDSheet!$A:$Q,17,0)</f>
        <v>0</v>
      </c>
      <c r="R48" s="24"/>
      <c r="T48" s="3">
        <f t="shared" si="4"/>
        <v>14.166666666666666</v>
      </c>
      <c r="U48" s="3">
        <f t="shared" si="5"/>
        <v>14.166666666666666</v>
      </c>
      <c r="V48" s="3">
        <f>VLOOKUP(A48,[1]TDSheet!$A:$W,23,0)</f>
        <v>0</v>
      </c>
      <c r="W48" s="3">
        <f>VLOOKUP(A48,[1]TDSheet!$A:$X,24,0)</f>
        <v>0</v>
      </c>
      <c r="X48" s="3">
        <f>VLOOKUP(A48,[1]TDSheet!$A:$O,15,0)</f>
        <v>22</v>
      </c>
      <c r="Z48" s="3">
        <f t="shared" si="6"/>
        <v>0</v>
      </c>
      <c r="AA48" s="18">
        <f>VLOOKUP(A48,[1]TDSheet!$A:$AA,27,0)</f>
        <v>5</v>
      </c>
      <c r="AB48" s="19">
        <f t="shared" si="7"/>
        <v>0</v>
      </c>
      <c r="AC48" s="3">
        <f t="shared" si="8"/>
        <v>0</v>
      </c>
    </row>
    <row r="49" spans="1:29" ht="11.1" customHeight="1" outlineLevel="2" x14ac:dyDescent="0.2">
      <c r="A49" s="22" t="s">
        <v>78</v>
      </c>
      <c r="B49" s="23" t="s">
        <v>16</v>
      </c>
      <c r="C49" s="7"/>
      <c r="D49" s="8"/>
      <c r="E49" s="8"/>
      <c r="F49" s="8"/>
      <c r="G49" s="8"/>
      <c r="H49" s="18">
        <f>VLOOKUP(A49,[1]TDSheet!$A:$H,8,0)</f>
        <v>1</v>
      </c>
      <c r="M49" s="27"/>
      <c r="O49" s="3">
        <f t="shared" si="3"/>
        <v>0</v>
      </c>
      <c r="P49" s="28">
        <v>200</v>
      </c>
      <c r="Q49" s="24">
        <f>VLOOKUP(A49,[1]TDSheet!$A:$Q,17,0)</f>
        <v>0</v>
      </c>
      <c r="R49" s="24"/>
      <c r="T49" s="3" t="e">
        <f t="shared" si="4"/>
        <v>#DIV/0!</v>
      </c>
      <c r="U49" s="3" t="e">
        <f t="shared" si="5"/>
        <v>#DIV/0!</v>
      </c>
      <c r="V49" s="3">
        <f>VLOOKUP(A49,[1]TDSheet!$A:$W,23,0)</f>
        <v>0</v>
      </c>
      <c r="W49" s="3">
        <f>VLOOKUP(A49,[1]TDSheet!$A:$X,24,0)</f>
        <v>0</v>
      </c>
      <c r="X49" s="3">
        <f>VLOOKUP(A49,[1]TDSheet!$A:$O,15,0)</f>
        <v>0</v>
      </c>
      <c r="Z49" s="3">
        <f t="shared" si="6"/>
        <v>200</v>
      </c>
      <c r="AA49" s="18">
        <f>VLOOKUP(A49,[1]TDSheet!$A:$AA,27,0)</f>
        <v>2.7</v>
      </c>
      <c r="AB49" s="19">
        <v>74</v>
      </c>
      <c r="AC49" s="3">
        <f t="shared" si="8"/>
        <v>199.8</v>
      </c>
    </row>
    <row r="50" spans="1:29" ht="11.1" customHeight="1" outlineLevel="2" x14ac:dyDescent="0.2">
      <c r="A50" s="7" t="s">
        <v>53</v>
      </c>
      <c r="B50" s="7" t="s">
        <v>9</v>
      </c>
      <c r="C50" s="7"/>
      <c r="D50" s="8">
        <v>418</v>
      </c>
      <c r="E50" s="8"/>
      <c r="F50" s="8">
        <v>108</v>
      </c>
      <c r="G50" s="8">
        <v>300</v>
      </c>
      <c r="H50" s="18">
        <f>VLOOKUP(A50,[1]TDSheet!$A:$H,8,0)</f>
        <v>0.14000000000000001</v>
      </c>
      <c r="M50" s="3">
        <f>VLOOKUP(A50,[1]TDSheet!$A:$AB,28,0)*AA50</f>
        <v>88</v>
      </c>
      <c r="O50" s="3">
        <f t="shared" si="3"/>
        <v>21.6</v>
      </c>
      <c r="P50" s="24"/>
      <c r="Q50" s="24">
        <f>VLOOKUP(A50,[1]TDSheet!$A:$Q,17,0)</f>
        <v>0</v>
      </c>
      <c r="R50" s="24"/>
      <c r="T50" s="3">
        <f t="shared" si="4"/>
        <v>17.962962962962962</v>
      </c>
      <c r="U50" s="3">
        <f t="shared" si="5"/>
        <v>17.962962962962962</v>
      </c>
      <c r="V50" s="3">
        <f>VLOOKUP(A50,[1]TDSheet!$A:$W,23,0)</f>
        <v>30.2</v>
      </c>
      <c r="W50" s="3">
        <f>VLOOKUP(A50,[1]TDSheet!$A:$X,24,0)</f>
        <v>44.4</v>
      </c>
      <c r="X50" s="3">
        <f>VLOOKUP(A50,[1]TDSheet!$A:$O,15,0)</f>
        <v>35.200000000000003</v>
      </c>
      <c r="Z50" s="3">
        <f t="shared" si="6"/>
        <v>0</v>
      </c>
      <c r="AA50" s="18">
        <f>VLOOKUP(A50,[1]TDSheet!$A:$AA,27,0)</f>
        <v>22</v>
      </c>
      <c r="AB50" s="19">
        <f t="shared" si="7"/>
        <v>0</v>
      </c>
      <c r="AC50" s="3">
        <f t="shared" si="8"/>
        <v>0</v>
      </c>
    </row>
    <row r="51" spans="1:29" ht="11.1" customHeight="1" outlineLevel="2" x14ac:dyDescent="0.2">
      <c r="A51" s="7" t="s">
        <v>8</v>
      </c>
      <c r="B51" s="7" t="s">
        <v>9</v>
      </c>
      <c r="C51" s="7"/>
      <c r="D51" s="8"/>
      <c r="E51" s="8">
        <v>47</v>
      </c>
      <c r="F51" s="8">
        <v>62</v>
      </c>
      <c r="G51" s="8">
        <v>-15</v>
      </c>
      <c r="H51" s="18">
        <f>VLOOKUP(A51,[1]TDSheet!$A:$H,8,0)</f>
        <v>0</v>
      </c>
      <c r="M51" s="3">
        <f>VLOOKUP(A51,[1]TDSheet!$A:$AB,28,0)*AA51</f>
        <v>0</v>
      </c>
      <c r="O51" s="3">
        <f t="shared" si="3"/>
        <v>12.4</v>
      </c>
      <c r="P51" s="24"/>
      <c r="Q51" s="24">
        <f>VLOOKUP(A51,[1]TDSheet!$A:$Q,17,0)</f>
        <v>0</v>
      </c>
      <c r="R51" s="24"/>
      <c r="T51" s="3">
        <f t="shared" si="4"/>
        <v>-1.2096774193548387</v>
      </c>
      <c r="U51" s="3">
        <f t="shared" si="5"/>
        <v>-1.2096774193548387</v>
      </c>
      <c r="V51" s="3">
        <f>VLOOKUP(A51,[1]TDSheet!$A:$W,23,0)</f>
        <v>5.2</v>
      </c>
      <c r="W51" s="3">
        <f>VLOOKUP(A51,[1]TDSheet!$A:$X,24,0)</f>
        <v>6.2</v>
      </c>
      <c r="X51" s="3">
        <f>VLOOKUP(A51,[1]TDSheet!$A:$O,15,0)</f>
        <v>0.4</v>
      </c>
      <c r="Z51" s="3">
        <f t="shared" si="6"/>
        <v>0</v>
      </c>
      <c r="AA51" s="18">
        <f>VLOOKUP(A51,[1]TDSheet!$A:$AA,27,0)</f>
        <v>0</v>
      </c>
      <c r="AB51" s="19">
        <v>0</v>
      </c>
      <c r="AC51" s="3">
        <f t="shared" si="8"/>
        <v>0</v>
      </c>
    </row>
    <row r="52" spans="1:29" ht="11.1" customHeight="1" outlineLevel="2" x14ac:dyDescent="0.2">
      <c r="A52" s="7" t="s">
        <v>10</v>
      </c>
      <c r="B52" s="7" t="s">
        <v>9</v>
      </c>
      <c r="C52" s="7"/>
      <c r="D52" s="8"/>
      <c r="E52" s="8">
        <v>57</v>
      </c>
      <c r="F52" s="8">
        <v>68</v>
      </c>
      <c r="G52" s="8">
        <v>-11</v>
      </c>
      <c r="H52" s="18">
        <f>VLOOKUP(A52,[1]TDSheet!$A:$H,8,0)</f>
        <v>0</v>
      </c>
      <c r="M52" s="3">
        <f>VLOOKUP(A52,[1]TDSheet!$A:$AB,28,0)*AA52</f>
        <v>0</v>
      </c>
      <c r="O52" s="3">
        <f t="shared" si="3"/>
        <v>13.6</v>
      </c>
      <c r="P52" s="24"/>
      <c r="Q52" s="24">
        <f>VLOOKUP(A52,[1]TDSheet!$A:$Q,17,0)</f>
        <v>0</v>
      </c>
      <c r="R52" s="24"/>
      <c r="T52" s="3">
        <f t="shared" si="4"/>
        <v>-0.80882352941176472</v>
      </c>
      <c r="U52" s="3">
        <f t="shared" si="5"/>
        <v>-0.80882352941176472</v>
      </c>
      <c r="V52" s="3">
        <f>VLOOKUP(A52,[1]TDSheet!$A:$W,23,0)</f>
        <v>5.8</v>
      </c>
      <c r="W52" s="3">
        <f>VLOOKUP(A52,[1]TDSheet!$A:$X,24,0)</f>
        <v>9</v>
      </c>
      <c r="X52" s="3">
        <f>VLOOKUP(A52,[1]TDSheet!$A:$O,15,0)</f>
        <v>1</v>
      </c>
      <c r="Z52" s="3">
        <f t="shared" si="6"/>
        <v>0</v>
      </c>
      <c r="AA52" s="18">
        <f>VLOOKUP(A52,[1]TDSheet!$A:$AA,27,0)</f>
        <v>0</v>
      </c>
      <c r="AB52" s="19">
        <v>0</v>
      </c>
      <c r="AC52" s="3">
        <f t="shared" si="8"/>
        <v>0</v>
      </c>
    </row>
  </sheetData>
  <autoFilter ref="A3:AC52" xr:uid="{C4092299-9ABD-4A7E-89FA-9097D93BA19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2023-11-17T09:23:56Z</dcterms:modified>
</cp:coreProperties>
</file>