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20BFECE-0B68-4129-8C58-987457CECB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50" i="1" s="1"/>
  <c r="V237" i="1"/>
  <c r="V236" i="1"/>
  <c r="X235" i="1"/>
  <c r="W235" i="1"/>
  <c r="X234" i="1"/>
  <c r="W234" i="1"/>
  <c r="X233" i="1"/>
  <c r="W233" i="1"/>
  <c r="X232" i="1"/>
  <c r="X236" i="1" s="1"/>
  <c r="W232" i="1"/>
  <c r="W237" i="1" s="1"/>
  <c r="V230" i="1"/>
  <c r="V229" i="1"/>
  <c r="X228" i="1"/>
  <c r="X229" i="1" s="1"/>
  <c r="W228" i="1"/>
  <c r="W230" i="1" s="1"/>
  <c r="V226" i="1"/>
  <c r="V225" i="1"/>
  <c r="X224" i="1"/>
  <c r="X225" i="1" s="1"/>
  <c r="W224" i="1"/>
  <c r="W226" i="1" s="1"/>
  <c r="V220" i="1"/>
  <c r="V219" i="1"/>
  <c r="X218" i="1"/>
  <c r="X219" i="1" s="1"/>
  <c r="W218" i="1"/>
  <c r="W220" i="1" s="1"/>
  <c r="N218" i="1"/>
  <c r="V215" i="1"/>
  <c r="V214" i="1"/>
  <c r="X213" i="1"/>
  <c r="X214" i="1" s="1"/>
  <c r="W213" i="1"/>
  <c r="W215" i="1" s="1"/>
  <c r="V209" i="1"/>
  <c r="V208" i="1"/>
  <c r="X207" i="1"/>
  <c r="X208" i="1" s="1"/>
  <c r="W207" i="1"/>
  <c r="W209" i="1" s="1"/>
  <c r="N207" i="1"/>
  <c r="V203" i="1"/>
  <c r="V202" i="1"/>
  <c r="X201" i="1"/>
  <c r="W201" i="1"/>
  <c r="N201" i="1"/>
  <c r="X200" i="1"/>
  <c r="W200" i="1"/>
  <c r="N200" i="1"/>
  <c r="V197" i="1"/>
  <c r="V196" i="1"/>
  <c r="X195" i="1"/>
  <c r="X196" i="1" s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X183" i="1" s="1"/>
  <c r="W182" i="1"/>
  <c r="W184" i="1" s="1"/>
  <c r="V179" i="1"/>
  <c r="V178" i="1"/>
  <c r="X177" i="1"/>
  <c r="X178" i="1" s="1"/>
  <c r="W177" i="1"/>
  <c r="W179" i="1" s="1"/>
  <c r="N177" i="1"/>
  <c r="V173" i="1"/>
  <c r="V172" i="1"/>
  <c r="X171" i="1"/>
  <c r="X172" i="1" s="1"/>
  <c r="W171" i="1"/>
  <c r="W173" i="1" s="1"/>
  <c r="V168" i="1"/>
  <c r="V167" i="1"/>
  <c r="X166" i="1"/>
  <c r="X167" i="1" s="1"/>
  <c r="W166" i="1"/>
  <c r="W168" i="1" s="1"/>
  <c r="N166" i="1"/>
  <c r="V163" i="1"/>
  <c r="V162" i="1"/>
  <c r="X161" i="1"/>
  <c r="W161" i="1"/>
  <c r="N161" i="1"/>
  <c r="X160" i="1"/>
  <c r="W160" i="1"/>
  <c r="N160" i="1"/>
  <c r="V156" i="1"/>
  <c r="V155" i="1"/>
  <c r="X154" i="1"/>
  <c r="W154" i="1"/>
  <c r="N154" i="1"/>
  <c r="X153" i="1"/>
  <c r="W153" i="1"/>
  <c r="N153" i="1"/>
  <c r="V151" i="1"/>
  <c r="V150" i="1"/>
  <c r="X149" i="1"/>
  <c r="W149" i="1"/>
  <c r="N149" i="1"/>
  <c r="X148" i="1"/>
  <c r="W148" i="1"/>
  <c r="N148" i="1"/>
  <c r="X147" i="1"/>
  <c r="W147" i="1"/>
  <c r="X146" i="1"/>
  <c r="W146" i="1"/>
  <c r="N146" i="1"/>
  <c r="V143" i="1"/>
  <c r="V142" i="1"/>
  <c r="X141" i="1"/>
  <c r="X142" i="1" s="1"/>
  <c r="W141" i="1"/>
  <c r="W143" i="1" s="1"/>
  <c r="N141" i="1"/>
  <c r="V137" i="1"/>
  <c r="V136" i="1"/>
  <c r="X135" i="1"/>
  <c r="X136" i="1" s="1"/>
  <c r="W135" i="1"/>
  <c r="W137" i="1" s="1"/>
  <c r="N135" i="1"/>
  <c r="V132" i="1"/>
  <c r="V131" i="1"/>
  <c r="X130" i="1"/>
  <c r="W130" i="1"/>
  <c r="N130" i="1"/>
  <c r="X129" i="1"/>
  <c r="W129" i="1"/>
  <c r="N129" i="1"/>
  <c r="V126" i="1"/>
  <c r="V125" i="1"/>
  <c r="X124" i="1"/>
  <c r="X125" i="1" s="1"/>
  <c r="W124" i="1"/>
  <c r="W126" i="1" s="1"/>
  <c r="N124" i="1"/>
  <c r="V121" i="1"/>
  <c r="V120" i="1"/>
  <c r="X119" i="1"/>
  <c r="W119" i="1"/>
  <c r="N119" i="1"/>
  <c r="X118" i="1"/>
  <c r="X120" i="1" s="1"/>
  <c r="W118" i="1"/>
  <c r="N118" i="1"/>
  <c r="X117" i="1"/>
  <c r="W117" i="1"/>
  <c r="X116" i="1"/>
  <c r="W116" i="1"/>
  <c r="W121" i="1" s="1"/>
  <c r="N116" i="1"/>
  <c r="V113" i="1"/>
  <c r="V112" i="1"/>
  <c r="X111" i="1"/>
  <c r="X112" i="1" s="1"/>
  <c r="W111" i="1"/>
  <c r="W113" i="1" s="1"/>
  <c r="N111" i="1"/>
  <c r="V108" i="1"/>
  <c r="V107" i="1"/>
  <c r="X106" i="1"/>
  <c r="W106" i="1"/>
  <c r="N106" i="1"/>
  <c r="X105" i="1"/>
  <c r="W105" i="1"/>
  <c r="N105" i="1"/>
  <c r="V102" i="1"/>
  <c r="V101" i="1"/>
  <c r="X100" i="1"/>
  <c r="W100" i="1"/>
  <c r="X99" i="1"/>
  <c r="W99" i="1"/>
  <c r="X98" i="1"/>
  <c r="W98" i="1"/>
  <c r="X97" i="1"/>
  <c r="W97" i="1"/>
  <c r="X96" i="1"/>
  <c r="X101" i="1" s="1"/>
  <c r="W96" i="1"/>
  <c r="W102" i="1" s="1"/>
  <c r="V93" i="1"/>
  <c r="V92" i="1"/>
  <c r="X91" i="1"/>
  <c r="W91" i="1"/>
  <c r="N91" i="1"/>
  <c r="X90" i="1"/>
  <c r="X92" i="1" s="1"/>
  <c r="W90" i="1"/>
  <c r="N90" i="1"/>
  <c r="X89" i="1"/>
  <c r="W89" i="1"/>
  <c r="W93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W75" i="1" s="1"/>
  <c r="N73" i="1"/>
  <c r="X72" i="1"/>
  <c r="X74" i="1" s="1"/>
  <c r="W72" i="1"/>
  <c r="N72" i="1"/>
  <c r="V69" i="1"/>
  <c r="W68" i="1"/>
  <c r="V68" i="1"/>
  <c r="X67" i="1"/>
  <c r="X68" i="1" s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N51" i="1"/>
  <c r="X50" i="1"/>
  <c r="W50" i="1"/>
  <c r="W57" i="1" s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A9" i="1"/>
  <c r="A10" i="1" s="1"/>
  <c r="D7" i="1"/>
  <c r="O6" i="1"/>
  <c r="N2" i="1"/>
  <c r="V255" i="1" l="1"/>
  <c r="W107" i="1"/>
  <c r="X131" i="1"/>
  <c r="W136" i="1"/>
  <c r="W142" i="1"/>
  <c r="X150" i="1"/>
  <c r="W150" i="1"/>
  <c r="W155" i="1"/>
  <c r="W162" i="1"/>
  <c r="W191" i="1"/>
  <c r="W196" i="1"/>
  <c r="X202" i="1"/>
  <c r="W203" i="1"/>
  <c r="V251" i="1"/>
  <c r="X32" i="1"/>
  <c r="X40" i="1"/>
  <c r="W40" i="1"/>
  <c r="W46" i="1"/>
  <c r="X57" i="1"/>
  <c r="W58" i="1"/>
  <c r="W74" i="1"/>
  <c r="W86" i="1"/>
  <c r="X85" i="1"/>
  <c r="W101" i="1"/>
  <c r="X107" i="1"/>
  <c r="W108" i="1"/>
  <c r="W131" i="1"/>
  <c r="W151" i="1"/>
  <c r="X155" i="1"/>
  <c r="W156" i="1"/>
  <c r="X162" i="1"/>
  <c r="W167" i="1"/>
  <c r="W183" i="1"/>
  <c r="X191" i="1"/>
  <c r="W192" i="1"/>
  <c r="W202" i="1"/>
  <c r="W214" i="1"/>
  <c r="W219" i="1"/>
  <c r="W229" i="1"/>
  <c r="W249" i="1"/>
  <c r="V254" i="1"/>
  <c r="F9" i="1"/>
  <c r="J9" i="1"/>
  <c r="F10" i="1"/>
  <c r="W23" i="1"/>
  <c r="W33" i="1"/>
  <c r="W85" i="1"/>
  <c r="W92" i="1"/>
  <c r="W112" i="1"/>
  <c r="W120" i="1"/>
  <c r="W125" i="1"/>
  <c r="W132" i="1"/>
  <c r="W163" i="1"/>
  <c r="W172" i="1"/>
  <c r="W178" i="1"/>
  <c r="W208" i="1"/>
  <c r="W225" i="1"/>
  <c r="W236" i="1"/>
  <c r="W252" i="1"/>
  <c r="W253" i="1"/>
  <c r="H9" i="1"/>
  <c r="W254" i="1" l="1"/>
  <c r="X256" i="1"/>
  <c r="W251" i="1"/>
  <c r="W255" i="1"/>
  <c r="C264" i="1" s="1"/>
  <c r="A264" i="1"/>
  <c r="B264" i="1" l="1"/>
</calcChain>
</file>

<file path=xl/sharedStrings.xml><?xml version="1.0" encoding="utf-8"?>
<sst xmlns="http://schemas.openxmlformats.org/spreadsheetml/2006/main" count="920" uniqueCount="362">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</sst>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4"/>
  <sheetViews>
    <sheetView showGridLines="0" tabSelected="1" topLeftCell="A238" zoomScaleNormal="100" zoomScaleSheetLayoutView="100" workbookViewId="0">
      <selection activeCell="Z255" sqref="Z255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/>
      <c r="I5" s="177"/>
      <c r="J5" s="177"/>
      <c r="K5" s="177"/>
      <c r="L5" s="178"/>
      <c r="N5" s="24" t="s">
        <v>9</v>
      </c>
      <c r="O5" s="286">
        <v>45247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13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2</v>
      </c>
      <c r="W30" s="158">
        <f>IFERROR(IF(V30="","",V30),"")</f>
        <v>2</v>
      </c>
      <c r="X30" s="36">
        <f>IFERROR(IF(V30="","",V30*0.00936),"")</f>
        <v>1.8720000000000001E-2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2</v>
      </c>
      <c r="W32" s="159">
        <f>IFERROR(SUM(W28:W31),"0")</f>
        <v>2</v>
      </c>
      <c r="X32" s="159">
        <f>IFERROR(IF(X28="",0,X28),"0")+IFERROR(IF(X29="",0,X29),"0")+IFERROR(IF(X30="",0,X30),"0")+IFERROR(IF(X31="",0,X31),"0")</f>
        <v>1.8720000000000001E-2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3</v>
      </c>
      <c r="W33" s="159">
        <f>IFERROR(SUMPRODUCT(W28:W31*H28:H31),"0")</f>
        <v>3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8</v>
      </c>
      <c r="W44" s="158">
        <f>IFERROR(IF(V44="","",V44),"")</f>
        <v>8</v>
      </c>
      <c r="X44" s="36">
        <f>IFERROR(IF(V44="","",V44*0.0095),"")</f>
        <v>7.5999999999999998E-2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3</v>
      </c>
      <c r="W45" s="158">
        <f>IFERROR(IF(V45="","",V45),"")</f>
        <v>3</v>
      </c>
      <c r="X45" s="36">
        <f>IFERROR(IF(V45="","",V45*0.0095),"")</f>
        <v>2.8499999999999998E-2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11</v>
      </c>
      <c r="W46" s="159">
        <f>IFERROR(SUM(W44:W45),"0")</f>
        <v>11</v>
      </c>
      <c r="X46" s="159">
        <f>IFERROR(IF(X44="",0,X44),"0")+IFERROR(IF(X45="",0,X45),"0")</f>
        <v>0.1045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13.2</v>
      </c>
      <c r="W47" s="159">
        <f>IFERROR(SUMPRODUCT(W44:W45*H44:H45),"0")</f>
        <v>13.2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1</v>
      </c>
      <c r="W53" s="158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8</v>
      </c>
      <c r="W56" s="158">
        <f t="shared" si="0"/>
        <v>8</v>
      </c>
      <c r="X56" s="36">
        <f t="shared" si="1"/>
        <v>0.124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9</v>
      </c>
      <c r="W57" s="159">
        <f>IFERROR(SUM(W50:W56),"0")</f>
        <v>9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0.13950000000000001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64.48</v>
      </c>
      <c r="W58" s="159">
        <f>IFERROR(SUMPRODUCT(W50:W56*H50:H56),"0")</f>
        <v>64.48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90</v>
      </c>
      <c r="W62" s="158">
        <f>IFERROR(IF(V62="","",V62),"")</f>
        <v>90</v>
      </c>
      <c r="X62" s="36">
        <f>IFERROR(IF(V62="","",V62*0.00866),"")</f>
        <v>0.77939999999999998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90</v>
      </c>
      <c r="W63" s="159">
        <f>IFERROR(SUM(W61:W62),"0")</f>
        <v>90</v>
      </c>
      <c r="X63" s="159">
        <f>IFERROR(IF(X61="",0,X61),"0")+IFERROR(IF(X62="",0,X62),"0")</f>
        <v>0.77939999999999998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450</v>
      </c>
      <c r="W64" s="159">
        <f>IFERROR(SUMPRODUCT(W61:W62*H61:H62),"0")</f>
        <v>450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1</v>
      </c>
      <c r="W80" s="158">
        <f t="shared" si="2"/>
        <v>1</v>
      </c>
      <c r="X80" s="36">
        <f t="shared" si="3"/>
        <v>1.788E-2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12</v>
      </c>
      <c r="W81" s="158">
        <f t="shared" si="2"/>
        <v>12</v>
      </c>
      <c r="X81" s="36">
        <f t="shared" si="3"/>
        <v>0.21456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28</v>
      </c>
      <c r="W84" s="158">
        <f t="shared" si="2"/>
        <v>28</v>
      </c>
      <c r="X84" s="36">
        <f t="shared" si="3"/>
        <v>0.50063999999999997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41</v>
      </c>
      <c r="W85" s="159">
        <f>IFERROR(SUM(W78:W84),"0")</f>
        <v>41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0.73307999999999995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147.6</v>
      </c>
      <c r="W86" s="159">
        <f>IFERROR(SUMPRODUCT(W78:W84*H78:H84),"0")</f>
        <v>147.6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19</v>
      </c>
      <c r="W89" s="158">
        <f>IFERROR(IF(V89="","",V89),"")</f>
        <v>19</v>
      </c>
      <c r="X89" s="36">
        <f>IFERROR(IF(V89="","",V89*0.00936),"")</f>
        <v>0.17784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19</v>
      </c>
      <c r="W91" s="158">
        <f>IFERROR(IF(V91="","",V91),"")</f>
        <v>19</v>
      </c>
      <c r="X91" s="36">
        <f>IFERROR(IF(V91="","",V91*0.0155),"")</f>
        <v>0.29449999999999998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38</v>
      </c>
      <c r="W92" s="159">
        <f>IFERROR(SUM(W89:W91),"0")</f>
        <v>38</v>
      </c>
      <c r="X92" s="159">
        <f>IFERROR(IF(X89="",0,X89),"0")+IFERROR(IF(X90="",0,X90),"0")+IFERROR(IF(X91="",0,X91),"0")</f>
        <v>0.47233999999999998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99.56</v>
      </c>
      <c r="W93" s="159">
        <f>IFERROR(SUMPRODUCT(W89:W91*H89:H91),"0")</f>
        <v>99.56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4</v>
      </c>
      <c r="W96" s="158">
        <f>IFERROR(IF(V96="","",V96),"")</f>
        <v>4</v>
      </c>
      <c r="X96" s="36">
        <f>IFERROR(IF(V96="","",V96*0.0155),"")</f>
        <v>6.2E-2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0</v>
      </c>
      <c r="W97" s="158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44</v>
      </c>
      <c r="W99" s="158">
        <f>IFERROR(IF(V99="","",V99),"")</f>
        <v>44</v>
      </c>
      <c r="X99" s="36">
        <f>IFERROR(IF(V99="","",V99*0.0155),"")</f>
        <v>0.68199999999999994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48</v>
      </c>
      <c r="W101" s="159">
        <f>IFERROR(SUM(W96:W100),"0")</f>
        <v>48</v>
      </c>
      <c r="X101" s="159">
        <f>IFERROR(IF(X96="",0,X96),"0")+IFERROR(IF(X97="",0,X97),"0")+IFERROR(IF(X98="",0,X98),"0")+IFERROR(IF(X99="",0,X99),"0")+IFERROR(IF(X100="",0,X100),"0")</f>
        <v>0.74399999999999999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344.32</v>
      </c>
      <c r="W102" s="159">
        <f>IFERROR(SUMPRODUCT(W96:W100*H96:H100),"0")</f>
        <v>344.32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24</v>
      </c>
      <c r="W105" s="158">
        <f>IFERROR(IF(V105="","",V105),"")</f>
        <v>24</v>
      </c>
      <c r="X105" s="36">
        <f>IFERROR(IF(V105="","",V105*0.01788),"")</f>
        <v>0.42912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22</v>
      </c>
      <c r="W106" s="158">
        <f>IFERROR(IF(V106="","",V106),"")</f>
        <v>22</v>
      </c>
      <c r="X106" s="36">
        <f>IFERROR(IF(V106="","",V106*0.01788),"")</f>
        <v>0.39335999999999999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46</v>
      </c>
      <c r="W107" s="159">
        <f>IFERROR(SUM(W105:W106),"0")</f>
        <v>46</v>
      </c>
      <c r="X107" s="159">
        <f>IFERROR(IF(X105="",0,X105),"0")+IFERROR(IF(X106="",0,X106),"0")</f>
        <v>0.82247999999999999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138</v>
      </c>
      <c r="W108" s="159">
        <f>IFERROR(SUMPRODUCT(W105:W106*H105:H106),"0")</f>
        <v>138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0</v>
      </c>
      <c r="W111" s="158">
        <f>IFERROR(IF(V111="","",V111),"")</f>
        <v>0</v>
      </c>
      <c r="X111" s="36">
        <f>IFERROR(IF(V111="","",V111*0.01788),"")</f>
        <v>0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0</v>
      </c>
      <c r="W112" s="159">
        <f>IFERROR(SUM(W111:W111),"0")</f>
        <v>0</v>
      </c>
      <c r="X112" s="159">
        <f>IFERROR(IF(X111="",0,X111),"0")</f>
        <v>0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0</v>
      </c>
      <c r="W113" s="159">
        <f>IFERROR(SUMPRODUCT(W111:W111*H111:H111),"0")</f>
        <v>0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13</v>
      </c>
      <c r="W118" s="158">
        <f>IFERROR(IF(V118="","",V118),"")</f>
        <v>13</v>
      </c>
      <c r="X118" s="36">
        <f>IFERROR(IF(V118="","",V118*0.01788),"")</f>
        <v>0.23244000000000001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3</v>
      </c>
      <c r="W119" s="158">
        <f>IFERROR(IF(V119="","",V119),"")</f>
        <v>3</v>
      </c>
      <c r="X119" s="36">
        <f>IFERROR(IF(V119="","",V119*0.01788),"")</f>
        <v>5.364E-2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16</v>
      </c>
      <c r="W120" s="159">
        <f>IFERROR(SUM(W116:W119),"0")</f>
        <v>16</v>
      </c>
      <c r="X120" s="159">
        <f>IFERROR(IF(X116="",0,X116),"0")+IFERROR(IF(X117="",0,X117),"0")+IFERROR(IF(X118="",0,X118),"0")+IFERROR(IF(X119="",0,X119),"0")</f>
        <v>0.28608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48</v>
      </c>
      <c r="W121" s="159">
        <f>IFERROR(SUMPRODUCT(W116:W119*H116:H119),"0")</f>
        <v>48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26</v>
      </c>
      <c r="W148" s="158">
        <f>IFERROR(IF(V148="","",V148),"")</f>
        <v>26</v>
      </c>
      <c r="X148" s="36">
        <f>IFERROR(IF(V148="","",V148*0.00866),"")</f>
        <v>0.22515999999999997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26</v>
      </c>
      <c r="W150" s="159">
        <f>IFERROR(SUM(W146:W149),"0")</f>
        <v>26</v>
      </c>
      <c r="X150" s="159">
        <f>IFERROR(IF(X146="",0,X146),"0")+IFERROR(IF(X147="",0,X147),"0")+IFERROR(IF(X148="",0,X148),"0")+IFERROR(IF(X149="",0,X149),"0")</f>
        <v>0.22515999999999997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130</v>
      </c>
      <c r="W151" s="159">
        <f>IFERROR(SUMPRODUCT(W146:W149*H146:H149),"0")</f>
        <v>130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26</v>
      </c>
      <c r="W160" s="158">
        <f>IFERROR(IF(V160="","",V160),"")</f>
        <v>26</v>
      </c>
      <c r="X160" s="36">
        <f>IFERROR(IF(V160="","",V160*0.01788),"")</f>
        <v>0.46488000000000002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29</v>
      </c>
      <c r="W161" s="158">
        <f>IFERROR(IF(V161="","",V161),"")</f>
        <v>29</v>
      </c>
      <c r="X161" s="36">
        <f>IFERROR(IF(V161="","",V161*0.01788),"")</f>
        <v>0.51851999999999998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55</v>
      </c>
      <c r="W162" s="159">
        <f>IFERROR(SUM(W160:W161),"0")</f>
        <v>55</v>
      </c>
      <c r="X162" s="159">
        <f>IFERROR(IF(X160="",0,X160),"0")+IFERROR(IF(X161="",0,X161),"0")</f>
        <v>0.98340000000000005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165</v>
      </c>
      <c r="W163" s="159">
        <f>IFERROR(SUMPRODUCT(W160:W161*H160:H161),"0")</f>
        <v>165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17</v>
      </c>
      <c r="W177" s="158">
        <f>IFERROR(IF(V177="","",V177),"")</f>
        <v>17</v>
      </c>
      <c r="X177" s="36">
        <f>IFERROR(IF(V177="","",V177*0.0155),"")</f>
        <v>0.26350000000000001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17</v>
      </c>
      <c r="W178" s="159">
        <f>IFERROR(SUM(W177:W177),"0")</f>
        <v>17</v>
      </c>
      <c r="X178" s="159">
        <f>IFERROR(IF(X177="",0,X177),"0")</f>
        <v>0.26350000000000001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95.199999999999989</v>
      </c>
      <c r="W179" s="159">
        <f>IFERROR(SUMPRODUCT(W177:W177*H177:H177),"0")</f>
        <v>95.199999999999989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8</v>
      </c>
      <c r="W190" s="158">
        <f>IFERROR(IF(V190="","",V190),"")</f>
        <v>8</v>
      </c>
      <c r="X190" s="36">
        <f>IFERROR(IF(V190="","",V190*0.0155),"")</f>
        <v>0.124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8</v>
      </c>
      <c r="W191" s="159">
        <f>IFERROR(SUM(W187:W190),"0")</f>
        <v>8</v>
      </c>
      <c r="X191" s="159">
        <f>IFERROR(IF(X187="",0,X187),"0")+IFERROR(IF(X188="",0,X188),"0")+IFERROR(IF(X189="",0,X189),"0")+IFERROR(IF(X190="",0,X190),"0")</f>
        <v>0.124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57.6</v>
      </c>
      <c r="W192" s="159">
        <f>IFERROR(SUMPRODUCT(W187:W190*H187:H190),"0")</f>
        <v>57.6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0</v>
      </c>
      <c r="W228" s="158">
        <f>IFERROR(IF(V228="","",V228),"")</f>
        <v>0</v>
      </c>
      <c r="X228" s="36">
        <f>IFERROR(IF(V228="","",V228*0.0155),"")</f>
        <v>0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0</v>
      </c>
      <c r="W230" s="159">
        <f>IFERROR(SUMPRODUCT(W228:W228*H228:H228),"0")</f>
        <v>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74</v>
      </c>
      <c r="W232" s="158">
        <f>IFERROR(IF(V232="","",V232),"")</f>
        <v>74</v>
      </c>
      <c r="X232" s="36">
        <f>IFERROR(IF(V232="","",V232*0.00936),"")</f>
        <v>0.69264000000000003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0</v>
      </c>
      <c r="W234" s="158">
        <f>IFERROR(IF(V234="","",V234),"")</f>
        <v>0</v>
      </c>
      <c r="X234" s="36">
        <f>IFERROR(IF(V234="","",V234*0.0155),"")</f>
        <v>0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74</v>
      </c>
      <c r="W236" s="159">
        <f>IFERROR(SUM(W232:W235),"0")</f>
        <v>74</v>
      </c>
      <c r="X236" s="159">
        <f>IFERROR(IF(X232="",0,X232),"0")+IFERROR(IF(X233="",0,X233),"0")+IFERROR(IF(X234="",0,X234),"0")+IFERROR(IF(X235="",0,X235),"0")</f>
        <v>0.69264000000000003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199.8</v>
      </c>
      <c r="W237" s="159">
        <f>IFERROR(SUMPRODUCT(W232:W235*H232:H235),"0")</f>
        <v>199.8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135</v>
      </c>
      <c r="W241" s="158">
        <f t="shared" si="4"/>
        <v>135</v>
      </c>
      <c r="X241" s="36">
        <f t="shared" si="5"/>
        <v>1.2636000000000001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27</v>
      </c>
      <c r="W243" s="158">
        <f t="shared" si="4"/>
        <v>27</v>
      </c>
      <c r="X243" s="36">
        <f t="shared" si="5"/>
        <v>0.25272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1</v>
      </c>
      <c r="W244" s="158">
        <f t="shared" si="4"/>
        <v>1</v>
      </c>
      <c r="X244" s="36">
        <f t="shared" si="5"/>
        <v>9.3600000000000003E-3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26</v>
      </c>
      <c r="W247" s="158">
        <f t="shared" si="4"/>
        <v>26</v>
      </c>
      <c r="X247" s="36">
        <f>IFERROR(IF(V247="","",V247*0.00502),"")</f>
        <v>0.13052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189</v>
      </c>
      <c r="W249" s="159">
        <f>IFERROR(SUM(W239:W248),"0")</f>
        <v>189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1.6562000000000001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649.9</v>
      </c>
      <c r="W250" s="159">
        <f>IFERROR(SUMPRODUCT(W239:W248*H239:H248),"0")</f>
        <v>649.9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2605.66</v>
      </c>
      <c r="W251" s="159">
        <f>IFERROR(W24+W33+W41+W47+W58+W64+W69+W75+W86+W93+W102+W108+W113+W121+W126+W132+W137+W143+W151+W156+W163+W168+W173+W179+W184+W192+W197+W203+W209+W215+W220+W226+W230+W237+W250,"0")</f>
        <v>2605.66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2815.7597999999998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2815.7597999999998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7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7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2990.7597999999998</v>
      </c>
      <c r="W254" s="159">
        <f>GrossWeightTotalR+PalletQtyTotalR*25</f>
        <v>2990.7597999999998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670</v>
      </c>
      <c r="W255" s="159">
        <f>IFERROR(W23+W32+W40+W46+W57+W63+W68+W74+W85+W92+W101+W107+W112+W120+W125+W131+W136+W142+W150+W155+W162+W167+W172+W178+W183+W191+W196+W202+W208+W214+W219+W225+W229+W236+W249,"0")</f>
        <v>670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8.0449999999999982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3</v>
      </c>
      <c r="D261" s="46">
        <f>IFERROR(V36*H36,"0")+IFERROR(V37*H37,"0")+IFERROR(V38*H38,"0")+IFERROR(V39*H39,"0")</f>
        <v>0</v>
      </c>
      <c r="E261" s="46">
        <f>IFERROR(V44*H44,"0")+IFERROR(V45*H45,"0")</f>
        <v>13.2</v>
      </c>
      <c r="F261" s="46">
        <f>IFERROR(V50*H50,"0")+IFERROR(V51*H51,"0")+IFERROR(V52*H52,"0")+IFERROR(V53*H53,"0")+IFERROR(V54*H54,"0")+IFERROR(V55*H55,"0")+IFERROR(V56*H56,"0")</f>
        <v>64.48</v>
      </c>
      <c r="G261" s="46">
        <f>IFERROR(V61*H61,"0")+IFERROR(V62*H62,"0")</f>
        <v>450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147.6</v>
      </c>
      <c r="K261" s="151"/>
      <c r="L261" s="46">
        <f>IFERROR(V89*H89,"0")+IFERROR(V90*H90,"0")+IFERROR(V91*H91,"0")</f>
        <v>99.56</v>
      </c>
      <c r="M261" s="46">
        <f>IFERROR(V96*H96,"0")+IFERROR(V97*H97,"0")+IFERROR(V98*H98,"0")+IFERROR(V99*H99,"0")+IFERROR(V100*H100,"0")</f>
        <v>344.32</v>
      </c>
      <c r="N261" s="46">
        <f>IFERROR(V105*H105,"0")+IFERROR(V106*H106,"0")</f>
        <v>138</v>
      </c>
      <c r="O261" s="46">
        <f>IFERROR(V111*H111,"0")</f>
        <v>0</v>
      </c>
      <c r="P261" s="46">
        <f>IFERROR(V116*H116,"0")+IFERROR(V117*H117,"0")+IFERROR(V118*H118,"0")+IFERROR(V119*H119,"0")</f>
        <v>48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130</v>
      </c>
      <c r="V261" s="46">
        <f>IFERROR(V160*H160,"0")+IFERROR(V161*H161,"0")</f>
        <v>165</v>
      </c>
      <c r="W261" s="46">
        <f>IFERROR(V166*H166,"0")</f>
        <v>0</v>
      </c>
      <c r="X261" s="46">
        <f>IFERROR(V171*H171,"0")</f>
        <v>0</v>
      </c>
      <c r="Y261" s="46">
        <f>IFERROR(V177*H177,"0")</f>
        <v>95.199999999999989</v>
      </c>
      <c r="Z261" s="46">
        <f>IFERROR(V182*H182,"0")</f>
        <v>0</v>
      </c>
      <c r="AA261" s="46">
        <f>IFERROR(V187*H187,"0")+IFERROR(V188*H188,"0")+IFERROR(V189*H189,"0")+IFERROR(V190*H190,"0")</f>
        <v>57.6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849.69999999999993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1141.5999999999999</v>
      </c>
      <c r="B264" s="60">
        <f>SUMPRODUCT(--(BA:BA="ПГП"),--(U:U="кор"),H:H,W:W)+SUMPRODUCT(--(BA:BA="ПГП"),--(U:U="кг"),W:W)</f>
        <v>1464.0600000000002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25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2023-11-17T09:34:39Z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