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1,23\14,11,23 Пушкарный мал\"/>
    </mc:Choice>
  </mc:AlternateContent>
  <xr:revisionPtr revIDLastSave="0" documentId="13_ncr:1_{CA37C174-71DC-4045-96E7-23E2E7004F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8" i="2" l="1"/>
  <c r="V457" i="2"/>
  <c r="V455" i="2"/>
  <c r="V454" i="2"/>
  <c r="W453" i="2"/>
  <c r="T466" i="2" s="1"/>
  <c r="N453" i="2"/>
  <c r="V450" i="2"/>
  <c r="V449" i="2"/>
  <c r="W448" i="2"/>
  <c r="X448" i="2" s="1"/>
  <c r="W447" i="2"/>
  <c r="W450" i="2" s="1"/>
  <c r="V445" i="2"/>
  <c r="V444" i="2"/>
  <c r="W443" i="2"/>
  <c r="X443" i="2" s="1"/>
  <c r="X442" i="2"/>
  <c r="W442" i="2"/>
  <c r="W444" i="2" s="1"/>
  <c r="V440" i="2"/>
  <c r="V439" i="2"/>
  <c r="X438" i="2"/>
  <c r="W438" i="2"/>
  <c r="W437" i="2"/>
  <c r="X437" i="2" s="1"/>
  <c r="X439" i="2" s="1"/>
  <c r="V435" i="2"/>
  <c r="V434" i="2"/>
  <c r="W433" i="2"/>
  <c r="X433" i="2" s="1"/>
  <c r="W432" i="2"/>
  <c r="V428" i="2"/>
  <c r="V427" i="2"/>
  <c r="W426" i="2"/>
  <c r="X426" i="2" s="1"/>
  <c r="N426" i="2"/>
  <c r="W425" i="2"/>
  <c r="X425" i="2" s="1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X416" i="2" s="1"/>
  <c r="N416" i="2"/>
  <c r="V414" i="2"/>
  <c r="V413" i="2"/>
  <c r="W412" i="2"/>
  <c r="X412" i="2" s="1"/>
  <c r="N412" i="2"/>
  <c r="W411" i="2"/>
  <c r="X411" i="2" s="1"/>
  <c r="N411" i="2"/>
  <c r="V409" i="2"/>
  <c r="V408" i="2"/>
  <c r="W407" i="2"/>
  <c r="X407" i="2" s="1"/>
  <c r="N407" i="2"/>
  <c r="W406" i="2"/>
  <c r="X406" i="2" s="1"/>
  <c r="N406" i="2"/>
  <c r="X405" i="2"/>
  <c r="W405" i="2"/>
  <c r="N405" i="2"/>
  <c r="W404" i="2"/>
  <c r="X404" i="2" s="1"/>
  <c r="N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V395" i="2"/>
  <c r="V394" i="2"/>
  <c r="W393" i="2"/>
  <c r="X393" i="2" s="1"/>
  <c r="X394" i="2" s="1"/>
  <c r="N393" i="2"/>
  <c r="V391" i="2"/>
  <c r="V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W385" i="2"/>
  <c r="X385" i="2" s="1"/>
  <c r="N385" i="2"/>
  <c r="W384" i="2"/>
  <c r="N384" i="2"/>
  <c r="W383" i="2"/>
  <c r="X383" i="2" s="1"/>
  <c r="N383" i="2"/>
  <c r="V381" i="2"/>
  <c r="V380" i="2"/>
  <c r="W379" i="2"/>
  <c r="X379" i="2" s="1"/>
  <c r="N379" i="2"/>
  <c r="W378" i="2"/>
  <c r="N378" i="2"/>
  <c r="V375" i="2"/>
  <c r="V374" i="2"/>
  <c r="W373" i="2"/>
  <c r="W374" i="2" s="1"/>
  <c r="V371" i="2"/>
  <c r="V370" i="2"/>
  <c r="W369" i="2"/>
  <c r="W371" i="2" s="1"/>
  <c r="N369" i="2"/>
  <c r="V367" i="2"/>
  <c r="V366" i="2"/>
  <c r="W365" i="2"/>
  <c r="X365" i="2" s="1"/>
  <c r="N365" i="2"/>
  <c r="W364" i="2"/>
  <c r="X364" i="2" s="1"/>
  <c r="N364" i="2"/>
  <c r="W363" i="2"/>
  <c r="X363" i="2" s="1"/>
  <c r="N363" i="2"/>
  <c r="W362" i="2"/>
  <c r="W367" i="2" s="1"/>
  <c r="N362" i="2"/>
  <c r="V360" i="2"/>
  <c r="V359" i="2"/>
  <c r="W358" i="2"/>
  <c r="X358" i="2" s="1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N346" i="2"/>
  <c r="V344" i="2"/>
  <c r="V343" i="2"/>
  <c r="W342" i="2"/>
  <c r="X342" i="2" s="1"/>
  <c r="N342" i="2"/>
  <c r="W341" i="2"/>
  <c r="W344" i="2" s="1"/>
  <c r="N341" i="2"/>
  <c r="V337" i="2"/>
  <c r="V336" i="2"/>
  <c r="W335" i="2"/>
  <c r="W337" i="2" s="1"/>
  <c r="N335" i="2"/>
  <c r="V333" i="2"/>
  <c r="V332" i="2"/>
  <c r="W331" i="2"/>
  <c r="X331" i="2" s="1"/>
  <c r="N331" i="2"/>
  <c r="W330" i="2"/>
  <c r="X330" i="2" s="1"/>
  <c r="N330" i="2"/>
  <c r="W329" i="2"/>
  <c r="X329" i="2" s="1"/>
  <c r="N329" i="2"/>
  <c r="W328" i="2"/>
  <c r="N328" i="2"/>
  <c r="V326" i="2"/>
  <c r="V325" i="2"/>
  <c r="W324" i="2"/>
  <c r="X324" i="2" s="1"/>
  <c r="N324" i="2"/>
  <c r="W323" i="2"/>
  <c r="W326" i="2" s="1"/>
  <c r="N323" i="2"/>
  <c r="V321" i="2"/>
  <c r="V320" i="2"/>
  <c r="W319" i="2"/>
  <c r="X319" i="2" s="1"/>
  <c r="N319" i="2"/>
  <c r="X318" i="2"/>
  <c r="W318" i="2"/>
  <c r="N318" i="2"/>
  <c r="W317" i="2"/>
  <c r="N317" i="2"/>
  <c r="W316" i="2"/>
  <c r="X316" i="2" s="1"/>
  <c r="N316" i="2"/>
  <c r="V313" i="2"/>
  <c r="V312" i="2"/>
  <c r="W311" i="2"/>
  <c r="W313" i="2" s="1"/>
  <c r="N311" i="2"/>
  <c r="V309" i="2"/>
  <c r="V308" i="2"/>
  <c r="W307" i="2"/>
  <c r="W309" i="2" s="1"/>
  <c r="N307" i="2"/>
  <c r="V305" i="2"/>
  <c r="V304" i="2"/>
  <c r="W303" i="2"/>
  <c r="X303" i="2" s="1"/>
  <c r="N303" i="2"/>
  <c r="W302" i="2"/>
  <c r="X302" i="2" s="1"/>
  <c r="X304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N291" i="2"/>
  <c r="V287" i="2"/>
  <c r="V286" i="2"/>
  <c r="W285" i="2"/>
  <c r="W287" i="2" s="1"/>
  <c r="N285" i="2"/>
  <c r="V283" i="2"/>
  <c r="V282" i="2"/>
  <c r="W281" i="2"/>
  <c r="X281" i="2" s="1"/>
  <c r="X282" i="2" s="1"/>
  <c r="N281" i="2"/>
  <c r="V279" i="2"/>
  <c r="V278" i="2"/>
  <c r="W277" i="2"/>
  <c r="X277" i="2" s="1"/>
  <c r="W276" i="2"/>
  <c r="X276" i="2" s="1"/>
  <c r="N276" i="2"/>
  <c r="W275" i="2"/>
  <c r="N275" i="2"/>
  <c r="V273" i="2"/>
  <c r="V272" i="2"/>
  <c r="W271" i="2"/>
  <c r="W273" i="2" s="1"/>
  <c r="N271" i="2"/>
  <c r="V268" i="2"/>
  <c r="V267" i="2"/>
  <c r="W266" i="2"/>
  <c r="X266" i="2" s="1"/>
  <c r="N266" i="2"/>
  <c r="W265" i="2"/>
  <c r="W268" i="2" s="1"/>
  <c r="N265" i="2"/>
  <c r="V263" i="2"/>
  <c r="V262" i="2"/>
  <c r="W261" i="2"/>
  <c r="X261" i="2" s="1"/>
  <c r="N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W256" i="2"/>
  <c r="X256" i="2" s="1"/>
  <c r="N256" i="2"/>
  <c r="W255" i="2"/>
  <c r="N255" i="2"/>
  <c r="V252" i="2"/>
  <c r="V251" i="2"/>
  <c r="W250" i="2"/>
  <c r="X250" i="2" s="1"/>
  <c r="N250" i="2"/>
  <c r="W249" i="2"/>
  <c r="X249" i="2" s="1"/>
  <c r="N249" i="2"/>
  <c r="W248" i="2"/>
  <c r="X248" i="2" s="1"/>
  <c r="N248" i="2"/>
  <c r="V246" i="2"/>
  <c r="V245" i="2"/>
  <c r="W244" i="2"/>
  <c r="X244" i="2" s="1"/>
  <c r="W243" i="2"/>
  <c r="X243" i="2" s="1"/>
  <c r="N243" i="2"/>
  <c r="W242" i="2"/>
  <c r="X242" i="2" s="1"/>
  <c r="W241" i="2"/>
  <c r="V239" i="2"/>
  <c r="V238" i="2"/>
  <c r="W237" i="2"/>
  <c r="X237" i="2" s="1"/>
  <c r="N237" i="2"/>
  <c r="W236" i="2"/>
  <c r="X236" i="2" s="1"/>
  <c r="N236" i="2"/>
  <c r="W235" i="2"/>
  <c r="W239" i="2" s="1"/>
  <c r="N235" i="2"/>
  <c r="V233" i="2"/>
  <c r="V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W233" i="2" s="1"/>
  <c r="N225" i="2"/>
  <c r="V223" i="2"/>
  <c r="V222" i="2"/>
  <c r="W221" i="2"/>
  <c r="X221" i="2" s="1"/>
  <c r="N221" i="2"/>
  <c r="W220" i="2"/>
  <c r="X220" i="2" s="1"/>
  <c r="N220" i="2"/>
  <c r="W219" i="2"/>
  <c r="X219" i="2" s="1"/>
  <c r="N219" i="2"/>
  <c r="W218" i="2"/>
  <c r="W222" i="2" s="1"/>
  <c r="N218" i="2"/>
  <c r="V216" i="2"/>
  <c r="V215" i="2"/>
  <c r="W214" i="2"/>
  <c r="X214" i="2" s="1"/>
  <c r="X215" i="2" s="1"/>
  <c r="N214" i="2"/>
  <c r="V212" i="2"/>
  <c r="V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W197" i="2"/>
  <c r="X197" i="2" s="1"/>
  <c r="N197" i="2"/>
  <c r="W196" i="2"/>
  <c r="N196" i="2"/>
  <c r="V193" i="2"/>
  <c r="V192" i="2"/>
  <c r="W191" i="2"/>
  <c r="X191" i="2" s="1"/>
  <c r="N191" i="2"/>
  <c r="W190" i="2"/>
  <c r="X190" i="2" s="1"/>
  <c r="N190" i="2"/>
  <c r="V188" i="2"/>
  <c r="V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W176" i="2"/>
  <c r="X176" i="2" s="1"/>
  <c r="W175" i="2"/>
  <c r="X175" i="2" s="1"/>
  <c r="N175" i="2"/>
  <c r="W174" i="2"/>
  <c r="X174" i="2" s="1"/>
  <c r="N174" i="2"/>
  <c r="W173" i="2"/>
  <c r="X173" i="2" s="1"/>
  <c r="W172" i="2"/>
  <c r="X172" i="2" s="1"/>
  <c r="N172" i="2"/>
  <c r="W171" i="2"/>
  <c r="W170" i="2"/>
  <c r="X170" i="2" s="1"/>
  <c r="N170" i="2"/>
  <c r="V168" i="2"/>
  <c r="V167" i="2"/>
  <c r="W166" i="2"/>
  <c r="X166" i="2" s="1"/>
  <c r="N166" i="2"/>
  <c r="W165" i="2"/>
  <c r="X165" i="2" s="1"/>
  <c r="N165" i="2"/>
  <c r="W164" i="2"/>
  <c r="X164" i="2" s="1"/>
  <c r="N164" i="2"/>
  <c r="W163" i="2"/>
  <c r="X163" i="2" s="1"/>
  <c r="N163" i="2"/>
  <c r="V161" i="2"/>
  <c r="V160" i="2"/>
  <c r="W159" i="2"/>
  <c r="X159" i="2" s="1"/>
  <c r="N159" i="2"/>
  <c r="W158" i="2"/>
  <c r="X158" i="2" s="1"/>
  <c r="X160" i="2" s="1"/>
  <c r="V156" i="2"/>
  <c r="V155" i="2"/>
  <c r="W154" i="2"/>
  <c r="X154" i="2" s="1"/>
  <c r="N154" i="2"/>
  <c r="W153" i="2"/>
  <c r="N153" i="2"/>
  <c r="V150" i="2"/>
  <c r="V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X143" i="2" s="1"/>
  <c r="N143" i="2"/>
  <c r="W142" i="2"/>
  <c r="X142" i="2" s="1"/>
  <c r="N142" i="2"/>
  <c r="W141" i="2"/>
  <c r="X141" i="2" s="1"/>
  <c r="N141" i="2"/>
  <c r="V138" i="2"/>
  <c r="V137" i="2"/>
  <c r="W136" i="2"/>
  <c r="X136" i="2" s="1"/>
  <c r="N136" i="2"/>
  <c r="W135" i="2"/>
  <c r="X135" i="2" s="1"/>
  <c r="N135" i="2"/>
  <c r="W134" i="2"/>
  <c r="N134" i="2"/>
  <c r="V130" i="2"/>
  <c r="V129" i="2"/>
  <c r="W128" i="2"/>
  <c r="X128" i="2" s="1"/>
  <c r="N128" i="2"/>
  <c r="W127" i="2"/>
  <c r="X127" i="2" s="1"/>
  <c r="N127" i="2"/>
  <c r="W126" i="2"/>
  <c r="N126" i="2"/>
  <c r="V123" i="2"/>
  <c r="V122" i="2"/>
  <c r="W121" i="2"/>
  <c r="X121" i="2" s="1"/>
  <c r="W120" i="2"/>
  <c r="X120" i="2" s="1"/>
  <c r="N120" i="2"/>
  <c r="W119" i="2"/>
  <c r="X119" i="2" s="1"/>
  <c r="W118" i="2"/>
  <c r="X118" i="2" s="1"/>
  <c r="N118" i="2"/>
  <c r="W117" i="2"/>
  <c r="X117" i="2" s="1"/>
  <c r="N117" i="2"/>
  <c r="V115" i="2"/>
  <c r="V114" i="2"/>
  <c r="W113" i="2"/>
  <c r="X113" i="2" s="1"/>
  <c r="W112" i="2"/>
  <c r="X112" i="2" s="1"/>
  <c r="N112" i="2"/>
  <c r="W111" i="2"/>
  <c r="X111" i="2" s="1"/>
  <c r="W110" i="2"/>
  <c r="X110" i="2" s="1"/>
  <c r="W109" i="2"/>
  <c r="W108" i="2"/>
  <c r="X108" i="2" s="1"/>
  <c r="N108" i="2"/>
  <c r="W107" i="2"/>
  <c r="X107" i="2" s="1"/>
  <c r="N107" i="2"/>
  <c r="W106" i="2"/>
  <c r="X106" i="2" s="1"/>
  <c r="W105" i="2"/>
  <c r="X105" i="2" s="1"/>
  <c r="V103" i="2"/>
  <c r="V102" i="2"/>
  <c r="W101" i="2"/>
  <c r="X101" i="2" s="1"/>
  <c r="W100" i="2"/>
  <c r="X100" i="2" s="1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N92" i="2"/>
  <c r="V90" i="2"/>
  <c r="V89" i="2"/>
  <c r="W88" i="2"/>
  <c r="X88" i="2" s="1"/>
  <c r="N88" i="2"/>
  <c r="W87" i="2"/>
  <c r="X87" i="2" s="1"/>
  <c r="N87" i="2"/>
  <c r="W86" i="2"/>
  <c r="X86" i="2" s="1"/>
  <c r="W85" i="2"/>
  <c r="X85" i="2" s="1"/>
  <c r="W84" i="2"/>
  <c r="X84" i="2" s="1"/>
  <c r="W83" i="2"/>
  <c r="X83" i="2" s="1"/>
  <c r="N83" i="2"/>
  <c r="W82" i="2"/>
  <c r="X82" i="2" s="1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V60" i="2"/>
  <c r="V59" i="2"/>
  <c r="W58" i="2"/>
  <c r="X58" i="2" s="1"/>
  <c r="W57" i="2"/>
  <c r="X57" i="2" s="1"/>
  <c r="N57" i="2"/>
  <c r="W56" i="2"/>
  <c r="X56" i="2" s="1"/>
  <c r="N56" i="2"/>
  <c r="W55" i="2"/>
  <c r="V52" i="2"/>
  <c r="V51" i="2"/>
  <c r="W50" i="2"/>
  <c r="N50" i="2"/>
  <c r="W49" i="2"/>
  <c r="C466" i="2" s="1"/>
  <c r="N49" i="2"/>
  <c r="V45" i="2"/>
  <c r="V44" i="2"/>
  <c r="W43" i="2"/>
  <c r="W44" i="2" s="1"/>
  <c r="N43" i="2"/>
  <c r="V41" i="2"/>
  <c r="V40" i="2"/>
  <c r="W39" i="2"/>
  <c r="W40" i="2" s="1"/>
  <c r="N39" i="2"/>
  <c r="V37" i="2"/>
  <c r="V36" i="2"/>
  <c r="W35" i="2"/>
  <c r="X35" i="2" s="1"/>
  <c r="X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N27" i="2"/>
  <c r="W26" i="2"/>
  <c r="X26" i="2" s="1"/>
  <c r="N26" i="2"/>
  <c r="V24" i="2"/>
  <c r="V23" i="2"/>
  <c r="W22" i="2"/>
  <c r="W23" i="2" s="1"/>
  <c r="N22" i="2"/>
  <c r="H10" i="2"/>
  <c r="A9" i="2"/>
  <c r="F10" i="2" s="1"/>
  <c r="D7" i="2"/>
  <c r="O6" i="2"/>
  <c r="N2" i="2"/>
  <c r="X22" i="2" l="1"/>
  <c r="X23" i="2" s="1"/>
  <c r="W187" i="2"/>
  <c r="W263" i="2"/>
  <c r="W211" i="2"/>
  <c r="W278" i="2"/>
  <c r="W343" i="2"/>
  <c r="D466" i="2"/>
  <c r="E466" i="2"/>
  <c r="W102" i="2"/>
  <c r="F466" i="2"/>
  <c r="I466" i="2"/>
  <c r="W246" i="2"/>
  <c r="X285" i="2"/>
  <c r="X286" i="2" s="1"/>
  <c r="W321" i="2"/>
  <c r="W325" i="2"/>
  <c r="W390" i="2"/>
  <c r="N466" i="2"/>
  <c r="V456" i="2"/>
  <c r="W36" i="2"/>
  <c r="W37" i="2"/>
  <c r="W114" i="2"/>
  <c r="W160" i="2"/>
  <c r="X167" i="2"/>
  <c r="X192" i="2"/>
  <c r="W215" i="2"/>
  <c r="W216" i="2"/>
  <c r="X251" i="2"/>
  <c r="W279" i="2"/>
  <c r="W282" i="2"/>
  <c r="W299" i="2"/>
  <c r="X408" i="2"/>
  <c r="X413" i="2"/>
  <c r="X427" i="2"/>
  <c r="W427" i="2"/>
  <c r="W428" i="2"/>
  <c r="W41" i="2"/>
  <c r="W51" i="2"/>
  <c r="W59" i="2"/>
  <c r="W80" i="2"/>
  <c r="X149" i="2"/>
  <c r="W457" i="2"/>
  <c r="V460" i="2"/>
  <c r="W32" i="2"/>
  <c r="X39" i="2"/>
  <c r="X40" i="2" s="1"/>
  <c r="W52" i="2"/>
  <c r="X63" i="2"/>
  <c r="W123" i="2"/>
  <c r="W122" i="2"/>
  <c r="X126" i="2"/>
  <c r="X129" i="2" s="1"/>
  <c r="G466" i="2"/>
  <c r="X153" i="2"/>
  <c r="X155" i="2" s="1"/>
  <c r="W156" i="2"/>
  <c r="W168" i="2"/>
  <c r="W193" i="2"/>
  <c r="X218" i="2"/>
  <c r="X222" i="2" s="1"/>
  <c r="X225" i="2"/>
  <c r="X232" i="2" s="1"/>
  <c r="X235" i="2"/>
  <c r="X238" i="2" s="1"/>
  <c r="W252" i="2"/>
  <c r="W251" i="2"/>
  <c r="W267" i="2"/>
  <c r="X275" i="2"/>
  <c r="X278" i="2" s="1"/>
  <c r="W304" i="2"/>
  <c r="X307" i="2"/>
  <c r="X308" i="2" s="1"/>
  <c r="W308" i="2"/>
  <c r="W320" i="2"/>
  <c r="X317" i="2"/>
  <c r="X320" i="2" s="1"/>
  <c r="W333" i="2"/>
  <c r="X335" i="2"/>
  <c r="X336" i="2" s="1"/>
  <c r="W360" i="2"/>
  <c r="Q466" i="2"/>
  <c r="W380" i="2"/>
  <c r="W381" i="2"/>
  <c r="X384" i="2"/>
  <c r="W394" i="2"/>
  <c r="W395" i="2"/>
  <c r="R466" i="2"/>
  <c r="W409" i="2"/>
  <c r="W422" i="2"/>
  <c r="S466" i="2"/>
  <c r="X444" i="2"/>
  <c r="V459" i="2"/>
  <c r="X422" i="2"/>
  <c r="X122" i="2"/>
  <c r="X390" i="2"/>
  <c r="X89" i="2"/>
  <c r="W332" i="2"/>
  <c r="W423" i="2"/>
  <c r="X74" i="2"/>
  <c r="W103" i="2"/>
  <c r="W212" i="2"/>
  <c r="W232" i="2"/>
  <c r="X255" i="2"/>
  <c r="X262" i="2" s="1"/>
  <c r="X271" i="2"/>
  <c r="X272" i="2" s="1"/>
  <c r="X311" i="2"/>
  <c r="X312" i="2" s="1"/>
  <c r="X328" i="2"/>
  <c r="X332" i="2" s="1"/>
  <c r="X346" i="2"/>
  <c r="X359" i="2" s="1"/>
  <c r="X369" i="2"/>
  <c r="X370" i="2" s="1"/>
  <c r="W375" i="2"/>
  <c r="W391" i="2"/>
  <c r="W413" i="2"/>
  <c r="X432" i="2"/>
  <c r="X434" i="2" s="1"/>
  <c r="W458" i="2"/>
  <c r="W459" i="2" s="1"/>
  <c r="H466" i="2"/>
  <c r="W188" i="2"/>
  <c r="F9" i="2"/>
  <c r="W33" i="2"/>
  <c r="W45" i="2"/>
  <c r="W89" i="2"/>
  <c r="X109" i="2"/>
  <c r="X114" i="2" s="1"/>
  <c r="W138" i="2"/>
  <c r="X171" i="2"/>
  <c r="X187" i="2" s="1"/>
  <c r="H9" i="2"/>
  <c r="W24" i="2"/>
  <c r="X55" i="2"/>
  <c r="X59" i="2" s="1"/>
  <c r="X134" i="2"/>
  <c r="X137" i="2" s="1"/>
  <c r="W155" i="2"/>
  <c r="X196" i="2"/>
  <c r="X211" i="2" s="1"/>
  <c r="W223" i="2"/>
  <c r="X265" i="2"/>
  <c r="X267" i="2" s="1"/>
  <c r="X291" i="2"/>
  <c r="X299" i="2" s="1"/>
  <c r="W305" i="2"/>
  <c r="X323" i="2"/>
  <c r="X325" i="2" s="1"/>
  <c r="X341" i="2"/>
  <c r="X343" i="2" s="1"/>
  <c r="W359" i="2"/>
  <c r="W408" i="2"/>
  <c r="W439" i="2"/>
  <c r="W445" i="2"/>
  <c r="X453" i="2"/>
  <c r="X454" i="2" s="1"/>
  <c r="J9" i="2"/>
  <c r="W79" i="2"/>
  <c r="W115" i="2"/>
  <c r="W238" i="2"/>
  <c r="W272" i="2"/>
  <c r="W283" i="2"/>
  <c r="W300" i="2"/>
  <c r="W312" i="2"/>
  <c r="W370" i="2"/>
  <c r="J466" i="2"/>
  <c r="W60" i="2"/>
  <c r="W149" i="2"/>
  <c r="W161" i="2"/>
  <c r="A10" i="2"/>
  <c r="X49" i="2"/>
  <c r="W90" i="2"/>
  <c r="X378" i="2"/>
  <c r="X380" i="2" s="1"/>
  <c r="W414" i="2"/>
  <c r="X447" i="2"/>
  <c r="X449" i="2" s="1"/>
  <c r="W454" i="2"/>
  <c r="L466" i="2"/>
  <c r="W167" i="2"/>
  <c r="W245" i="2"/>
  <c r="W434" i="2"/>
  <c r="W440" i="2"/>
  <c r="M466" i="2"/>
  <c r="W150" i="2"/>
  <c r="X50" i="2"/>
  <c r="X92" i="2"/>
  <c r="X102" i="2" s="1"/>
  <c r="W366" i="2"/>
  <c r="W455" i="2"/>
  <c r="B466" i="2"/>
  <c r="O466" i="2"/>
  <c r="X27" i="2"/>
  <c r="X32" i="2" s="1"/>
  <c r="X43" i="2"/>
  <c r="X44" i="2" s="1"/>
  <c r="W129" i="2"/>
  <c r="W192" i="2"/>
  <c r="X241" i="2"/>
  <c r="X245" i="2" s="1"/>
  <c r="W262" i="2"/>
  <c r="W286" i="2"/>
  <c r="W336" i="2"/>
  <c r="X362" i="2"/>
  <c r="X366" i="2" s="1"/>
  <c r="X373" i="2"/>
  <c r="X374" i="2" s="1"/>
  <c r="W435" i="2"/>
  <c r="W449" i="2"/>
  <c r="P466" i="2"/>
  <c r="W137" i="2"/>
  <c r="W130" i="2"/>
  <c r="X79" i="2" l="1"/>
  <c r="W460" i="2"/>
  <c r="W456" i="2"/>
  <c r="X51" i="2"/>
  <c r="X461" i="2" s="1"/>
</calcChain>
</file>

<file path=xl/sharedStrings.xml><?xml version="1.0" encoding="utf-8"?>
<sst xmlns="http://schemas.openxmlformats.org/spreadsheetml/2006/main" count="2923" uniqueCount="653">
  <si>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</si>
  <si>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</si>
  <si>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</si>
  <si>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</si>
  <si>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</si>
  <si>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</si>
  <si>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</si>
  <si>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</si>
  <si>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</si>
  <si>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</si>
  <si>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</si>
  <si>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</si>
  <si>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</si>
  <si>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</si>
  <si>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</si>
  <si>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</si>
  <si>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</si>
  <si>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</si>
  <si>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</si>
  <si>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</si>
  <si>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</si>
  <si>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</si>
  <si>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</si>
  <si>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</si>
  <si>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</si>
  <si>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</si>
  <si>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</si>
  <si>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</si>
  <si>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</si>
  <si>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</si>
  <si>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</si>
  <si>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</si>
  <si>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</si>
  <si>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</si>
  <si>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</si>
  <si>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</si>
  <si>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</si>
  <si>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</si>
  <si>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</si>
  <si>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</si>
  <si>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</si>
  <si>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</si>
  <si>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</si>
  <si>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</si>
  <si>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</si>
  <si>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</si>
  <si>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</si>
  <si>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</si>
  <si>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</si>
  <si>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</si>
  <si>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</si>
  <si>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</si>
  <si>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</si>
  <si>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</si>
  <si>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</si>
  <si>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</si>
  <si>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</si>
  <si>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</si>
  <si>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</si>
  <si>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</si>
  <si>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</si>
  <si>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</si>
  <si>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</si>
  <si>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</si>
  <si>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</si>
  <si>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</si>
  <si>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</si>
  <si>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13.11.2023</t>
  </si>
  <si>
    <t>08.11.2023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</si>
  <si>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</si>
  <si>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</si>
  <si>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</si>
  <si>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</si>
  <si>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</si>
  <si>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</si>
  <si>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</si>
  <si>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</si>
  <si>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</si>
  <si>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</si>
  <si>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</si>
  <si>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</si>
  <si>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</si>
  <si>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</si>
  <si>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</si>
  <si>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</si>
  <si>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</si>
  <si>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</si>
  <si>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</si>
  <si>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</si>
  <si>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</si>
  <si>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</si>
  <si>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</si>
  <si>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</si>
  <si>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</si>
  <si>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</si>
  <si>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</si>
  <si>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</si>
  <si>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</si>
  <si>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</si>
  <si>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</si>
  <si>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</si>
  <si>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</si>
  <si>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</si>
  <si>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</si>
  <si>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</si>
  <si>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</si>
  <si>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</si>
  <si>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</si>
  <si>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</si>
  <si>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</si>
  <si>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</si>
  <si>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</si>
  <si>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</si>
  <si>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</si>
  <si>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</si>
  <si>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</si>
  <si>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</si>
  <si>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</si>
  <si>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</si>
  <si>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</si>
  <si>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</si>
  <si>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</si>
  <si>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</si>
  <si>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</si>
  <si>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</si>
  <si>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</si>
  <si>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</si>
  <si>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</si>
  <si>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</si>
  <si>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</si>
  <si>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</si>
  <si>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</si>
  <si>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</si>
  <si>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</si>
  <si>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</si>
  <si>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</si>
  <si>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</si>
  <si>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</si>
  <si>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</si>
  <si>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</si>
  <si>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</si>
  <si>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</si>
  <si>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</si>
  <si>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</si>
  <si>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</si>
  <si>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</si>
  <si>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</si>
  <si>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</si>
  <si>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</si>
  <si>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</si>
  <si>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</si>
  <si>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</si>
  <si>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</si>
  <si>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</si>
  <si>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</si>
  <si>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</si>
  <si>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</si>
  <si>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</si>
  <si>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</si>
  <si>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</si>
  <si>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</si>
  <si>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</si>
  <si>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</si>
  <si>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</si>
  <si>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</si>
  <si>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</si>
  <si>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</si>
  <si>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</si>
  <si>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</si>
  <si>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</si>
  <si>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</si>
  <si>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</si>
  <si>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</si>
  <si>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</si>
  <si>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</si>
  <si>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</si>
  <si>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</si>
  <si>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</si>
  <si>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</si>
  <si>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</si>
  <si>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</si>
  <si>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</si>
  <si>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</si>
  <si>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</si>
  <si>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</si>
  <si>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</si>
  <si>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</si>
  <si>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</si>
  <si>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</si>
  <si>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</si>
  <si>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</si>
  <si>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</si>
  <si>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</si>
  <si>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</si>
  <si>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</si>
  <si>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</si>
  <si>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</si>
  <si>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</si>
  <si>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</si>
  <si>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</si>
  <si>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</si>
  <si>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</si>
  <si>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</si>
  <si>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</si>
  <si>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</si>
  <si>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</si>
  <si>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</si>
  <si>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</si>
  <si>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</si>
  <si>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</si>
  <si>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</si>
  <si>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</si>
  <si>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</si>
  <si>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</si>
  <si>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</si>
  <si>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</si>
  <si>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</si>
  <si>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</si>
  <si>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</si>
  <si>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</si>
  <si>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</si>
  <si>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</si>
  <si>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</si>
  <si>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</si>
  <si>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</si>
  <si>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</si>
  <si>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</si>
  <si>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</si>
  <si>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</si>
  <si>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</si>
  <si>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</si>
  <si>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</si>
  <si>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</si>
  <si>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</si>
  <si>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</si>
  <si>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</si>
  <si>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</si>
  <si>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</si>
  <si>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</si>
  <si>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</si>
  <si>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</si>
  <si>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</si>
  <si>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</si>
  <si>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</si>
  <si>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</si>
  <si>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</si>
  <si>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</si>
  <si>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</si>
  <si>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</si>
  <si>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</si>
  <si>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</si>
  <si>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</si>
  <si>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</si>
  <si>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</si>
  <si>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</si>
  <si>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</si>
  <si>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</si>
  <si>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</si>
  <si>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</si>
  <si>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</si>
  <si>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</si>
  <si>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</si>
  <si>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</si>
  <si>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</si>
  <si>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</si>
  <si>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</si>
  <si>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</si>
  <si>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</si>
  <si>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</si>
  <si>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</si>
  <si>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</si>
  <si>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</si>
  <si>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</si>
  <si>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</si>
  <si>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</si>
  <si>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</si>
  <si>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</si>
  <si>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</si>
  <si>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</si>
  <si>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</si>
  <si>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</si>
  <si>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</si>
  <si>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</si>
  <si>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</si>
  <si>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</si>
  <si>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</si>
  <si>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</si>
  <si>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</si>
  <si>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</si>
  <si>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</si>
  <si>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</si>
  <si>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</si>
  <si>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</si>
  <si>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</si>
  <si>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</si>
  <si>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</si>
  <si>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</si>
  <si>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</si>
  <si>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</si>
  <si>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</si>
  <si>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</si>
  <si>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</si>
  <si>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</si>
  <si>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</si>
  <si>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</si>
  <si>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</si>
  <si>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</si>
  <si>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</si>
  <si>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</si>
  <si>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</si>
  <si>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</si>
  <si>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</si>
  <si>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</si>
  <si>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</si>
  <si>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</si>
  <si>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</si>
  <si>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</si>
  <si>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</si>
  <si>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</si>
  <si>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</si>
  <si>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</si>
  <si>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</si>
  <si>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</si>
  <si>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</si>
  <si>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</si>
  <si>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</si>
  <si>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</si>
  <si>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</si>
  <si>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</si>
  <si>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</si>
  <si>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</si>
  <si>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</si>
  <si>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</si>
  <si>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</si>
  <si>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</si>
  <si>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</si>
  <si>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</si>
  <si>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</si>
  <si>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</si>
  <si>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</si>
  <si>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</si>
  <si>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</si>
  <si>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</si>
  <si>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</si>
  <si>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</si>
  <si>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</si>
  <si>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</si>
  <si>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</si>
  <si>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</si>
  <si>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</si>
  <si>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</si>
  <si>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</si>
  <si>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</si>
  <si>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</si>
  <si>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</si>
  <si>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</si>
  <si>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</si>
  <si>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</si>
  <si>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</si>
  <si>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</si>
  <si>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</si>
  <si>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</si>
  <si>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</si>
  <si>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</si>
  <si>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</si>
  <si>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</si>
  <si>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</si>
  <si>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</si>
  <si>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</si>
  <si>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</si>
  <si>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</si>
  <si>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</si>
  <si>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</si>
  <si>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</si>
  <si>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</si>
  <si>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</si>
  <si>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</si>
  <si>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</si>
  <si>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</si>
  <si>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</si>
  <si>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</si>
  <si>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</si>
  <si>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</si>
  <si>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</si>
  <si>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</si>
  <si>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</si>
  <si>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</si>
  <si>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</si>
  <si>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</si>
  <si>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</si>
  <si>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</si>
  <si>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</si>
  <si>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</si>
  <si>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</si>
  <si>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</si>
  <si>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15.11.2023</t>
  </si>
  <si>
    <t>SU001869</t>
  </si>
  <si>
    <t>P001909</t>
  </si>
  <si>
    <t>16.11.2023</t>
  </si>
  <si>
    <t>P003319</t>
  </si>
  <si>
    <t>С/к колбасы «Швейцарская» Фикс.вес 0,17 Фиброуз терм/п ТМ «Стародворье»</t>
  </si>
  <si>
    <t>ДУБ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</si>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</sst>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6"/>
  <sheetViews>
    <sheetView showGridLines="0" tabSelected="1" topLeftCell="A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6" t="s">
        <v>29</v>
      </c>
      <c r="E1" s="616"/>
      <c r="F1" s="616"/>
      <c r="G1" s="14" t="s">
        <v>66</v>
      </c>
      <c r="H1" s="616" t="s">
        <v>49</v>
      </c>
      <c r="I1" s="616"/>
      <c r="J1" s="616"/>
      <c r="K1" s="616"/>
      <c r="L1" s="616"/>
      <c r="M1" s="616"/>
      <c r="N1" s="616"/>
      <c r="O1" s="616"/>
      <c r="P1" s="617" t="s">
        <v>67</v>
      </c>
      <c r="Q1" s="618"/>
      <c r="R1" s="61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19"/>
      <c r="P2" s="619"/>
      <c r="Q2" s="619"/>
      <c r="R2" s="619"/>
      <c r="S2" s="619"/>
      <c r="T2" s="619"/>
      <c r="U2" s="61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19"/>
      <c r="O3" s="619"/>
      <c r="P3" s="619"/>
      <c r="Q3" s="619"/>
      <c r="R3" s="619"/>
      <c r="S3" s="619"/>
      <c r="T3" s="619"/>
      <c r="U3" s="61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598" t="s">
        <v>8</v>
      </c>
      <c r="B5" s="598"/>
      <c r="C5" s="598"/>
      <c r="D5" s="620"/>
      <c r="E5" s="620"/>
      <c r="F5" s="621" t="s">
        <v>14</v>
      </c>
      <c r="G5" s="621"/>
      <c r="H5" s="620"/>
      <c r="I5" s="620"/>
      <c r="J5" s="620"/>
      <c r="K5" s="620"/>
      <c r="L5" s="620"/>
      <c r="N5" s="27" t="s">
        <v>4</v>
      </c>
      <c r="O5" s="615">
        <v>45242</v>
      </c>
      <c r="P5" s="615"/>
      <c r="R5" s="622" t="s">
        <v>3</v>
      </c>
      <c r="S5" s="623"/>
      <c r="T5" s="624" t="s">
        <v>633</v>
      </c>
      <c r="U5" s="625"/>
      <c r="Z5" s="60"/>
      <c r="AA5" s="60"/>
      <c r="AB5" s="60"/>
    </row>
    <row r="6" spans="1:29" s="17" customFormat="1" ht="24" customHeight="1" x14ac:dyDescent="0.2">
      <c r="A6" s="598" t="s">
        <v>1</v>
      </c>
      <c r="B6" s="598"/>
      <c r="C6" s="598"/>
      <c r="D6" s="599" t="s">
        <v>634</v>
      </c>
      <c r="E6" s="599"/>
      <c r="F6" s="599"/>
      <c r="G6" s="599"/>
      <c r="H6" s="599"/>
      <c r="I6" s="599"/>
      <c r="J6" s="599"/>
      <c r="K6" s="599"/>
      <c r="L6" s="599"/>
      <c r="N6" s="27" t="s">
        <v>30</v>
      </c>
      <c r="O6" s="600" t="str">
        <f>IF(O5=0," ",CHOOSE(WEEKDAY(O5,2),"Понедельник","Вторник","Среда","Четверг","Пятница","Суббота","Воскресенье"))</f>
        <v>Воскресенье</v>
      </c>
      <c r="P6" s="600"/>
      <c r="R6" s="601" t="s">
        <v>5</v>
      </c>
      <c r="S6" s="602"/>
      <c r="T6" s="603" t="s">
        <v>69</v>
      </c>
      <c r="U6" s="60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1"/>
      <c r="N7" s="29"/>
      <c r="O7" s="49"/>
      <c r="P7" s="49"/>
      <c r="R7" s="601"/>
      <c r="S7" s="602"/>
      <c r="T7" s="605"/>
      <c r="U7" s="606"/>
      <c r="Z7" s="60"/>
      <c r="AA7" s="60"/>
      <c r="AB7" s="60"/>
    </row>
    <row r="8" spans="1:29" s="17" customFormat="1" ht="25.5" customHeight="1" x14ac:dyDescent="0.2">
      <c r="A8" s="612" t="s">
        <v>60</v>
      </c>
      <c r="B8" s="612"/>
      <c r="C8" s="612"/>
      <c r="D8" s="613"/>
      <c r="E8" s="613"/>
      <c r="F8" s="613"/>
      <c r="G8" s="613"/>
      <c r="H8" s="613"/>
      <c r="I8" s="613"/>
      <c r="J8" s="613"/>
      <c r="K8" s="613"/>
      <c r="L8" s="613"/>
      <c r="N8" s="27" t="s">
        <v>11</v>
      </c>
      <c r="O8" s="593">
        <v>0.375</v>
      </c>
      <c r="P8" s="593"/>
      <c r="R8" s="601"/>
      <c r="S8" s="602"/>
      <c r="T8" s="605"/>
      <c r="U8" s="606"/>
      <c r="Z8" s="60"/>
      <c r="AA8" s="60"/>
      <c r="AB8" s="60"/>
    </row>
    <row r="9" spans="1:29" s="1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9"/>
      <c r="C9" s="589"/>
      <c r="D9" s="590" t="s">
        <v>48</v>
      </c>
      <c r="E9" s="591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9"/>
      <c r="H9" s="614" t="str">
        <f>IF(AND($A$9="Тип доверенности/получателя при получении в адресе перегруза:",$D$9="Разовая доверенность"),"Введите ФИО","")</f>
        <v/>
      </c>
      <c r="I9" s="614"/>
      <c r="J9" s="6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4"/>
      <c r="L9" s="614"/>
      <c r="N9" s="31" t="s">
        <v>15</v>
      </c>
      <c r="O9" s="615"/>
      <c r="P9" s="615"/>
      <c r="R9" s="601"/>
      <c r="S9" s="602"/>
      <c r="T9" s="607"/>
      <c r="U9" s="60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9"/>
      <c r="C10" s="589"/>
      <c r="D10" s="590"/>
      <c r="E10" s="591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9"/>
      <c r="H10" s="592" t="str">
        <f>IFERROR(VLOOKUP($D$10,Proxy,2,FALSE),"")</f>
        <v/>
      </c>
      <c r="I10" s="592"/>
      <c r="J10" s="592"/>
      <c r="K10" s="592"/>
      <c r="L10" s="592"/>
      <c r="N10" s="31" t="s">
        <v>35</v>
      </c>
      <c r="O10" s="593"/>
      <c r="P10" s="593"/>
      <c r="S10" s="29" t="s">
        <v>12</v>
      </c>
      <c r="T10" s="594" t="s">
        <v>70</v>
      </c>
      <c r="U10" s="59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3"/>
      <c r="P11" s="593"/>
      <c r="S11" s="29" t="s">
        <v>31</v>
      </c>
      <c r="T11" s="581" t="s">
        <v>57</v>
      </c>
      <c r="U11" s="5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0" t="s">
        <v>71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N12" s="27" t="s">
        <v>33</v>
      </c>
      <c r="O12" s="596"/>
      <c r="P12" s="596"/>
      <c r="Q12" s="28"/>
      <c r="R12"/>
      <c r="S12" s="29" t="s">
        <v>48</v>
      </c>
      <c r="T12" s="597"/>
      <c r="U12" s="597"/>
      <c r="V12"/>
      <c r="Z12" s="60"/>
      <c r="AA12" s="60"/>
      <c r="AB12" s="60"/>
    </row>
    <row r="13" spans="1:29" s="17" customFormat="1" ht="23.25" customHeight="1" x14ac:dyDescent="0.2">
      <c r="A13" s="580" t="s">
        <v>72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31"/>
      <c r="N13" s="31" t="s">
        <v>34</v>
      </c>
      <c r="O13" s="581"/>
      <c r="P13" s="5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0" t="s">
        <v>73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2" t="s">
        <v>74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/>
      <c r="N15" s="583" t="s">
        <v>63</v>
      </c>
      <c r="O15" s="583"/>
      <c r="P15" s="583"/>
      <c r="Q15" s="583"/>
      <c r="R15" s="58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4"/>
      <c r="O16" s="584"/>
      <c r="P16" s="584"/>
      <c r="Q16" s="584"/>
      <c r="R16" s="58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68" t="s">
        <v>61</v>
      </c>
      <c r="B17" s="568" t="s">
        <v>51</v>
      </c>
      <c r="C17" s="586" t="s">
        <v>50</v>
      </c>
      <c r="D17" s="568" t="s">
        <v>52</v>
      </c>
      <c r="E17" s="568"/>
      <c r="F17" s="568" t="s">
        <v>24</v>
      </c>
      <c r="G17" s="568" t="s">
        <v>27</v>
      </c>
      <c r="H17" s="568" t="s">
        <v>25</v>
      </c>
      <c r="I17" s="568" t="s">
        <v>26</v>
      </c>
      <c r="J17" s="587" t="s">
        <v>16</v>
      </c>
      <c r="K17" s="587" t="s">
        <v>65</v>
      </c>
      <c r="L17" s="587" t="s">
        <v>2</v>
      </c>
      <c r="M17" s="568" t="s">
        <v>28</v>
      </c>
      <c r="N17" s="568" t="s">
        <v>17</v>
      </c>
      <c r="O17" s="568"/>
      <c r="P17" s="568"/>
      <c r="Q17" s="568"/>
      <c r="R17" s="568"/>
      <c r="S17" s="585" t="s">
        <v>58</v>
      </c>
      <c r="T17" s="568"/>
      <c r="U17" s="568" t="s">
        <v>6</v>
      </c>
      <c r="V17" s="568" t="s">
        <v>44</v>
      </c>
      <c r="W17" s="569" t="s">
        <v>56</v>
      </c>
      <c r="X17" s="568" t="s">
        <v>18</v>
      </c>
      <c r="Y17" s="571" t="s">
        <v>62</v>
      </c>
      <c r="Z17" s="571" t="s">
        <v>19</v>
      </c>
      <c r="AA17" s="572" t="s">
        <v>59</v>
      </c>
      <c r="AB17" s="573"/>
      <c r="AC17" s="574"/>
      <c r="AD17" s="578"/>
      <c r="BA17" s="579" t="s">
        <v>64</v>
      </c>
    </row>
    <row r="18" spans="1:53" ht="14.25" customHeight="1" x14ac:dyDescent="0.2">
      <c r="A18" s="568"/>
      <c r="B18" s="568"/>
      <c r="C18" s="586"/>
      <c r="D18" s="568"/>
      <c r="E18" s="568"/>
      <c r="F18" s="568" t="s">
        <v>20</v>
      </c>
      <c r="G18" s="568" t="s">
        <v>21</v>
      </c>
      <c r="H18" s="568" t="s">
        <v>22</v>
      </c>
      <c r="I18" s="568" t="s">
        <v>22</v>
      </c>
      <c r="J18" s="588"/>
      <c r="K18" s="588"/>
      <c r="L18" s="588"/>
      <c r="M18" s="568"/>
      <c r="N18" s="568"/>
      <c r="O18" s="568"/>
      <c r="P18" s="568"/>
      <c r="Q18" s="568"/>
      <c r="R18" s="568"/>
      <c r="S18" s="36" t="s">
        <v>47</v>
      </c>
      <c r="T18" s="36" t="s">
        <v>46</v>
      </c>
      <c r="U18" s="568"/>
      <c r="V18" s="568"/>
      <c r="W18" s="570"/>
      <c r="X18" s="568"/>
      <c r="Y18" s="571"/>
      <c r="Z18" s="571"/>
      <c r="AA18" s="575"/>
      <c r="AB18" s="576"/>
      <c r="AC18" s="577"/>
      <c r="AD18" s="578"/>
      <c r="BA18" s="579"/>
    </row>
    <row r="19" spans="1:53" ht="27.75" customHeight="1" x14ac:dyDescent="0.2">
      <c r="A19" s="340" t="s">
        <v>75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55"/>
      <c r="Z19" s="55"/>
    </row>
    <row r="20" spans="1:53" ht="16.5" customHeight="1" x14ac:dyDescent="0.25">
      <c r="A20" s="328" t="s">
        <v>75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66"/>
      <c r="Z20" s="66"/>
    </row>
    <row r="21" spans="1:53" ht="14.25" customHeight="1" x14ac:dyDescent="0.25">
      <c r="A21" s="329" t="s">
        <v>76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4">
        <v>4607091389258</v>
      </c>
      <c r="E22" s="32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9"/>
      <c r="N23" s="315" t="s">
        <v>43</v>
      </c>
      <c r="O23" s="316"/>
      <c r="P23" s="316"/>
      <c r="Q23" s="316"/>
      <c r="R23" s="316"/>
      <c r="S23" s="316"/>
      <c r="T23" s="31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9"/>
      <c r="N24" s="315" t="s">
        <v>43</v>
      </c>
      <c r="O24" s="316"/>
      <c r="P24" s="316"/>
      <c r="Q24" s="316"/>
      <c r="R24" s="316"/>
      <c r="S24" s="316"/>
      <c r="T24" s="31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9" t="s">
        <v>81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4">
        <v>4607091383881</v>
      </c>
      <c r="E26" s="32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4">
        <v>4607091388237</v>
      </c>
      <c r="E27" s="32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4">
        <v>4607091383935</v>
      </c>
      <c r="E28" s="32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6"/>
      <c r="P28" s="326"/>
      <c r="Q28" s="326"/>
      <c r="R28" s="32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4">
        <v>4680115881853</v>
      </c>
      <c r="E29" s="32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6"/>
      <c r="P29" s="326"/>
      <c r="Q29" s="326"/>
      <c r="R29" s="32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4">
        <v>4607091383911</v>
      </c>
      <c r="E30" s="32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6"/>
      <c r="P30" s="326"/>
      <c r="Q30" s="326"/>
      <c r="R30" s="32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4">
        <v>4607091388244</v>
      </c>
      <c r="E31" s="32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6"/>
      <c r="P31" s="326"/>
      <c r="Q31" s="326"/>
      <c r="R31" s="327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9"/>
      <c r="N32" s="315" t="s">
        <v>43</v>
      </c>
      <c r="O32" s="316"/>
      <c r="P32" s="316"/>
      <c r="Q32" s="316"/>
      <c r="R32" s="316"/>
      <c r="S32" s="316"/>
      <c r="T32" s="31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9"/>
      <c r="N33" s="315" t="s">
        <v>43</v>
      </c>
      <c r="O33" s="316"/>
      <c r="P33" s="316"/>
      <c r="Q33" s="316"/>
      <c r="R33" s="316"/>
      <c r="S33" s="316"/>
      <c r="T33" s="31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29" t="s">
        <v>94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4">
        <v>4607091388503</v>
      </c>
      <c r="E35" s="32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6"/>
      <c r="P35" s="326"/>
      <c r="Q35" s="326"/>
      <c r="R35" s="32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8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9"/>
      <c r="N36" s="315" t="s">
        <v>43</v>
      </c>
      <c r="O36" s="316"/>
      <c r="P36" s="316"/>
      <c r="Q36" s="316"/>
      <c r="R36" s="316"/>
      <c r="S36" s="316"/>
      <c r="T36" s="31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19"/>
      <c r="N37" s="315" t="s">
        <v>43</v>
      </c>
      <c r="O37" s="316"/>
      <c r="P37" s="316"/>
      <c r="Q37" s="316"/>
      <c r="R37" s="316"/>
      <c r="S37" s="316"/>
      <c r="T37" s="31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29" t="s">
        <v>99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4">
        <v>4607091388282</v>
      </c>
      <c r="E39" s="32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6"/>
      <c r="P39" s="326"/>
      <c r="Q39" s="326"/>
      <c r="R39" s="32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8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19"/>
      <c r="N40" s="315" t="s">
        <v>43</v>
      </c>
      <c r="O40" s="316"/>
      <c r="P40" s="316"/>
      <c r="Q40" s="316"/>
      <c r="R40" s="316"/>
      <c r="S40" s="316"/>
      <c r="T40" s="31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9"/>
      <c r="N41" s="315" t="s">
        <v>43</v>
      </c>
      <c r="O41" s="316"/>
      <c r="P41" s="316"/>
      <c r="Q41" s="316"/>
      <c r="R41" s="316"/>
      <c r="S41" s="316"/>
      <c r="T41" s="31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29" t="s">
        <v>103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4">
        <v>4607091389111</v>
      </c>
      <c r="E43" s="32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6"/>
      <c r="P43" s="326"/>
      <c r="Q43" s="326"/>
      <c r="R43" s="32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9"/>
      <c r="N44" s="315" t="s">
        <v>43</v>
      </c>
      <c r="O44" s="316"/>
      <c r="P44" s="316"/>
      <c r="Q44" s="316"/>
      <c r="R44" s="316"/>
      <c r="S44" s="316"/>
      <c r="T44" s="31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9"/>
      <c r="N45" s="315" t="s">
        <v>43</v>
      </c>
      <c r="O45" s="316"/>
      <c r="P45" s="316"/>
      <c r="Q45" s="316"/>
      <c r="R45" s="316"/>
      <c r="S45" s="316"/>
      <c r="T45" s="31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0" t="s">
        <v>106</v>
      </c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55"/>
      <c r="Z46" s="55"/>
    </row>
    <row r="47" spans="1:53" ht="16.5" customHeight="1" x14ac:dyDescent="0.25">
      <c r="A47" s="328" t="s">
        <v>107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328"/>
      <c r="Y47" s="66"/>
      <c r="Z47" s="66"/>
    </row>
    <row r="48" spans="1:53" ht="14.25" customHeight="1" x14ac:dyDescent="0.25">
      <c r="A48" s="329" t="s">
        <v>108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4">
        <v>4680115881440</v>
      </c>
      <c r="E49" s="32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6"/>
      <c r="P49" s="326"/>
      <c r="Q49" s="326"/>
      <c r="R49" s="32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4">
        <v>4680115881433</v>
      </c>
      <c r="E50" s="32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6"/>
      <c r="P50" s="326"/>
      <c r="Q50" s="326"/>
      <c r="R50" s="32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19"/>
      <c r="N51" s="315" t="s">
        <v>43</v>
      </c>
      <c r="O51" s="316"/>
      <c r="P51" s="316"/>
      <c r="Q51" s="316"/>
      <c r="R51" s="316"/>
      <c r="S51" s="316"/>
      <c r="T51" s="31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9"/>
      <c r="N52" s="315" t="s">
        <v>43</v>
      </c>
      <c r="O52" s="316"/>
      <c r="P52" s="316"/>
      <c r="Q52" s="316"/>
      <c r="R52" s="316"/>
      <c r="S52" s="316"/>
      <c r="T52" s="31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28" t="s">
        <v>115</v>
      </c>
      <c r="B53" s="328"/>
      <c r="C53" s="328"/>
      <c r="D53" s="328"/>
      <c r="E53" s="328"/>
      <c r="F53" s="328"/>
      <c r="G53" s="328"/>
      <c r="H53" s="328"/>
      <c r="I53" s="328"/>
      <c r="J53" s="328"/>
      <c r="K53" s="328"/>
      <c r="L53" s="328"/>
      <c r="M53" s="328"/>
      <c r="N53" s="328"/>
      <c r="O53" s="328"/>
      <c r="P53" s="328"/>
      <c r="Q53" s="328"/>
      <c r="R53" s="328"/>
      <c r="S53" s="328"/>
      <c r="T53" s="328"/>
      <c r="U53" s="328"/>
      <c r="V53" s="328"/>
      <c r="W53" s="328"/>
      <c r="X53" s="328"/>
      <c r="Y53" s="66"/>
      <c r="Z53" s="66"/>
    </row>
    <row r="54" spans="1:53" ht="14.25" customHeight="1" x14ac:dyDescent="0.25">
      <c r="A54" s="329" t="s">
        <v>116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4">
        <v>4680115881426</v>
      </c>
      <c r="E55" s="324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4" t="s">
        <v>119</v>
      </c>
      <c r="O55" s="326"/>
      <c r="P55" s="326"/>
      <c r="Q55" s="326"/>
      <c r="R55" s="32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4">
        <v>4680115881426</v>
      </c>
      <c r="E56" s="32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6"/>
      <c r="P56" s="326"/>
      <c r="Q56" s="326"/>
      <c r="R56" s="32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4">
        <v>4680115881419</v>
      </c>
      <c r="E57" s="32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6"/>
      <c r="P57" s="326"/>
      <c r="Q57" s="326"/>
      <c r="R57" s="32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4">
        <v>4680115881525</v>
      </c>
      <c r="E58" s="32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3" t="s">
        <v>126</v>
      </c>
      <c r="O58" s="326"/>
      <c r="P58" s="326"/>
      <c r="Q58" s="326"/>
      <c r="R58" s="32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9"/>
      <c r="N59" s="315" t="s">
        <v>43</v>
      </c>
      <c r="O59" s="316"/>
      <c r="P59" s="316"/>
      <c r="Q59" s="316"/>
      <c r="R59" s="316"/>
      <c r="S59" s="316"/>
      <c r="T59" s="31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9"/>
      <c r="N60" s="315" t="s">
        <v>43</v>
      </c>
      <c r="O60" s="316"/>
      <c r="P60" s="316"/>
      <c r="Q60" s="316"/>
      <c r="R60" s="316"/>
      <c r="S60" s="316"/>
      <c r="T60" s="31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28" t="s">
        <v>106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66"/>
      <c r="Z61" s="66"/>
    </row>
    <row r="62" spans="1:53" ht="14.25" customHeight="1" x14ac:dyDescent="0.25">
      <c r="A62" s="329" t="s">
        <v>116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24">
        <v>4607091382945</v>
      </c>
      <c r="E63" s="324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47" t="s">
        <v>129</v>
      </c>
      <c r="O63" s="326"/>
      <c r="P63" s="326"/>
      <c r="Q63" s="326"/>
      <c r="R63" s="32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24">
        <v>4607091385670</v>
      </c>
      <c r="E64" s="32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6"/>
      <c r="P64" s="326"/>
      <c r="Q64" s="326"/>
      <c r="R64" s="32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24">
        <v>4680115881327</v>
      </c>
      <c r="E65" s="32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5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6"/>
      <c r="P65" s="326"/>
      <c r="Q65" s="326"/>
      <c r="R65" s="32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24">
        <v>4680115882133</v>
      </c>
      <c r="E66" s="32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6"/>
      <c r="P66" s="326"/>
      <c r="Q66" s="326"/>
      <c r="R66" s="32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24">
        <v>4607091382952</v>
      </c>
      <c r="E67" s="324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6"/>
      <c r="P67" s="326"/>
      <c r="Q67" s="326"/>
      <c r="R67" s="32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24">
        <v>4680115882539</v>
      </c>
      <c r="E68" s="324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5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6"/>
      <c r="P68" s="326"/>
      <c r="Q68" s="326"/>
      <c r="R68" s="32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24">
        <v>4607091385687</v>
      </c>
      <c r="E69" s="324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5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6"/>
      <c r="P69" s="326"/>
      <c r="Q69" s="326"/>
      <c r="R69" s="32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24">
        <v>4607091384604</v>
      </c>
      <c r="E70" s="32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6"/>
      <c r="P70" s="326"/>
      <c r="Q70" s="326"/>
      <c r="R70" s="32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24">
        <v>4680115880283</v>
      </c>
      <c r="E71" s="324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4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6"/>
      <c r="P71" s="326"/>
      <c r="Q71" s="326"/>
      <c r="R71" s="32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24">
        <v>4680115881518</v>
      </c>
      <c r="E72" s="32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5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6"/>
      <c r="P72" s="326"/>
      <c r="Q72" s="326"/>
      <c r="R72" s="32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24">
        <v>4680115881303</v>
      </c>
      <c r="E73" s="324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53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6"/>
      <c r="P73" s="326"/>
      <c r="Q73" s="326"/>
      <c r="R73" s="32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4301011432</v>
      </c>
      <c r="D74" s="324">
        <v>4680115882720</v>
      </c>
      <c r="E74" s="324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538" t="s">
        <v>154</v>
      </c>
      <c r="O74" s="326"/>
      <c r="P74" s="326"/>
      <c r="Q74" s="326"/>
      <c r="R74" s="32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4301011352</v>
      </c>
      <c r="D75" s="324">
        <v>4607091388466</v>
      </c>
      <c r="E75" s="324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141</v>
      </c>
      <c r="M75" s="38">
        <v>45</v>
      </c>
      <c r="N75" s="5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6"/>
      <c r="P75" s="326"/>
      <c r="Q75" s="326"/>
      <c r="R75" s="32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4301011417</v>
      </c>
      <c r="D76" s="324">
        <v>4680115880269</v>
      </c>
      <c r="E76" s="324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141</v>
      </c>
      <c r="M76" s="38">
        <v>50</v>
      </c>
      <c r="N76" s="5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6"/>
      <c r="P76" s="326"/>
      <c r="Q76" s="326"/>
      <c r="R76" s="32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159</v>
      </c>
      <c r="B77" s="64" t="s">
        <v>160</v>
      </c>
      <c r="C77" s="37">
        <v>4301011415</v>
      </c>
      <c r="D77" s="324">
        <v>4680115880429</v>
      </c>
      <c r="E77" s="324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141</v>
      </c>
      <c r="M77" s="38">
        <v>50</v>
      </c>
      <c r="N77" s="5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6"/>
      <c r="P77" s="326"/>
      <c r="Q77" s="326"/>
      <c r="R77" s="32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161</v>
      </c>
      <c r="B78" s="64" t="s">
        <v>162</v>
      </c>
      <c r="C78" s="37">
        <v>4301011462</v>
      </c>
      <c r="D78" s="324">
        <v>4680115881457</v>
      </c>
      <c r="E78" s="324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5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6"/>
      <c r="P78" s="326"/>
      <c r="Q78" s="326"/>
      <c r="R78" s="32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18"/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9"/>
      <c r="N79" s="315" t="s">
        <v>43</v>
      </c>
      <c r="O79" s="316"/>
      <c r="P79" s="316"/>
      <c r="Q79" s="316"/>
      <c r="R79" s="316"/>
      <c r="S79" s="316"/>
      <c r="T79" s="317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19"/>
      <c r="N80" s="315" t="s">
        <v>43</v>
      </c>
      <c r="O80" s="316"/>
      <c r="P80" s="316"/>
      <c r="Q80" s="316"/>
      <c r="R80" s="316"/>
      <c r="S80" s="316"/>
      <c r="T80" s="317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29" t="s">
        <v>108</v>
      </c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29"/>
      <c r="N81" s="329"/>
      <c r="O81" s="329"/>
      <c r="P81" s="329"/>
      <c r="Q81" s="329"/>
      <c r="R81" s="329"/>
      <c r="S81" s="329"/>
      <c r="T81" s="329"/>
      <c r="U81" s="329"/>
      <c r="V81" s="329"/>
      <c r="W81" s="329"/>
      <c r="X81" s="329"/>
      <c r="Y81" s="67"/>
      <c r="Z81" s="67"/>
    </row>
    <row r="82" spans="1:53" ht="27" customHeight="1" x14ac:dyDescent="0.25">
      <c r="A82" s="64" t="s">
        <v>163</v>
      </c>
      <c r="B82" s="64" t="s">
        <v>164</v>
      </c>
      <c r="C82" s="37">
        <v>4301020189</v>
      </c>
      <c r="D82" s="324">
        <v>4607091384789</v>
      </c>
      <c r="E82" s="324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535" t="s">
        <v>165</v>
      </c>
      <c r="O82" s="326"/>
      <c r="P82" s="326"/>
      <c r="Q82" s="326"/>
      <c r="R82" s="327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4301020235</v>
      </c>
      <c r="D83" s="324">
        <v>4680115881488</v>
      </c>
      <c r="E83" s="324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6"/>
      <c r="P83" s="326"/>
      <c r="Q83" s="326"/>
      <c r="R83" s="327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168</v>
      </c>
      <c r="B84" s="64" t="s">
        <v>169</v>
      </c>
      <c r="C84" s="37">
        <v>4301020183</v>
      </c>
      <c r="D84" s="324">
        <v>4607091384765</v>
      </c>
      <c r="E84" s="324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529" t="s">
        <v>170</v>
      </c>
      <c r="O84" s="326"/>
      <c r="P84" s="326"/>
      <c r="Q84" s="326"/>
      <c r="R84" s="32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4301020228</v>
      </c>
      <c r="D85" s="324">
        <v>4680115882751</v>
      </c>
      <c r="E85" s="324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530" t="s">
        <v>173</v>
      </c>
      <c r="O85" s="326"/>
      <c r="P85" s="326"/>
      <c r="Q85" s="326"/>
      <c r="R85" s="327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4301020258</v>
      </c>
      <c r="D86" s="324">
        <v>4680115882775</v>
      </c>
      <c r="E86" s="324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177</v>
      </c>
      <c r="L86" s="39" t="s">
        <v>141</v>
      </c>
      <c r="M86" s="38">
        <v>50</v>
      </c>
      <c r="N86" s="531" t="s">
        <v>176</v>
      </c>
      <c r="O86" s="326"/>
      <c r="P86" s="326"/>
      <c r="Q86" s="326"/>
      <c r="R86" s="32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4301020217</v>
      </c>
      <c r="D87" s="324">
        <v>4680115880658</v>
      </c>
      <c r="E87" s="32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5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6"/>
      <c r="P87" s="326"/>
      <c r="Q87" s="326"/>
      <c r="R87" s="32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4301020223</v>
      </c>
      <c r="D88" s="324">
        <v>4607091381962</v>
      </c>
      <c r="E88" s="32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5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6"/>
      <c r="P88" s="326"/>
      <c r="Q88" s="326"/>
      <c r="R88" s="327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18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9"/>
      <c r="N89" s="315" t="s">
        <v>43</v>
      </c>
      <c r="O89" s="316"/>
      <c r="P89" s="316"/>
      <c r="Q89" s="316"/>
      <c r="R89" s="316"/>
      <c r="S89" s="316"/>
      <c r="T89" s="317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9"/>
      <c r="N90" s="315" t="s">
        <v>43</v>
      </c>
      <c r="O90" s="316"/>
      <c r="P90" s="316"/>
      <c r="Q90" s="316"/>
      <c r="R90" s="316"/>
      <c r="S90" s="316"/>
      <c r="T90" s="317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29" t="s">
        <v>76</v>
      </c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29"/>
      <c r="N91" s="329"/>
      <c r="O91" s="329"/>
      <c r="P91" s="329"/>
      <c r="Q91" s="329"/>
      <c r="R91" s="329"/>
      <c r="S91" s="329"/>
      <c r="T91" s="329"/>
      <c r="U91" s="329"/>
      <c r="V91" s="329"/>
      <c r="W91" s="329"/>
      <c r="X91" s="329"/>
      <c r="Y91" s="67"/>
      <c r="Z91" s="67"/>
    </row>
    <row r="92" spans="1:53" ht="16.5" customHeight="1" x14ac:dyDescent="0.25">
      <c r="A92" s="64" t="s">
        <v>182</v>
      </c>
      <c r="B92" s="64" t="s">
        <v>183</v>
      </c>
      <c r="C92" s="37">
        <v>4301030895</v>
      </c>
      <c r="D92" s="324">
        <v>4607091387667</v>
      </c>
      <c r="E92" s="32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6"/>
      <c r="P92" s="326"/>
      <c r="Q92" s="326"/>
      <c r="R92" s="327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184</v>
      </c>
      <c r="B93" s="64" t="s">
        <v>185</v>
      </c>
      <c r="C93" s="37">
        <v>4301030961</v>
      </c>
      <c r="D93" s="324">
        <v>4607091387636</v>
      </c>
      <c r="E93" s="32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5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6"/>
      <c r="P93" s="326"/>
      <c r="Q93" s="326"/>
      <c r="R93" s="327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186</v>
      </c>
      <c r="B94" s="64" t="s">
        <v>187</v>
      </c>
      <c r="C94" s="37">
        <v>4301031078</v>
      </c>
      <c r="D94" s="324">
        <v>4607091384727</v>
      </c>
      <c r="E94" s="32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5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6"/>
      <c r="P94" s="326"/>
      <c r="Q94" s="326"/>
      <c r="R94" s="32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188</v>
      </c>
      <c r="B95" s="64" t="s">
        <v>189</v>
      </c>
      <c r="C95" s="37">
        <v>4301031080</v>
      </c>
      <c r="D95" s="324">
        <v>4607091386745</v>
      </c>
      <c r="E95" s="32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6"/>
      <c r="P95" s="326"/>
      <c r="Q95" s="326"/>
      <c r="R95" s="32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190</v>
      </c>
      <c r="B96" s="64" t="s">
        <v>191</v>
      </c>
      <c r="C96" s="37">
        <v>4301030963</v>
      </c>
      <c r="D96" s="324">
        <v>4607091382426</v>
      </c>
      <c r="E96" s="32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6"/>
      <c r="P96" s="326"/>
      <c r="Q96" s="326"/>
      <c r="R96" s="32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192</v>
      </c>
      <c r="B97" s="64" t="s">
        <v>193</v>
      </c>
      <c r="C97" s="37">
        <v>4301030962</v>
      </c>
      <c r="D97" s="324">
        <v>4607091386547</v>
      </c>
      <c r="E97" s="32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177</v>
      </c>
      <c r="L97" s="39" t="s">
        <v>79</v>
      </c>
      <c r="M97" s="38">
        <v>40</v>
      </c>
      <c r="N97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6"/>
      <c r="P97" s="326"/>
      <c r="Q97" s="326"/>
      <c r="R97" s="32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194</v>
      </c>
      <c r="B98" s="64" t="s">
        <v>195</v>
      </c>
      <c r="C98" s="37">
        <v>4301031079</v>
      </c>
      <c r="D98" s="324">
        <v>4607091384734</v>
      </c>
      <c r="E98" s="32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177</v>
      </c>
      <c r="L98" s="39" t="s">
        <v>79</v>
      </c>
      <c r="M98" s="38">
        <v>45</v>
      </c>
      <c r="N98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6"/>
      <c r="P98" s="326"/>
      <c r="Q98" s="326"/>
      <c r="R98" s="327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196</v>
      </c>
      <c r="B99" s="64" t="s">
        <v>197</v>
      </c>
      <c r="C99" s="37">
        <v>4301030964</v>
      </c>
      <c r="D99" s="324">
        <v>4607091382464</v>
      </c>
      <c r="E99" s="324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177</v>
      </c>
      <c r="L99" s="39" t="s">
        <v>79</v>
      </c>
      <c r="M99" s="38">
        <v>40</v>
      </c>
      <c r="N99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6"/>
      <c r="P99" s="326"/>
      <c r="Q99" s="326"/>
      <c r="R99" s="32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198</v>
      </c>
      <c r="B100" s="64" t="s">
        <v>199</v>
      </c>
      <c r="C100" s="37">
        <v>4301031234</v>
      </c>
      <c r="D100" s="324">
        <v>4680115883444</v>
      </c>
      <c r="E100" s="324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518" t="s">
        <v>200</v>
      </c>
      <c r="O100" s="326"/>
      <c r="P100" s="326"/>
      <c r="Q100" s="326"/>
      <c r="R100" s="32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198</v>
      </c>
      <c r="B101" s="64" t="s">
        <v>201</v>
      </c>
      <c r="C101" s="37">
        <v>4301031235</v>
      </c>
      <c r="D101" s="324">
        <v>4680115883444</v>
      </c>
      <c r="E101" s="32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19" t="s">
        <v>200</v>
      </c>
      <c r="O101" s="326"/>
      <c r="P101" s="326"/>
      <c r="Q101" s="326"/>
      <c r="R101" s="32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18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9"/>
      <c r="N102" s="315" t="s">
        <v>43</v>
      </c>
      <c r="O102" s="316"/>
      <c r="P102" s="316"/>
      <c r="Q102" s="316"/>
      <c r="R102" s="316"/>
      <c r="S102" s="316"/>
      <c r="T102" s="317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9"/>
      <c r="N103" s="315" t="s">
        <v>43</v>
      </c>
      <c r="O103" s="316"/>
      <c r="P103" s="316"/>
      <c r="Q103" s="316"/>
      <c r="R103" s="316"/>
      <c r="S103" s="316"/>
      <c r="T103" s="317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29" t="s">
        <v>81</v>
      </c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67"/>
      <c r="Z104" s="67"/>
    </row>
    <row r="105" spans="1:53" ht="27" customHeight="1" x14ac:dyDescent="0.25">
      <c r="A105" s="64" t="s">
        <v>202</v>
      </c>
      <c r="B105" s="64" t="s">
        <v>203</v>
      </c>
      <c r="C105" s="37">
        <v>4301051437</v>
      </c>
      <c r="D105" s="324">
        <v>4607091386967</v>
      </c>
      <c r="E105" s="32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141</v>
      </c>
      <c r="M105" s="38">
        <v>45</v>
      </c>
      <c r="N105" s="520" t="s">
        <v>204</v>
      </c>
      <c r="O105" s="326"/>
      <c r="P105" s="326"/>
      <c r="Q105" s="326"/>
      <c r="R105" s="327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202</v>
      </c>
      <c r="B106" s="64" t="s">
        <v>205</v>
      </c>
      <c r="C106" s="37">
        <v>4301051543</v>
      </c>
      <c r="D106" s="324">
        <v>4607091386967</v>
      </c>
      <c r="E106" s="324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13" t="s">
        <v>206</v>
      </c>
      <c r="O106" s="326"/>
      <c r="P106" s="326"/>
      <c r="Q106" s="326"/>
      <c r="R106" s="327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207</v>
      </c>
      <c r="B107" s="64" t="s">
        <v>208</v>
      </c>
      <c r="C107" s="37">
        <v>4301051311</v>
      </c>
      <c r="D107" s="324">
        <v>4607091385304</v>
      </c>
      <c r="E107" s="324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51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6"/>
      <c r="P107" s="326"/>
      <c r="Q107" s="326"/>
      <c r="R107" s="32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209</v>
      </c>
      <c r="B108" s="64" t="s">
        <v>210</v>
      </c>
      <c r="C108" s="37">
        <v>4301051306</v>
      </c>
      <c r="D108" s="324">
        <v>4607091386264</v>
      </c>
      <c r="E108" s="324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6"/>
      <c r="P108" s="326"/>
      <c r="Q108" s="326"/>
      <c r="R108" s="32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211</v>
      </c>
      <c r="B109" s="64" t="s">
        <v>212</v>
      </c>
      <c r="C109" s="37">
        <v>4301051436</v>
      </c>
      <c r="D109" s="324">
        <v>4607091385731</v>
      </c>
      <c r="E109" s="324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141</v>
      </c>
      <c r="M109" s="38">
        <v>45</v>
      </c>
      <c r="N109" s="516" t="s">
        <v>213</v>
      </c>
      <c r="O109" s="326"/>
      <c r="P109" s="326"/>
      <c r="Q109" s="326"/>
      <c r="R109" s="327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214</v>
      </c>
      <c r="B110" s="64" t="s">
        <v>215</v>
      </c>
      <c r="C110" s="37">
        <v>4301051439</v>
      </c>
      <c r="D110" s="324">
        <v>4680115880214</v>
      </c>
      <c r="E110" s="324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141</v>
      </c>
      <c r="M110" s="38">
        <v>45</v>
      </c>
      <c r="N110" s="517" t="s">
        <v>216</v>
      </c>
      <c r="O110" s="326"/>
      <c r="P110" s="326"/>
      <c r="Q110" s="326"/>
      <c r="R110" s="32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4301051438</v>
      </c>
      <c r="D111" s="324">
        <v>4680115880894</v>
      </c>
      <c r="E111" s="324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141</v>
      </c>
      <c r="M111" s="38">
        <v>45</v>
      </c>
      <c r="N111" s="510" t="s">
        <v>219</v>
      </c>
      <c r="O111" s="326"/>
      <c r="P111" s="326"/>
      <c r="Q111" s="326"/>
      <c r="R111" s="32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4301051313</v>
      </c>
      <c r="D112" s="324">
        <v>4607091385427</v>
      </c>
      <c r="E112" s="324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6"/>
      <c r="P112" s="326"/>
      <c r="Q112" s="326"/>
      <c r="R112" s="327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222</v>
      </c>
      <c r="B113" s="64" t="s">
        <v>223</v>
      </c>
      <c r="C113" s="37">
        <v>4301051480</v>
      </c>
      <c r="D113" s="324">
        <v>4680115882645</v>
      </c>
      <c r="E113" s="324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512" t="s">
        <v>224</v>
      </c>
      <c r="O113" s="326"/>
      <c r="P113" s="326"/>
      <c r="Q113" s="326"/>
      <c r="R113" s="32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18"/>
      <c r="B114" s="318"/>
      <c r="C114" s="318"/>
      <c r="D114" s="318"/>
      <c r="E114" s="318"/>
      <c r="F114" s="318"/>
      <c r="G114" s="318"/>
      <c r="H114" s="318"/>
      <c r="I114" s="318"/>
      <c r="J114" s="318"/>
      <c r="K114" s="318"/>
      <c r="L114" s="318"/>
      <c r="M114" s="319"/>
      <c r="N114" s="315" t="s">
        <v>43</v>
      </c>
      <c r="O114" s="316"/>
      <c r="P114" s="316"/>
      <c r="Q114" s="316"/>
      <c r="R114" s="316"/>
      <c r="S114" s="316"/>
      <c r="T114" s="317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18"/>
      <c r="B115" s="318"/>
      <c r="C115" s="318"/>
      <c r="D115" s="318"/>
      <c r="E115" s="318"/>
      <c r="F115" s="318"/>
      <c r="G115" s="318"/>
      <c r="H115" s="318"/>
      <c r="I115" s="318"/>
      <c r="J115" s="318"/>
      <c r="K115" s="318"/>
      <c r="L115" s="318"/>
      <c r="M115" s="319"/>
      <c r="N115" s="315" t="s">
        <v>43</v>
      </c>
      <c r="O115" s="316"/>
      <c r="P115" s="316"/>
      <c r="Q115" s="316"/>
      <c r="R115" s="316"/>
      <c r="S115" s="316"/>
      <c r="T115" s="317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29" t="s">
        <v>225</v>
      </c>
      <c r="B116" s="329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29"/>
      <c r="P116" s="329"/>
      <c r="Q116" s="329"/>
      <c r="R116" s="329"/>
      <c r="S116" s="329"/>
      <c r="T116" s="329"/>
      <c r="U116" s="329"/>
      <c r="V116" s="329"/>
      <c r="W116" s="329"/>
      <c r="X116" s="329"/>
      <c r="Y116" s="67"/>
      <c r="Z116" s="67"/>
    </row>
    <row r="117" spans="1:53" ht="27" customHeight="1" x14ac:dyDescent="0.25">
      <c r="A117" s="64" t="s">
        <v>226</v>
      </c>
      <c r="B117" s="64" t="s">
        <v>227</v>
      </c>
      <c r="C117" s="37">
        <v>4301060296</v>
      </c>
      <c r="D117" s="324">
        <v>4607091383065</v>
      </c>
      <c r="E117" s="324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5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6"/>
      <c r="P117" s="326"/>
      <c r="Q117" s="326"/>
      <c r="R117" s="327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228</v>
      </c>
      <c r="B118" s="64" t="s">
        <v>229</v>
      </c>
      <c r="C118" s="37">
        <v>4301060350</v>
      </c>
      <c r="D118" s="324">
        <v>4680115881532</v>
      </c>
      <c r="E118" s="324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141</v>
      </c>
      <c r="M118" s="38">
        <v>30</v>
      </c>
      <c r="N118" s="50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6"/>
      <c r="P118" s="326"/>
      <c r="Q118" s="326"/>
      <c r="R118" s="327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230</v>
      </c>
      <c r="B119" s="64" t="s">
        <v>231</v>
      </c>
      <c r="C119" s="37">
        <v>4301060356</v>
      </c>
      <c r="D119" s="324">
        <v>4680115882652</v>
      </c>
      <c r="E119" s="324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508" t="s">
        <v>232</v>
      </c>
      <c r="O119" s="326"/>
      <c r="P119" s="326"/>
      <c r="Q119" s="326"/>
      <c r="R119" s="327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233</v>
      </c>
      <c r="B120" s="64" t="s">
        <v>234</v>
      </c>
      <c r="C120" s="37">
        <v>4301060309</v>
      </c>
      <c r="D120" s="324">
        <v>4680115880238</v>
      </c>
      <c r="E120" s="324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50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6"/>
      <c r="P120" s="326"/>
      <c r="Q120" s="326"/>
      <c r="R120" s="327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235</v>
      </c>
      <c r="B121" s="64" t="s">
        <v>236</v>
      </c>
      <c r="C121" s="37">
        <v>4301060351</v>
      </c>
      <c r="D121" s="324">
        <v>4680115881464</v>
      </c>
      <c r="E121" s="324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141</v>
      </c>
      <c r="M121" s="38">
        <v>30</v>
      </c>
      <c r="N121" s="504" t="s">
        <v>237</v>
      </c>
      <c r="O121" s="326"/>
      <c r="P121" s="326"/>
      <c r="Q121" s="326"/>
      <c r="R121" s="32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18"/>
      <c r="B122" s="318"/>
      <c r="C122" s="318"/>
      <c r="D122" s="318"/>
      <c r="E122" s="318"/>
      <c r="F122" s="318"/>
      <c r="G122" s="318"/>
      <c r="H122" s="318"/>
      <c r="I122" s="318"/>
      <c r="J122" s="318"/>
      <c r="K122" s="318"/>
      <c r="L122" s="318"/>
      <c r="M122" s="319"/>
      <c r="N122" s="315" t="s">
        <v>43</v>
      </c>
      <c r="O122" s="316"/>
      <c r="P122" s="316"/>
      <c r="Q122" s="316"/>
      <c r="R122" s="316"/>
      <c r="S122" s="316"/>
      <c r="T122" s="317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18"/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8"/>
      <c r="M123" s="319"/>
      <c r="N123" s="315" t="s">
        <v>43</v>
      </c>
      <c r="O123" s="316"/>
      <c r="P123" s="316"/>
      <c r="Q123" s="316"/>
      <c r="R123" s="316"/>
      <c r="S123" s="316"/>
      <c r="T123" s="317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28" t="s">
        <v>238</v>
      </c>
      <c r="B124" s="328"/>
      <c r="C124" s="328"/>
      <c r="D124" s="328"/>
      <c r="E124" s="328"/>
      <c r="F124" s="328"/>
      <c r="G124" s="328"/>
      <c r="H124" s="328"/>
      <c r="I124" s="328"/>
      <c r="J124" s="328"/>
      <c r="K124" s="328"/>
      <c r="L124" s="328"/>
      <c r="M124" s="328"/>
      <c r="N124" s="328"/>
      <c r="O124" s="328"/>
      <c r="P124" s="328"/>
      <c r="Q124" s="328"/>
      <c r="R124" s="328"/>
      <c r="S124" s="328"/>
      <c r="T124" s="328"/>
      <c r="U124" s="328"/>
      <c r="V124" s="328"/>
      <c r="W124" s="328"/>
      <c r="X124" s="328"/>
      <c r="Y124" s="66"/>
      <c r="Z124" s="66"/>
    </row>
    <row r="125" spans="1:53" ht="14.25" customHeight="1" x14ac:dyDescent="0.25">
      <c r="A125" s="329" t="s">
        <v>81</v>
      </c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29"/>
      <c r="P125" s="329"/>
      <c r="Q125" s="329"/>
      <c r="R125" s="329"/>
      <c r="S125" s="329"/>
      <c r="T125" s="329"/>
      <c r="U125" s="329"/>
      <c r="V125" s="329"/>
      <c r="W125" s="329"/>
      <c r="X125" s="329"/>
      <c r="Y125" s="67"/>
      <c r="Z125" s="67"/>
    </row>
    <row r="126" spans="1:53" ht="27" customHeight="1" x14ac:dyDescent="0.25">
      <c r="A126" s="64" t="s">
        <v>239</v>
      </c>
      <c r="B126" s="64" t="s">
        <v>240</v>
      </c>
      <c r="C126" s="37">
        <v>4301051360</v>
      </c>
      <c r="D126" s="324">
        <v>4607091385168</v>
      </c>
      <c r="E126" s="324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141</v>
      </c>
      <c r="M126" s="38">
        <v>45</v>
      </c>
      <c r="N126" s="5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6"/>
      <c r="P126" s="326"/>
      <c r="Q126" s="326"/>
      <c r="R126" s="327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241</v>
      </c>
      <c r="B127" s="64" t="s">
        <v>242</v>
      </c>
      <c r="C127" s="37">
        <v>4301051362</v>
      </c>
      <c r="D127" s="324">
        <v>4607091383256</v>
      </c>
      <c r="E127" s="324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141</v>
      </c>
      <c r="M127" s="38">
        <v>45</v>
      </c>
      <c r="N127" s="5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6"/>
      <c r="P127" s="326"/>
      <c r="Q127" s="326"/>
      <c r="R127" s="327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243</v>
      </c>
      <c r="B128" s="64" t="s">
        <v>244</v>
      </c>
      <c r="C128" s="37">
        <v>4301051358</v>
      </c>
      <c r="D128" s="324">
        <v>4607091385748</v>
      </c>
      <c r="E128" s="324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141</v>
      </c>
      <c r="M128" s="38">
        <v>45</v>
      </c>
      <c r="N128" s="5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6"/>
      <c r="P128" s="326"/>
      <c r="Q128" s="326"/>
      <c r="R128" s="327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18"/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9"/>
      <c r="N129" s="315" t="s">
        <v>43</v>
      </c>
      <c r="O129" s="316"/>
      <c r="P129" s="316"/>
      <c r="Q129" s="316"/>
      <c r="R129" s="316"/>
      <c r="S129" s="316"/>
      <c r="T129" s="317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18"/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9"/>
      <c r="N130" s="315" t="s">
        <v>43</v>
      </c>
      <c r="O130" s="316"/>
      <c r="P130" s="316"/>
      <c r="Q130" s="316"/>
      <c r="R130" s="316"/>
      <c r="S130" s="316"/>
      <c r="T130" s="317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40" t="s">
        <v>245</v>
      </c>
      <c r="B131" s="340"/>
      <c r="C131" s="340"/>
      <c r="D131" s="340"/>
      <c r="E131" s="340"/>
      <c r="F131" s="340"/>
      <c r="G131" s="340"/>
      <c r="H131" s="340"/>
      <c r="I131" s="340"/>
      <c r="J131" s="340"/>
      <c r="K131" s="340"/>
      <c r="L131" s="340"/>
      <c r="M131" s="340"/>
      <c r="N131" s="340"/>
      <c r="O131" s="340"/>
      <c r="P131" s="340"/>
      <c r="Q131" s="340"/>
      <c r="R131" s="340"/>
      <c r="S131" s="340"/>
      <c r="T131" s="340"/>
      <c r="U131" s="340"/>
      <c r="V131" s="340"/>
      <c r="W131" s="340"/>
      <c r="X131" s="340"/>
      <c r="Y131" s="55"/>
      <c r="Z131" s="55"/>
    </row>
    <row r="132" spans="1:53" ht="16.5" customHeight="1" x14ac:dyDescent="0.25">
      <c r="A132" s="328" t="s">
        <v>246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66"/>
      <c r="Z132" s="66"/>
    </row>
    <row r="133" spans="1:53" ht="14.25" customHeight="1" x14ac:dyDescent="0.25">
      <c r="A133" s="329" t="s">
        <v>116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329"/>
      <c r="Y133" s="67"/>
      <c r="Z133" s="67"/>
    </row>
    <row r="134" spans="1:53" ht="27" customHeight="1" x14ac:dyDescent="0.25">
      <c r="A134" s="64" t="s">
        <v>247</v>
      </c>
      <c r="B134" s="64" t="s">
        <v>248</v>
      </c>
      <c r="C134" s="37">
        <v>4301011223</v>
      </c>
      <c r="D134" s="324">
        <v>4607091383423</v>
      </c>
      <c r="E134" s="324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141</v>
      </c>
      <c r="M134" s="38">
        <v>35</v>
      </c>
      <c r="N134" s="4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6"/>
      <c r="P134" s="326"/>
      <c r="Q134" s="326"/>
      <c r="R134" s="327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249</v>
      </c>
      <c r="B135" s="64" t="s">
        <v>250</v>
      </c>
      <c r="C135" s="37">
        <v>4301011338</v>
      </c>
      <c r="D135" s="324">
        <v>4607091381405</v>
      </c>
      <c r="E135" s="324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6"/>
      <c r="P135" s="326"/>
      <c r="Q135" s="326"/>
      <c r="R135" s="327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251</v>
      </c>
      <c r="B136" s="64" t="s">
        <v>252</v>
      </c>
      <c r="C136" s="37">
        <v>4301011333</v>
      </c>
      <c r="D136" s="324">
        <v>4607091386516</v>
      </c>
      <c r="E136" s="324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6"/>
      <c r="P136" s="326"/>
      <c r="Q136" s="326"/>
      <c r="R136" s="327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18"/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19"/>
      <c r="N137" s="315" t="s">
        <v>43</v>
      </c>
      <c r="O137" s="316"/>
      <c r="P137" s="316"/>
      <c r="Q137" s="316"/>
      <c r="R137" s="316"/>
      <c r="S137" s="316"/>
      <c r="T137" s="317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18"/>
      <c r="B138" s="318"/>
      <c r="C138" s="318"/>
      <c r="D138" s="318"/>
      <c r="E138" s="318"/>
      <c r="F138" s="318"/>
      <c r="G138" s="318"/>
      <c r="H138" s="318"/>
      <c r="I138" s="318"/>
      <c r="J138" s="318"/>
      <c r="K138" s="318"/>
      <c r="L138" s="318"/>
      <c r="M138" s="319"/>
      <c r="N138" s="315" t="s">
        <v>43</v>
      </c>
      <c r="O138" s="316"/>
      <c r="P138" s="316"/>
      <c r="Q138" s="316"/>
      <c r="R138" s="316"/>
      <c r="S138" s="316"/>
      <c r="T138" s="317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28" t="s">
        <v>253</v>
      </c>
      <c r="B139" s="328"/>
      <c r="C139" s="328"/>
      <c r="D139" s="328"/>
      <c r="E139" s="328"/>
      <c r="F139" s="328"/>
      <c r="G139" s="328"/>
      <c r="H139" s="328"/>
      <c r="I139" s="328"/>
      <c r="J139" s="328"/>
      <c r="K139" s="328"/>
      <c r="L139" s="328"/>
      <c r="M139" s="328"/>
      <c r="N139" s="328"/>
      <c r="O139" s="328"/>
      <c r="P139" s="328"/>
      <c r="Q139" s="328"/>
      <c r="R139" s="328"/>
      <c r="S139" s="328"/>
      <c r="T139" s="328"/>
      <c r="U139" s="328"/>
      <c r="V139" s="328"/>
      <c r="W139" s="328"/>
      <c r="X139" s="328"/>
      <c r="Y139" s="66"/>
      <c r="Z139" s="66"/>
    </row>
    <row r="140" spans="1:53" ht="14.25" customHeight="1" x14ac:dyDescent="0.25">
      <c r="A140" s="329" t="s">
        <v>76</v>
      </c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29"/>
      <c r="V140" s="329"/>
      <c r="W140" s="329"/>
      <c r="X140" s="329"/>
      <c r="Y140" s="67"/>
      <c r="Z140" s="67"/>
    </row>
    <row r="141" spans="1:53" ht="27" customHeight="1" x14ac:dyDescent="0.25">
      <c r="A141" s="64" t="s">
        <v>254</v>
      </c>
      <c r="B141" s="64" t="s">
        <v>255</v>
      </c>
      <c r="C141" s="37">
        <v>4301031191</v>
      </c>
      <c r="D141" s="324">
        <v>4680115880993</v>
      </c>
      <c r="E141" s="324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6"/>
      <c r="P141" s="326"/>
      <c r="Q141" s="326"/>
      <c r="R141" s="327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256</v>
      </c>
      <c r="B142" s="64" t="s">
        <v>257</v>
      </c>
      <c r="C142" s="37">
        <v>4301031204</v>
      </c>
      <c r="D142" s="324">
        <v>4680115881761</v>
      </c>
      <c r="E142" s="324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6"/>
      <c r="P142" s="326"/>
      <c r="Q142" s="326"/>
      <c r="R142" s="327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258</v>
      </c>
      <c r="B143" s="64" t="s">
        <v>259</v>
      </c>
      <c r="C143" s="37">
        <v>4301031201</v>
      </c>
      <c r="D143" s="324">
        <v>4680115881563</v>
      </c>
      <c r="E143" s="324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6"/>
      <c r="P143" s="326"/>
      <c r="Q143" s="326"/>
      <c r="R143" s="327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260</v>
      </c>
      <c r="B144" s="64" t="s">
        <v>261</v>
      </c>
      <c r="C144" s="37">
        <v>4301031199</v>
      </c>
      <c r="D144" s="324">
        <v>4680115880986</v>
      </c>
      <c r="E144" s="324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177</v>
      </c>
      <c r="L144" s="39" t="s">
        <v>79</v>
      </c>
      <c r="M144" s="38">
        <v>40</v>
      </c>
      <c r="N144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6"/>
      <c r="P144" s="326"/>
      <c r="Q144" s="326"/>
      <c r="R144" s="327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262</v>
      </c>
      <c r="B145" s="64" t="s">
        <v>263</v>
      </c>
      <c r="C145" s="37">
        <v>4301031190</v>
      </c>
      <c r="D145" s="324">
        <v>4680115880207</v>
      </c>
      <c r="E145" s="324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6"/>
      <c r="P145" s="326"/>
      <c r="Q145" s="326"/>
      <c r="R145" s="32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264</v>
      </c>
      <c r="B146" s="64" t="s">
        <v>265</v>
      </c>
      <c r="C146" s="37">
        <v>4301031205</v>
      </c>
      <c r="D146" s="324">
        <v>4680115881785</v>
      </c>
      <c r="E146" s="324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177</v>
      </c>
      <c r="L146" s="39" t="s">
        <v>79</v>
      </c>
      <c r="M146" s="38">
        <v>40</v>
      </c>
      <c r="N146" s="4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6"/>
      <c r="P146" s="326"/>
      <c r="Q146" s="326"/>
      <c r="R146" s="32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266</v>
      </c>
      <c r="B147" s="64" t="s">
        <v>267</v>
      </c>
      <c r="C147" s="37">
        <v>4301031202</v>
      </c>
      <c r="D147" s="324">
        <v>4680115881679</v>
      </c>
      <c r="E147" s="324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177</v>
      </c>
      <c r="L147" s="39" t="s">
        <v>79</v>
      </c>
      <c r="M147" s="38">
        <v>40</v>
      </c>
      <c r="N147" s="4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6"/>
      <c r="P147" s="326"/>
      <c r="Q147" s="326"/>
      <c r="R147" s="32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268</v>
      </c>
      <c r="B148" s="64" t="s">
        <v>269</v>
      </c>
      <c r="C148" s="37">
        <v>4301031158</v>
      </c>
      <c r="D148" s="324">
        <v>4680115880191</v>
      </c>
      <c r="E148" s="324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6"/>
      <c r="P148" s="326"/>
      <c r="Q148" s="326"/>
      <c r="R148" s="32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18"/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9"/>
      <c r="N149" s="315" t="s">
        <v>43</v>
      </c>
      <c r="O149" s="316"/>
      <c r="P149" s="316"/>
      <c r="Q149" s="316"/>
      <c r="R149" s="316"/>
      <c r="S149" s="316"/>
      <c r="T149" s="317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18"/>
      <c r="B150" s="318"/>
      <c r="C150" s="318"/>
      <c r="D150" s="318"/>
      <c r="E150" s="318"/>
      <c r="F150" s="318"/>
      <c r="G150" s="318"/>
      <c r="H150" s="318"/>
      <c r="I150" s="318"/>
      <c r="J150" s="318"/>
      <c r="K150" s="318"/>
      <c r="L150" s="318"/>
      <c r="M150" s="319"/>
      <c r="N150" s="315" t="s">
        <v>43</v>
      </c>
      <c r="O150" s="316"/>
      <c r="P150" s="316"/>
      <c r="Q150" s="316"/>
      <c r="R150" s="316"/>
      <c r="S150" s="316"/>
      <c r="T150" s="317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28" t="s">
        <v>270</v>
      </c>
      <c r="B151" s="328"/>
      <c r="C151" s="328"/>
      <c r="D151" s="328"/>
      <c r="E151" s="328"/>
      <c r="F151" s="328"/>
      <c r="G151" s="328"/>
      <c r="H151" s="328"/>
      <c r="I151" s="328"/>
      <c r="J151" s="328"/>
      <c r="K151" s="328"/>
      <c r="L151" s="328"/>
      <c r="M151" s="328"/>
      <c r="N151" s="328"/>
      <c r="O151" s="328"/>
      <c r="P151" s="328"/>
      <c r="Q151" s="328"/>
      <c r="R151" s="328"/>
      <c r="S151" s="328"/>
      <c r="T151" s="328"/>
      <c r="U151" s="328"/>
      <c r="V151" s="328"/>
      <c r="W151" s="328"/>
      <c r="X151" s="328"/>
      <c r="Y151" s="66"/>
      <c r="Z151" s="66"/>
    </row>
    <row r="152" spans="1:53" ht="14.25" customHeight="1" x14ac:dyDescent="0.25">
      <c r="A152" s="329" t="s">
        <v>116</v>
      </c>
      <c r="B152" s="329"/>
      <c r="C152" s="329"/>
      <c r="D152" s="329"/>
      <c r="E152" s="329"/>
      <c r="F152" s="329"/>
      <c r="G152" s="329"/>
      <c r="H152" s="329"/>
      <c r="I152" s="329"/>
      <c r="J152" s="329"/>
      <c r="K152" s="329"/>
      <c r="L152" s="329"/>
      <c r="M152" s="329"/>
      <c r="N152" s="329"/>
      <c r="O152" s="329"/>
      <c r="P152" s="329"/>
      <c r="Q152" s="329"/>
      <c r="R152" s="329"/>
      <c r="S152" s="329"/>
      <c r="T152" s="329"/>
      <c r="U152" s="329"/>
      <c r="V152" s="329"/>
      <c r="W152" s="329"/>
      <c r="X152" s="329"/>
      <c r="Y152" s="67"/>
      <c r="Z152" s="67"/>
    </row>
    <row r="153" spans="1:53" ht="16.5" customHeight="1" x14ac:dyDescent="0.25">
      <c r="A153" s="64" t="s">
        <v>271</v>
      </c>
      <c r="B153" s="64" t="s">
        <v>272</v>
      </c>
      <c r="C153" s="37">
        <v>4301011450</v>
      </c>
      <c r="D153" s="324">
        <v>4680115881402</v>
      </c>
      <c r="E153" s="324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6"/>
      <c r="P153" s="326"/>
      <c r="Q153" s="326"/>
      <c r="R153" s="327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273</v>
      </c>
      <c r="B154" s="64" t="s">
        <v>274</v>
      </c>
      <c r="C154" s="37">
        <v>4301011454</v>
      </c>
      <c r="D154" s="324">
        <v>4680115881396</v>
      </c>
      <c r="E154" s="324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6"/>
      <c r="P154" s="326"/>
      <c r="Q154" s="326"/>
      <c r="R154" s="327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18"/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18"/>
      <c r="M155" s="319"/>
      <c r="N155" s="315" t="s">
        <v>43</v>
      </c>
      <c r="O155" s="316"/>
      <c r="P155" s="316"/>
      <c r="Q155" s="316"/>
      <c r="R155" s="316"/>
      <c r="S155" s="316"/>
      <c r="T155" s="317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18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19"/>
      <c r="N156" s="315" t="s">
        <v>43</v>
      </c>
      <c r="O156" s="316"/>
      <c r="P156" s="316"/>
      <c r="Q156" s="316"/>
      <c r="R156" s="316"/>
      <c r="S156" s="316"/>
      <c r="T156" s="317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29" t="s">
        <v>108</v>
      </c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29"/>
      <c r="P157" s="329"/>
      <c r="Q157" s="329"/>
      <c r="R157" s="329"/>
      <c r="S157" s="329"/>
      <c r="T157" s="329"/>
      <c r="U157" s="329"/>
      <c r="V157" s="329"/>
      <c r="W157" s="329"/>
      <c r="X157" s="329"/>
      <c r="Y157" s="67"/>
      <c r="Z157" s="67"/>
    </row>
    <row r="158" spans="1:53" ht="16.5" customHeight="1" x14ac:dyDescent="0.25">
      <c r="A158" s="64" t="s">
        <v>275</v>
      </c>
      <c r="B158" s="64" t="s">
        <v>276</v>
      </c>
      <c r="C158" s="37">
        <v>4301020262</v>
      </c>
      <c r="D158" s="324">
        <v>4680115882935</v>
      </c>
      <c r="E158" s="32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141</v>
      </c>
      <c r="M158" s="38">
        <v>50</v>
      </c>
      <c r="N158" s="487" t="s">
        <v>277</v>
      </c>
      <c r="O158" s="326"/>
      <c r="P158" s="326"/>
      <c r="Q158" s="326"/>
      <c r="R158" s="327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278</v>
      </c>
      <c r="B159" s="64" t="s">
        <v>279</v>
      </c>
      <c r="C159" s="37">
        <v>4301020220</v>
      </c>
      <c r="D159" s="324">
        <v>4680115880764</v>
      </c>
      <c r="E159" s="324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6"/>
      <c r="P159" s="326"/>
      <c r="Q159" s="326"/>
      <c r="R159" s="327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18"/>
      <c r="B160" s="318"/>
      <c r="C160" s="318"/>
      <c r="D160" s="318"/>
      <c r="E160" s="318"/>
      <c r="F160" s="318"/>
      <c r="G160" s="318"/>
      <c r="H160" s="318"/>
      <c r="I160" s="318"/>
      <c r="J160" s="318"/>
      <c r="K160" s="318"/>
      <c r="L160" s="318"/>
      <c r="M160" s="319"/>
      <c r="N160" s="315" t="s">
        <v>43</v>
      </c>
      <c r="O160" s="316"/>
      <c r="P160" s="316"/>
      <c r="Q160" s="316"/>
      <c r="R160" s="316"/>
      <c r="S160" s="316"/>
      <c r="T160" s="31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18"/>
      <c r="B161" s="318"/>
      <c r="C161" s="318"/>
      <c r="D161" s="318"/>
      <c r="E161" s="318"/>
      <c r="F161" s="318"/>
      <c r="G161" s="318"/>
      <c r="H161" s="318"/>
      <c r="I161" s="318"/>
      <c r="J161" s="318"/>
      <c r="K161" s="318"/>
      <c r="L161" s="318"/>
      <c r="M161" s="319"/>
      <c r="N161" s="315" t="s">
        <v>43</v>
      </c>
      <c r="O161" s="316"/>
      <c r="P161" s="316"/>
      <c r="Q161" s="316"/>
      <c r="R161" s="316"/>
      <c r="S161" s="316"/>
      <c r="T161" s="31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29" t="s">
        <v>76</v>
      </c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29"/>
      <c r="T162" s="329"/>
      <c r="U162" s="329"/>
      <c r="V162" s="329"/>
      <c r="W162" s="329"/>
      <c r="X162" s="329"/>
      <c r="Y162" s="67"/>
      <c r="Z162" s="67"/>
    </row>
    <row r="163" spans="1:53" ht="27" customHeight="1" x14ac:dyDescent="0.25">
      <c r="A163" s="64" t="s">
        <v>280</v>
      </c>
      <c r="B163" s="64" t="s">
        <v>281</v>
      </c>
      <c r="C163" s="37">
        <v>4301031224</v>
      </c>
      <c r="D163" s="324">
        <v>4680115882683</v>
      </c>
      <c r="E163" s="324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6"/>
      <c r="P163" s="326"/>
      <c r="Q163" s="326"/>
      <c r="R163" s="327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282</v>
      </c>
      <c r="B164" s="64" t="s">
        <v>283</v>
      </c>
      <c r="C164" s="37">
        <v>4301031230</v>
      </c>
      <c r="D164" s="324">
        <v>4680115882690</v>
      </c>
      <c r="E164" s="324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6"/>
      <c r="P164" s="326"/>
      <c r="Q164" s="326"/>
      <c r="R164" s="327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284</v>
      </c>
      <c r="B165" s="64" t="s">
        <v>285</v>
      </c>
      <c r="C165" s="37">
        <v>4301031220</v>
      </c>
      <c r="D165" s="324">
        <v>4680115882669</v>
      </c>
      <c r="E165" s="324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6"/>
      <c r="P165" s="326"/>
      <c r="Q165" s="326"/>
      <c r="R165" s="327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286</v>
      </c>
      <c r="B166" s="64" t="s">
        <v>287</v>
      </c>
      <c r="C166" s="37">
        <v>4301031221</v>
      </c>
      <c r="D166" s="324">
        <v>4680115882676</v>
      </c>
      <c r="E166" s="324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6"/>
      <c r="P166" s="326"/>
      <c r="Q166" s="326"/>
      <c r="R166" s="327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18"/>
      <c r="B167" s="318"/>
      <c r="C167" s="318"/>
      <c r="D167" s="318"/>
      <c r="E167" s="318"/>
      <c r="F167" s="318"/>
      <c r="G167" s="318"/>
      <c r="H167" s="318"/>
      <c r="I167" s="318"/>
      <c r="J167" s="318"/>
      <c r="K167" s="318"/>
      <c r="L167" s="318"/>
      <c r="M167" s="319"/>
      <c r="N167" s="315" t="s">
        <v>43</v>
      </c>
      <c r="O167" s="316"/>
      <c r="P167" s="316"/>
      <c r="Q167" s="316"/>
      <c r="R167" s="316"/>
      <c r="S167" s="316"/>
      <c r="T167" s="317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18"/>
      <c r="B168" s="318"/>
      <c r="C168" s="318"/>
      <c r="D168" s="318"/>
      <c r="E168" s="318"/>
      <c r="F168" s="318"/>
      <c r="G168" s="318"/>
      <c r="H168" s="318"/>
      <c r="I168" s="318"/>
      <c r="J168" s="318"/>
      <c r="K168" s="318"/>
      <c r="L168" s="318"/>
      <c r="M168" s="319"/>
      <c r="N168" s="315" t="s">
        <v>43</v>
      </c>
      <c r="O168" s="316"/>
      <c r="P168" s="316"/>
      <c r="Q168" s="316"/>
      <c r="R168" s="316"/>
      <c r="S168" s="316"/>
      <c r="T168" s="317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29" t="s">
        <v>81</v>
      </c>
      <c r="B169" s="329"/>
      <c r="C169" s="329"/>
      <c r="D169" s="329"/>
      <c r="E169" s="329"/>
      <c r="F169" s="329"/>
      <c r="G169" s="329"/>
      <c r="H169" s="329"/>
      <c r="I169" s="329"/>
      <c r="J169" s="329"/>
      <c r="K169" s="329"/>
      <c r="L169" s="329"/>
      <c r="M169" s="329"/>
      <c r="N169" s="329"/>
      <c r="O169" s="329"/>
      <c r="P169" s="329"/>
      <c r="Q169" s="329"/>
      <c r="R169" s="329"/>
      <c r="S169" s="329"/>
      <c r="T169" s="329"/>
      <c r="U169" s="329"/>
      <c r="V169" s="329"/>
      <c r="W169" s="329"/>
      <c r="X169" s="329"/>
      <c r="Y169" s="67"/>
      <c r="Z169" s="67"/>
    </row>
    <row r="170" spans="1:53" ht="27" customHeight="1" x14ac:dyDescent="0.25">
      <c r="A170" s="64" t="s">
        <v>288</v>
      </c>
      <c r="B170" s="64" t="s">
        <v>289</v>
      </c>
      <c r="C170" s="37">
        <v>4301051409</v>
      </c>
      <c r="D170" s="324">
        <v>4680115881556</v>
      </c>
      <c r="E170" s="324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141</v>
      </c>
      <c r="M170" s="38">
        <v>45</v>
      </c>
      <c r="N170" s="4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6"/>
      <c r="P170" s="326"/>
      <c r="Q170" s="326"/>
      <c r="R170" s="327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290</v>
      </c>
      <c r="B171" s="64" t="s">
        <v>291</v>
      </c>
      <c r="C171" s="37">
        <v>4301051538</v>
      </c>
      <c r="D171" s="324">
        <v>4680115880573</v>
      </c>
      <c r="E171" s="324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80" t="s">
        <v>292</v>
      </c>
      <c r="O171" s="326"/>
      <c r="P171" s="326"/>
      <c r="Q171" s="326"/>
      <c r="R171" s="327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293</v>
      </c>
      <c r="B172" s="64" t="s">
        <v>294</v>
      </c>
      <c r="C172" s="37">
        <v>4301051408</v>
      </c>
      <c r="D172" s="324">
        <v>4680115881594</v>
      </c>
      <c r="E172" s="324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141</v>
      </c>
      <c r="M172" s="38">
        <v>40</v>
      </c>
      <c r="N172" s="4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6"/>
      <c r="P172" s="326"/>
      <c r="Q172" s="326"/>
      <c r="R172" s="327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295</v>
      </c>
      <c r="B173" s="64" t="s">
        <v>296</v>
      </c>
      <c r="C173" s="37">
        <v>4301051505</v>
      </c>
      <c r="D173" s="324">
        <v>4680115881587</v>
      </c>
      <c r="E173" s="324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82" t="s">
        <v>297</v>
      </c>
      <c r="O173" s="326"/>
      <c r="P173" s="326"/>
      <c r="Q173" s="326"/>
      <c r="R173" s="327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298</v>
      </c>
      <c r="B174" s="64" t="s">
        <v>299</v>
      </c>
      <c r="C174" s="37">
        <v>4301051380</v>
      </c>
      <c r="D174" s="324">
        <v>4680115880962</v>
      </c>
      <c r="E174" s="324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6"/>
      <c r="P174" s="326"/>
      <c r="Q174" s="326"/>
      <c r="R174" s="327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300</v>
      </c>
      <c r="B175" s="64" t="s">
        <v>301</v>
      </c>
      <c r="C175" s="37">
        <v>4301051411</v>
      </c>
      <c r="D175" s="324">
        <v>4680115881617</v>
      </c>
      <c r="E175" s="324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141</v>
      </c>
      <c r="M175" s="38">
        <v>40</v>
      </c>
      <c r="N175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6"/>
      <c r="P175" s="326"/>
      <c r="Q175" s="326"/>
      <c r="R175" s="32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302</v>
      </c>
      <c r="B176" s="64" t="s">
        <v>303</v>
      </c>
      <c r="C176" s="37">
        <v>4301051487</v>
      </c>
      <c r="D176" s="324">
        <v>4680115881228</v>
      </c>
      <c r="E176" s="324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6" t="s">
        <v>304</v>
      </c>
      <c r="O176" s="326"/>
      <c r="P176" s="326"/>
      <c r="Q176" s="326"/>
      <c r="R176" s="32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305</v>
      </c>
      <c r="B177" s="64" t="s">
        <v>306</v>
      </c>
      <c r="C177" s="37">
        <v>4301051506</v>
      </c>
      <c r="D177" s="324">
        <v>4680115881037</v>
      </c>
      <c r="E177" s="324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7" t="s">
        <v>307</v>
      </c>
      <c r="O177" s="326"/>
      <c r="P177" s="326"/>
      <c r="Q177" s="326"/>
      <c r="R177" s="32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4301051384</v>
      </c>
      <c r="D178" s="324">
        <v>4680115881211</v>
      </c>
      <c r="E178" s="324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6"/>
      <c r="P178" s="326"/>
      <c r="Q178" s="326"/>
      <c r="R178" s="32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310</v>
      </c>
      <c r="B179" s="64" t="s">
        <v>311</v>
      </c>
      <c r="C179" s="37">
        <v>4301051378</v>
      </c>
      <c r="D179" s="324">
        <v>4680115881020</v>
      </c>
      <c r="E179" s="324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6"/>
      <c r="P179" s="326"/>
      <c r="Q179" s="326"/>
      <c r="R179" s="327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312</v>
      </c>
      <c r="B180" s="64" t="s">
        <v>313</v>
      </c>
      <c r="C180" s="37">
        <v>4301051407</v>
      </c>
      <c r="D180" s="324">
        <v>4680115882195</v>
      </c>
      <c r="E180" s="324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141</v>
      </c>
      <c r="M180" s="38">
        <v>40</v>
      </c>
      <c r="N180" s="4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6"/>
      <c r="P180" s="326"/>
      <c r="Q180" s="326"/>
      <c r="R180" s="327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314</v>
      </c>
      <c r="B181" s="64" t="s">
        <v>315</v>
      </c>
      <c r="C181" s="37">
        <v>4301051479</v>
      </c>
      <c r="D181" s="324">
        <v>4680115882607</v>
      </c>
      <c r="E181" s="324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141</v>
      </c>
      <c r="M181" s="38">
        <v>45</v>
      </c>
      <c r="N181" s="4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26"/>
      <c r="P181" s="326"/>
      <c r="Q181" s="326"/>
      <c r="R181" s="327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316</v>
      </c>
      <c r="B182" s="64" t="s">
        <v>317</v>
      </c>
      <c r="C182" s="37">
        <v>4301051468</v>
      </c>
      <c r="D182" s="324">
        <v>4680115880092</v>
      </c>
      <c r="E182" s="324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141</v>
      </c>
      <c r="M182" s="38">
        <v>45</v>
      </c>
      <c r="N182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26"/>
      <c r="P182" s="326"/>
      <c r="Q182" s="326"/>
      <c r="R182" s="32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318</v>
      </c>
      <c r="B183" s="64" t="s">
        <v>319</v>
      </c>
      <c r="C183" s="37">
        <v>4301051469</v>
      </c>
      <c r="D183" s="324">
        <v>4680115880221</v>
      </c>
      <c r="E183" s="324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141</v>
      </c>
      <c r="M183" s="38">
        <v>45</v>
      </c>
      <c r="N183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26"/>
      <c r="P183" s="326"/>
      <c r="Q183" s="326"/>
      <c r="R183" s="327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320</v>
      </c>
      <c r="B184" s="64" t="s">
        <v>321</v>
      </c>
      <c r="C184" s="37">
        <v>4301051523</v>
      </c>
      <c r="D184" s="324">
        <v>4680115882942</v>
      </c>
      <c r="E184" s="324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6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26"/>
      <c r="P184" s="326"/>
      <c r="Q184" s="326"/>
      <c r="R184" s="32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322</v>
      </c>
      <c r="B185" s="64" t="s">
        <v>323</v>
      </c>
      <c r="C185" s="37">
        <v>4301051326</v>
      </c>
      <c r="D185" s="324">
        <v>4680115880504</v>
      </c>
      <c r="E185" s="324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26"/>
      <c r="P185" s="326"/>
      <c r="Q185" s="326"/>
      <c r="R185" s="32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324</v>
      </c>
      <c r="B186" s="64" t="s">
        <v>325</v>
      </c>
      <c r="C186" s="37">
        <v>4301051410</v>
      </c>
      <c r="D186" s="324">
        <v>4680115882164</v>
      </c>
      <c r="E186" s="324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141</v>
      </c>
      <c r="M186" s="38">
        <v>40</v>
      </c>
      <c r="N186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26"/>
      <c r="P186" s="326"/>
      <c r="Q186" s="326"/>
      <c r="R186" s="327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18"/>
      <c r="B187" s="318"/>
      <c r="C187" s="318"/>
      <c r="D187" s="318"/>
      <c r="E187" s="318"/>
      <c r="F187" s="318"/>
      <c r="G187" s="318"/>
      <c r="H187" s="318"/>
      <c r="I187" s="318"/>
      <c r="J187" s="318"/>
      <c r="K187" s="318"/>
      <c r="L187" s="318"/>
      <c r="M187" s="319"/>
      <c r="N187" s="315" t="s">
        <v>43</v>
      </c>
      <c r="O187" s="316"/>
      <c r="P187" s="316"/>
      <c r="Q187" s="316"/>
      <c r="R187" s="316"/>
      <c r="S187" s="316"/>
      <c r="T187" s="317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18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19"/>
      <c r="N188" s="315" t="s">
        <v>43</v>
      </c>
      <c r="O188" s="316"/>
      <c r="P188" s="316"/>
      <c r="Q188" s="316"/>
      <c r="R188" s="316"/>
      <c r="S188" s="316"/>
      <c r="T188" s="317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29" t="s">
        <v>225</v>
      </c>
      <c r="B189" s="329"/>
      <c r="C189" s="329"/>
      <c r="D189" s="329"/>
      <c r="E189" s="329"/>
      <c r="F189" s="329"/>
      <c r="G189" s="329"/>
      <c r="H189" s="329"/>
      <c r="I189" s="329"/>
      <c r="J189" s="329"/>
      <c r="K189" s="329"/>
      <c r="L189" s="329"/>
      <c r="M189" s="329"/>
      <c r="N189" s="329"/>
      <c r="O189" s="329"/>
      <c r="P189" s="329"/>
      <c r="Q189" s="329"/>
      <c r="R189" s="329"/>
      <c r="S189" s="329"/>
      <c r="T189" s="329"/>
      <c r="U189" s="329"/>
      <c r="V189" s="329"/>
      <c r="W189" s="329"/>
      <c r="X189" s="329"/>
      <c r="Y189" s="67"/>
      <c r="Z189" s="67"/>
    </row>
    <row r="190" spans="1:53" ht="16.5" customHeight="1" x14ac:dyDescent="0.25">
      <c r="A190" s="64" t="s">
        <v>326</v>
      </c>
      <c r="B190" s="64" t="s">
        <v>327</v>
      </c>
      <c r="C190" s="37">
        <v>4301060338</v>
      </c>
      <c r="D190" s="324">
        <v>4680115880801</v>
      </c>
      <c r="E190" s="324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26"/>
      <c r="P190" s="326"/>
      <c r="Q190" s="326"/>
      <c r="R190" s="327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328</v>
      </c>
      <c r="B191" s="64" t="s">
        <v>329</v>
      </c>
      <c r="C191" s="37">
        <v>4301060339</v>
      </c>
      <c r="D191" s="324">
        <v>4680115880818</v>
      </c>
      <c r="E191" s="324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26"/>
      <c r="P191" s="326"/>
      <c r="Q191" s="326"/>
      <c r="R191" s="327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18"/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9"/>
      <c r="N192" s="315" t="s">
        <v>43</v>
      </c>
      <c r="O192" s="316"/>
      <c r="P192" s="316"/>
      <c r="Q192" s="316"/>
      <c r="R192" s="316"/>
      <c r="S192" s="316"/>
      <c r="T192" s="317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18"/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9"/>
      <c r="N193" s="315" t="s">
        <v>43</v>
      </c>
      <c r="O193" s="316"/>
      <c r="P193" s="316"/>
      <c r="Q193" s="316"/>
      <c r="R193" s="316"/>
      <c r="S193" s="316"/>
      <c r="T193" s="317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28" t="s">
        <v>330</v>
      </c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8"/>
      <c r="M194" s="328"/>
      <c r="N194" s="328"/>
      <c r="O194" s="328"/>
      <c r="P194" s="328"/>
      <c r="Q194" s="328"/>
      <c r="R194" s="328"/>
      <c r="S194" s="328"/>
      <c r="T194" s="328"/>
      <c r="U194" s="328"/>
      <c r="V194" s="328"/>
      <c r="W194" s="328"/>
      <c r="X194" s="328"/>
      <c r="Y194" s="66"/>
      <c r="Z194" s="66"/>
    </row>
    <row r="195" spans="1:53" ht="14.25" customHeight="1" x14ac:dyDescent="0.25">
      <c r="A195" s="329" t="s">
        <v>116</v>
      </c>
      <c r="B195" s="329"/>
      <c r="C195" s="329"/>
      <c r="D195" s="329"/>
      <c r="E195" s="329"/>
      <c r="F195" s="329"/>
      <c r="G195" s="329"/>
      <c r="H195" s="329"/>
      <c r="I195" s="329"/>
      <c r="J195" s="329"/>
      <c r="K195" s="329"/>
      <c r="L195" s="329"/>
      <c r="M195" s="329"/>
      <c r="N195" s="329"/>
      <c r="O195" s="329"/>
      <c r="P195" s="329"/>
      <c r="Q195" s="329"/>
      <c r="R195" s="329"/>
      <c r="S195" s="329"/>
      <c r="T195" s="329"/>
      <c r="U195" s="329"/>
      <c r="V195" s="329"/>
      <c r="W195" s="329"/>
      <c r="X195" s="329"/>
      <c r="Y195" s="67"/>
      <c r="Z195" s="67"/>
    </row>
    <row r="196" spans="1:53" ht="27" customHeight="1" x14ac:dyDescent="0.25">
      <c r="A196" s="64" t="s">
        <v>331</v>
      </c>
      <c r="B196" s="64" t="s">
        <v>332</v>
      </c>
      <c r="C196" s="37">
        <v>4301011346</v>
      </c>
      <c r="D196" s="324">
        <v>4607091387445</v>
      </c>
      <c r="E196" s="324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6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26"/>
      <c r="P196" s="326"/>
      <c r="Q196" s="326"/>
      <c r="R196" s="327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333</v>
      </c>
      <c r="B197" s="64" t="s">
        <v>334</v>
      </c>
      <c r="C197" s="37">
        <v>4301011362</v>
      </c>
      <c r="D197" s="324">
        <v>4607091386004</v>
      </c>
      <c r="E197" s="324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120</v>
      </c>
      <c r="M197" s="38">
        <v>55</v>
      </c>
      <c r="N197" s="4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6"/>
      <c r="P197" s="326"/>
      <c r="Q197" s="326"/>
      <c r="R197" s="327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333</v>
      </c>
      <c r="B198" s="64" t="s">
        <v>335</v>
      </c>
      <c r="C198" s="37">
        <v>4301011308</v>
      </c>
      <c r="D198" s="324">
        <v>4607091386004</v>
      </c>
      <c r="E198" s="324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26"/>
      <c r="P198" s="326"/>
      <c r="Q198" s="326"/>
      <c r="R198" s="327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336</v>
      </c>
      <c r="B199" s="64" t="s">
        <v>337</v>
      </c>
      <c r="C199" s="37">
        <v>4301011347</v>
      </c>
      <c r="D199" s="324">
        <v>4607091386073</v>
      </c>
      <c r="E199" s="324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26"/>
      <c r="P199" s="326"/>
      <c r="Q199" s="326"/>
      <c r="R199" s="327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338</v>
      </c>
      <c r="B200" s="64" t="s">
        <v>339</v>
      </c>
      <c r="C200" s="37">
        <v>4301010928</v>
      </c>
      <c r="D200" s="324">
        <v>4607091387322</v>
      </c>
      <c r="E200" s="324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6"/>
      <c r="P200" s="326"/>
      <c r="Q200" s="326"/>
      <c r="R200" s="327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338</v>
      </c>
      <c r="B201" s="64" t="s">
        <v>340</v>
      </c>
      <c r="C201" s="37">
        <v>4301011395</v>
      </c>
      <c r="D201" s="324">
        <v>4607091387322</v>
      </c>
      <c r="E201" s="324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5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26"/>
      <c r="P201" s="326"/>
      <c r="Q201" s="326"/>
      <c r="R201" s="32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341</v>
      </c>
      <c r="B202" s="64" t="s">
        <v>342</v>
      </c>
      <c r="C202" s="37">
        <v>4301011311</v>
      </c>
      <c r="D202" s="324">
        <v>4607091387377</v>
      </c>
      <c r="E202" s="324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26"/>
      <c r="P202" s="326"/>
      <c r="Q202" s="326"/>
      <c r="R202" s="32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343</v>
      </c>
      <c r="B203" s="64" t="s">
        <v>344</v>
      </c>
      <c r="C203" s="37">
        <v>4301010945</v>
      </c>
      <c r="D203" s="324">
        <v>4607091387353</v>
      </c>
      <c r="E203" s="324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26"/>
      <c r="P203" s="326"/>
      <c r="Q203" s="326"/>
      <c r="R203" s="32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345</v>
      </c>
      <c r="B204" s="64" t="s">
        <v>346</v>
      </c>
      <c r="C204" s="37">
        <v>4301011328</v>
      </c>
      <c r="D204" s="324">
        <v>4607091386011</v>
      </c>
      <c r="E204" s="324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26"/>
      <c r="P204" s="326"/>
      <c r="Q204" s="326"/>
      <c r="R204" s="32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347</v>
      </c>
      <c r="B205" s="64" t="s">
        <v>348</v>
      </c>
      <c r="C205" s="37">
        <v>4301011329</v>
      </c>
      <c r="D205" s="324">
        <v>4607091387308</v>
      </c>
      <c r="E205" s="324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26"/>
      <c r="P205" s="326"/>
      <c r="Q205" s="326"/>
      <c r="R205" s="327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349</v>
      </c>
      <c r="B206" s="64" t="s">
        <v>350</v>
      </c>
      <c r="C206" s="37">
        <v>4301011049</v>
      </c>
      <c r="D206" s="324">
        <v>4607091387339</v>
      </c>
      <c r="E206" s="324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26"/>
      <c r="P206" s="326"/>
      <c r="Q206" s="326"/>
      <c r="R206" s="327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351</v>
      </c>
      <c r="B207" s="64" t="s">
        <v>352</v>
      </c>
      <c r="C207" s="37">
        <v>4301011433</v>
      </c>
      <c r="D207" s="324">
        <v>4680115882638</v>
      </c>
      <c r="E207" s="324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26"/>
      <c r="P207" s="326"/>
      <c r="Q207" s="326"/>
      <c r="R207" s="32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353</v>
      </c>
      <c r="B208" s="64" t="s">
        <v>354</v>
      </c>
      <c r="C208" s="37">
        <v>4301011573</v>
      </c>
      <c r="D208" s="324">
        <v>4680115881938</v>
      </c>
      <c r="E208" s="324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26"/>
      <c r="P208" s="326"/>
      <c r="Q208" s="326"/>
      <c r="R208" s="32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355</v>
      </c>
      <c r="B209" s="64" t="s">
        <v>356</v>
      </c>
      <c r="C209" s="37">
        <v>4301010944</v>
      </c>
      <c r="D209" s="324">
        <v>4607091387346</v>
      </c>
      <c r="E209" s="324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26"/>
      <c r="P209" s="326"/>
      <c r="Q209" s="326"/>
      <c r="R209" s="32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357</v>
      </c>
      <c r="B210" s="64" t="s">
        <v>358</v>
      </c>
      <c r="C210" s="37">
        <v>4301011353</v>
      </c>
      <c r="D210" s="324">
        <v>4607091389807</v>
      </c>
      <c r="E210" s="324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26"/>
      <c r="P210" s="326"/>
      <c r="Q210" s="326"/>
      <c r="R210" s="32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19"/>
      <c r="N211" s="315" t="s">
        <v>43</v>
      </c>
      <c r="O211" s="316"/>
      <c r="P211" s="316"/>
      <c r="Q211" s="316"/>
      <c r="R211" s="316"/>
      <c r="S211" s="316"/>
      <c r="T211" s="317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9"/>
      <c r="N212" s="315" t="s">
        <v>43</v>
      </c>
      <c r="O212" s="316"/>
      <c r="P212" s="316"/>
      <c r="Q212" s="316"/>
      <c r="R212" s="316"/>
      <c r="S212" s="316"/>
      <c r="T212" s="317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29" t="s">
        <v>108</v>
      </c>
      <c r="B213" s="329"/>
      <c r="C213" s="329"/>
      <c r="D213" s="329"/>
      <c r="E213" s="329"/>
      <c r="F213" s="329"/>
      <c r="G213" s="329"/>
      <c r="H213" s="329"/>
      <c r="I213" s="329"/>
      <c r="J213" s="329"/>
      <c r="K213" s="329"/>
      <c r="L213" s="329"/>
      <c r="M213" s="329"/>
      <c r="N213" s="329"/>
      <c r="O213" s="329"/>
      <c r="P213" s="329"/>
      <c r="Q213" s="329"/>
      <c r="R213" s="329"/>
      <c r="S213" s="329"/>
      <c r="T213" s="329"/>
      <c r="U213" s="329"/>
      <c r="V213" s="329"/>
      <c r="W213" s="329"/>
      <c r="X213" s="329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4301020254</v>
      </c>
      <c r="D214" s="324">
        <v>4680115881914</v>
      </c>
      <c r="E214" s="324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26"/>
      <c r="P214" s="326"/>
      <c r="Q214" s="326"/>
      <c r="R214" s="327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18"/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  <c r="L215" s="318"/>
      <c r="M215" s="319"/>
      <c r="N215" s="315" t="s">
        <v>43</v>
      </c>
      <c r="O215" s="316"/>
      <c r="P215" s="316"/>
      <c r="Q215" s="316"/>
      <c r="R215" s="316"/>
      <c r="S215" s="316"/>
      <c r="T215" s="317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18"/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9"/>
      <c r="N216" s="315" t="s">
        <v>43</v>
      </c>
      <c r="O216" s="316"/>
      <c r="P216" s="316"/>
      <c r="Q216" s="316"/>
      <c r="R216" s="316"/>
      <c r="S216" s="316"/>
      <c r="T216" s="317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29" t="s">
        <v>76</v>
      </c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P217" s="329"/>
      <c r="Q217" s="329"/>
      <c r="R217" s="329"/>
      <c r="S217" s="329"/>
      <c r="T217" s="329"/>
      <c r="U217" s="329"/>
      <c r="V217" s="329"/>
      <c r="W217" s="329"/>
      <c r="X217" s="329"/>
      <c r="Y217" s="67"/>
      <c r="Z217" s="67"/>
    </row>
    <row r="218" spans="1:53" ht="27" customHeight="1" x14ac:dyDescent="0.25">
      <c r="A218" s="64" t="s">
        <v>361</v>
      </c>
      <c r="B218" s="64" t="s">
        <v>362</v>
      </c>
      <c r="C218" s="37">
        <v>4301030878</v>
      </c>
      <c r="D218" s="324">
        <v>4607091387193</v>
      </c>
      <c r="E218" s="324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26"/>
      <c r="P218" s="326"/>
      <c r="Q218" s="326"/>
      <c r="R218" s="327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363</v>
      </c>
      <c r="B219" s="64" t="s">
        <v>364</v>
      </c>
      <c r="C219" s="37">
        <v>4301031153</v>
      </c>
      <c r="D219" s="324">
        <v>4607091387230</v>
      </c>
      <c r="E219" s="324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4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26"/>
      <c r="P219" s="326"/>
      <c r="Q219" s="326"/>
      <c r="R219" s="327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365</v>
      </c>
      <c r="B220" s="64" t="s">
        <v>366</v>
      </c>
      <c r="C220" s="37">
        <v>4301031152</v>
      </c>
      <c r="D220" s="324">
        <v>4607091387285</v>
      </c>
      <c r="E220" s="324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177</v>
      </c>
      <c r="L220" s="39" t="s">
        <v>79</v>
      </c>
      <c r="M220" s="38">
        <v>40</v>
      </c>
      <c r="N22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26"/>
      <c r="P220" s="326"/>
      <c r="Q220" s="326"/>
      <c r="R220" s="327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367</v>
      </c>
      <c r="B221" s="64" t="s">
        <v>368</v>
      </c>
      <c r="C221" s="37">
        <v>4301031151</v>
      </c>
      <c r="D221" s="324">
        <v>4607091389845</v>
      </c>
      <c r="E221" s="324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177</v>
      </c>
      <c r="L221" s="39" t="s">
        <v>79</v>
      </c>
      <c r="M221" s="38">
        <v>40</v>
      </c>
      <c r="N221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26"/>
      <c r="P221" s="326"/>
      <c r="Q221" s="326"/>
      <c r="R221" s="327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18"/>
      <c r="B222" s="318"/>
      <c r="C222" s="318"/>
      <c r="D222" s="318"/>
      <c r="E222" s="318"/>
      <c r="F222" s="318"/>
      <c r="G222" s="318"/>
      <c r="H222" s="318"/>
      <c r="I222" s="318"/>
      <c r="J222" s="318"/>
      <c r="K222" s="318"/>
      <c r="L222" s="318"/>
      <c r="M222" s="319"/>
      <c r="N222" s="315" t="s">
        <v>43</v>
      </c>
      <c r="O222" s="316"/>
      <c r="P222" s="316"/>
      <c r="Q222" s="316"/>
      <c r="R222" s="316"/>
      <c r="S222" s="316"/>
      <c r="T222" s="317"/>
      <c r="U222" s="43" t="s">
        <v>42</v>
      </c>
      <c r="V222" s="44">
        <f>IFERROR(V218/H218,"0")+IFERROR(V219/H219,"0")+IFERROR(V220/H220,"0")+IFERROR(V221/H221,"0")</f>
        <v>0</v>
      </c>
      <c r="W222" s="44">
        <f>IFERROR(W218/H218,"0")+IFERROR(W219/H219,"0")+IFERROR(W220/H220,"0")+IFERROR(W221/H221,"0")</f>
        <v>0</v>
      </c>
      <c r="X222" s="44">
        <f>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18"/>
      <c r="B223" s="318"/>
      <c r="C223" s="318"/>
      <c r="D223" s="318"/>
      <c r="E223" s="318"/>
      <c r="F223" s="318"/>
      <c r="G223" s="318"/>
      <c r="H223" s="318"/>
      <c r="I223" s="318"/>
      <c r="J223" s="318"/>
      <c r="K223" s="318"/>
      <c r="L223" s="318"/>
      <c r="M223" s="319"/>
      <c r="N223" s="315" t="s">
        <v>43</v>
      </c>
      <c r="O223" s="316"/>
      <c r="P223" s="316"/>
      <c r="Q223" s="316"/>
      <c r="R223" s="316"/>
      <c r="S223" s="316"/>
      <c r="T223" s="317"/>
      <c r="U223" s="43" t="s">
        <v>0</v>
      </c>
      <c r="V223" s="44">
        <f>IFERROR(SUM(V218:V221),"0")</f>
        <v>0</v>
      </c>
      <c r="W223" s="44">
        <f>IFERROR(SUM(W218:W221),"0")</f>
        <v>0</v>
      </c>
      <c r="X223" s="43"/>
      <c r="Y223" s="68"/>
      <c r="Z223" s="68"/>
    </row>
    <row r="224" spans="1:53" ht="14.25" customHeight="1" x14ac:dyDescent="0.25">
      <c r="A224" s="329" t="s">
        <v>81</v>
      </c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  <c r="Y224" s="67"/>
      <c r="Z224" s="67"/>
    </row>
    <row r="225" spans="1:53" ht="16.5" customHeight="1" x14ac:dyDescent="0.25">
      <c r="A225" s="64" t="s">
        <v>369</v>
      </c>
      <c r="B225" s="64" t="s">
        <v>370</v>
      </c>
      <c r="C225" s="37">
        <v>4301051100</v>
      </c>
      <c r="D225" s="324">
        <v>4607091387766</v>
      </c>
      <c r="E225" s="324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141</v>
      </c>
      <c r="M225" s="38">
        <v>40</v>
      </c>
      <c r="N225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26"/>
      <c r="P225" s="326"/>
      <c r="Q225" s="326"/>
      <c r="R225" s="327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ref="W225:W231" si="12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371</v>
      </c>
      <c r="B226" s="64" t="s">
        <v>372</v>
      </c>
      <c r="C226" s="37">
        <v>4301051116</v>
      </c>
      <c r="D226" s="324">
        <v>4607091387957</v>
      </c>
      <c r="E226" s="324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26"/>
      <c r="P226" s="326"/>
      <c r="Q226" s="326"/>
      <c r="R226" s="327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373</v>
      </c>
      <c r="B227" s="64" t="s">
        <v>374</v>
      </c>
      <c r="C227" s="37">
        <v>4301051115</v>
      </c>
      <c r="D227" s="324">
        <v>4607091387964</v>
      </c>
      <c r="E227" s="324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26"/>
      <c r="P227" s="326"/>
      <c r="Q227" s="326"/>
      <c r="R227" s="327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16.5" customHeight="1" x14ac:dyDescent="0.25">
      <c r="A228" s="64" t="s">
        <v>375</v>
      </c>
      <c r="B228" s="64" t="s">
        <v>376</v>
      </c>
      <c r="C228" s="37">
        <v>4301051134</v>
      </c>
      <c r="D228" s="324">
        <v>4607091381672</v>
      </c>
      <c r="E228" s="324"/>
      <c r="F228" s="63">
        <v>0.6</v>
      </c>
      <c r="G228" s="38">
        <v>6</v>
      </c>
      <c r="H228" s="63">
        <v>3.6</v>
      </c>
      <c r="I228" s="63">
        <v>3.8759999999999999</v>
      </c>
      <c r="J228" s="38">
        <v>120</v>
      </c>
      <c r="K228" s="38" t="s">
        <v>80</v>
      </c>
      <c r="L228" s="39" t="s">
        <v>79</v>
      </c>
      <c r="M228" s="38">
        <v>40</v>
      </c>
      <c r="N228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26"/>
      <c r="P228" s="326"/>
      <c r="Q228" s="326"/>
      <c r="R228" s="327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377</v>
      </c>
      <c r="B229" s="64" t="s">
        <v>378</v>
      </c>
      <c r="C229" s="37">
        <v>4301051130</v>
      </c>
      <c r="D229" s="324">
        <v>4607091387537</v>
      </c>
      <c r="E229" s="324"/>
      <c r="F229" s="63">
        <v>0.45</v>
      </c>
      <c r="G229" s="38">
        <v>6</v>
      </c>
      <c r="H229" s="63">
        <v>2.7</v>
      </c>
      <c r="I229" s="63">
        <v>2.99</v>
      </c>
      <c r="J229" s="38">
        <v>156</v>
      </c>
      <c r="K229" s="38" t="s">
        <v>80</v>
      </c>
      <c r="L229" s="39" t="s">
        <v>79</v>
      </c>
      <c r="M229" s="38">
        <v>40</v>
      </c>
      <c r="N229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26"/>
      <c r="P229" s="326"/>
      <c r="Q229" s="326"/>
      <c r="R229" s="327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379</v>
      </c>
      <c r="B230" s="64" t="s">
        <v>380</v>
      </c>
      <c r="C230" s="37">
        <v>4301051132</v>
      </c>
      <c r="D230" s="324">
        <v>4607091387513</v>
      </c>
      <c r="E230" s="324"/>
      <c r="F230" s="63">
        <v>0.45</v>
      </c>
      <c r="G230" s="38">
        <v>6</v>
      </c>
      <c r="H230" s="63">
        <v>2.7</v>
      </c>
      <c r="I230" s="63">
        <v>2.9780000000000002</v>
      </c>
      <c r="J230" s="38">
        <v>156</v>
      </c>
      <c r="K230" s="38" t="s">
        <v>80</v>
      </c>
      <c r="L230" s="39" t="s">
        <v>79</v>
      </c>
      <c r="M230" s="38">
        <v>40</v>
      </c>
      <c r="N230" s="4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26"/>
      <c r="P230" s="326"/>
      <c r="Q230" s="326"/>
      <c r="R230" s="327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381</v>
      </c>
      <c r="B231" s="64" t="s">
        <v>382</v>
      </c>
      <c r="C231" s="37">
        <v>4301051277</v>
      </c>
      <c r="D231" s="324">
        <v>4680115880511</v>
      </c>
      <c r="E231" s="324"/>
      <c r="F231" s="63">
        <v>0.33</v>
      </c>
      <c r="G231" s="38">
        <v>6</v>
      </c>
      <c r="H231" s="63">
        <v>1.98</v>
      </c>
      <c r="I231" s="63">
        <v>2.1800000000000002</v>
      </c>
      <c r="J231" s="38">
        <v>156</v>
      </c>
      <c r="K231" s="38" t="s">
        <v>80</v>
      </c>
      <c r="L231" s="39" t="s">
        <v>141</v>
      </c>
      <c r="M231" s="38">
        <v>40</v>
      </c>
      <c r="N231" s="44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26"/>
      <c r="P231" s="326"/>
      <c r="Q231" s="326"/>
      <c r="R231" s="327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x14ac:dyDescent="0.2">
      <c r="A232" s="318"/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8"/>
      <c r="M232" s="319"/>
      <c r="N232" s="315" t="s">
        <v>43</v>
      </c>
      <c r="O232" s="316"/>
      <c r="P232" s="316"/>
      <c r="Q232" s="316"/>
      <c r="R232" s="316"/>
      <c r="S232" s="316"/>
      <c r="T232" s="317"/>
      <c r="U232" s="43" t="s">
        <v>42</v>
      </c>
      <c r="V232" s="44">
        <f>IFERROR(V225/H225,"0")+IFERROR(V226/H226,"0")+IFERROR(V227/H227,"0")+IFERROR(V228/H228,"0")+IFERROR(V229/H229,"0")+IFERROR(V230/H230,"0")+IFERROR(V231/H231,"0")</f>
        <v>0</v>
      </c>
      <c r="W232" s="44">
        <f>IFERROR(W225/H225,"0")+IFERROR(W226/H226,"0")+IFERROR(W227/H227,"0")+IFERROR(W228/H228,"0")+IFERROR(W229/H229,"0")+IFERROR(W230/H230,"0")+IFERROR(W231/H231,"0")</f>
        <v>0</v>
      </c>
      <c r="X232" s="44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68"/>
      <c r="Z232" s="68"/>
    </row>
    <row r="233" spans="1:53" x14ac:dyDescent="0.2">
      <c r="A233" s="318"/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18"/>
      <c r="M233" s="319"/>
      <c r="N233" s="315" t="s">
        <v>43</v>
      </c>
      <c r="O233" s="316"/>
      <c r="P233" s="316"/>
      <c r="Q233" s="316"/>
      <c r="R233" s="316"/>
      <c r="S233" s="316"/>
      <c r="T233" s="317"/>
      <c r="U233" s="43" t="s">
        <v>0</v>
      </c>
      <c r="V233" s="44">
        <f>IFERROR(SUM(V225:V231),"0")</f>
        <v>0</v>
      </c>
      <c r="W233" s="44">
        <f>IFERROR(SUM(W225:W231),"0")</f>
        <v>0</v>
      </c>
      <c r="X233" s="43"/>
      <c r="Y233" s="68"/>
      <c r="Z233" s="68"/>
    </row>
    <row r="234" spans="1:53" ht="14.25" customHeight="1" x14ac:dyDescent="0.25">
      <c r="A234" s="329" t="s">
        <v>225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67"/>
      <c r="Z234" s="67"/>
    </row>
    <row r="235" spans="1:53" ht="16.5" customHeight="1" x14ac:dyDescent="0.25">
      <c r="A235" s="64" t="s">
        <v>383</v>
      </c>
      <c r="B235" s="64" t="s">
        <v>384</v>
      </c>
      <c r="C235" s="37">
        <v>4301060326</v>
      </c>
      <c r="D235" s="324">
        <v>4607091380880</v>
      </c>
      <c r="E235" s="324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4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26"/>
      <c r="P235" s="326"/>
      <c r="Q235" s="326"/>
      <c r="R235" s="327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27" customHeight="1" x14ac:dyDescent="0.25">
      <c r="A236" s="64" t="s">
        <v>385</v>
      </c>
      <c r="B236" s="64" t="s">
        <v>386</v>
      </c>
      <c r="C236" s="37">
        <v>4301060308</v>
      </c>
      <c r="D236" s="324">
        <v>4607091384482</v>
      </c>
      <c r="E236" s="324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30</v>
      </c>
      <c r="N236" s="4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26"/>
      <c r="P236" s="326"/>
      <c r="Q236" s="326"/>
      <c r="R236" s="327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16.5" customHeight="1" x14ac:dyDescent="0.25">
      <c r="A237" s="64" t="s">
        <v>387</v>
      </c>
      <c r="B237" s="64" t="s">
        <v>388</v>
      </c>
      <c r="C237" s="37">
        <v>4301060325</v>
      </c>
      <c r="D237" s="324">
        <v>4607091380897</v>
      </c>
      <c r="E237" s="324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26"/>
      <c r="P237" s="326"/>
      <c r="Q237" s="326"/>
      <c r="R237" s="327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x14ac:dyDescent="0.2">
      <c r="A238" s="318"/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9"/>
      <c r="N238" s="315" t="s">
        <v>43</v>
      </c>
      <c r="O238" s="316"/>
      <c r="P238" s="316"/>
      <c r="Q238" s="316"/>
      <c r="R238" s="316"/>
      <c r="S238" s="316"/>
      <c r="T238" s="317"/>
      <c r="U238" s="43" t="s">
        <v>42</v>
      </c>
      <c r="V238" s="44">
        <f>IFERROR(V235/H235,"0")+IFERROR(V236/H236,"0")+IFERROR(V237/H237,"0")</f>
        <v>0</v>
      </c>
      <c r="W238" s="44">
        <f>IFERROR(W235/H235,"0")+IFERROR(W236/H236,"0")+IFERROR(W237/H237,"0")</f>
        <v>0</v>
      </c>
      <c r="X238" s="44">
        <f>IFERROR(IF(X235="",0,X235),"0")+IFERROR(IF(X236="",0,X236),"0")+IFERROR(IF(X237="",0,X237),"0")</f>
        <v>0</v>
      </c>
      <c r="Y238" s="68"/>
      <c r="Z238" s="68"/>
    </row>
    <row r="239" spans="1:53" x14ac:dyDescent="0.2">
      <c r="A239" s="318"/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18"/>
      <c r="M239" s="319"/>
      <c r="N239" s="315" t="s">
        <v>43</v>
      </c>
      <c r="O239" s="316"/>
      <c r="P239" s="316"/>
      <c r="Q239" s="316"/>
      <c r="R239" s="316"/>
      <c r="S239" s="316"/>
      <c r="T239" s="317"/>
      <c r="U239" s="43" t="s">
        <v>0</v>
      </c>
      <c r="V239" s="44">
        <f>IFERROR(SUM(V235:V237),"0")</f>
        <v>0</v>
      </c>
      <c r="W239" s="44">
        <f>IFERROR(SUM(W235:W237),"0")</f>
        <v>0</v>
      </c>
      <c r="X239" s="43"/>
      <c r="Y239" s="68"/>
      <c r="Z239" s="68"/>
    </row>
    <row r="240" spans="1:53" ht="14.25" customHeight="1" x14ac:dyDescent="0.25">
      <c r="A240" s="329" t="s">
        <v>94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67"/>
      <c r="Z240" s="67"/>
    </row>
    <row r="241" spans="1:53" ht="16.5" customHeight="1" x14ac:dyDescent="0.25">
      <c r="A241" s="64" t="s">
        <v>389</v>
      </c>
      <c r="B241" s="64" t="s">
        <v>390</v>
      </c>
      <c r="C241" s="37">
        <v>4301030232</v>
      </c>
      <c r="D241" s="324">
        <v>4607091388374</v>
      </c>
      <c r="E241" s="324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8" t="s">
        <v>80</v>
      </c>
      <c r="L241" s="39" t="s">
        <v>98</v>
      </c>
      <c r="M241" s="38">
        <v>180</v>
      </c>
      <c r="N241" s="430" t="s">
        <v>391</v>
      </c>
      <c r="O241" s="326"/>
      <c r="P241" s="326"/>
      <c r="Q241" s="326"/>
      <c r="R241" s="327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392</v>
      </c>
      <c r="B242" s="64" t="s">
        <v>393</v>
      </c>
      <c r="C242" s="37">
        <v>4301030235</v>
      </c>
      <c r="D242" s="324">
        <v>4607091388381</v>
      </c>
      <c r="E242" s="324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8" t="s">
        <v>80</v>
      </c>
      <c r="L242" s="39" t="s">
        <v>98</v>
      </c>
      <c r="M242" s="38">
        <v>180</v>
      </c>
      <c r="N242" s="431" t="s">
        <v>394</v>
      </c>
      <c r="O242" s="326"/>
      <c r="P242" s="326"/>
      <c r="Q242" s="326"/>
      <c r="R242" s="327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396</v>
      </c>
      <c r="B243" s="64" t="s">
        <v>397</v>
      </c>
      <c r="C243" s="37">
        <v>4301030233</v>
      </c>
      <c r="D243" s="324">
        <v>4607091388404</v>
      </c>
      <c r="E243" s="324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8" t="s">
        <v>80</v>
      </c>
      <c r="L243" s="39" t="s">
        <v>98</v>
      </c>
      <c r="M243" s="38">
        <v>180</v>
      </c>
      <c r="N243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26"/>
      <c r="P243" s="326"/>
      <c r="Q243" s="326"/>
      <c r="R243" s="327"/>
      <c r="S243" s="40" t="s">
        <v>48</v>
      </c>
      <c r="T243" s="40" t="s">
        <v>395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396</v>
      </c>
      <c r="B244" s="64" t="s">
        <v>399</v>
      </c>
      <c r="C244" s="37">
        <v>4301032040</v>
      </c>
      <c r="D244" s="324">
        <v>4680115881860</v>
      </c>
      <c r="E244" s="324"/>
      <c r="F244" s="63">
        <v>0.17</v>
      </c>
      <c r="G244" s="38">
        <v>10</v>
      </c>
      <c r="H244" s="63">
        <v>1.7</v>
      </c>
      <c r="I244" s="63">
        <v>1.9</v>
      </c>
      <c r="J244" s="38">
        <v>234</v>
      </c>
      <c r="K244" s="38" t="s">
        <v>177</v>
      </c>
      <c r="L244" s="39" t="s">
        <v>401</v>
      </c>
      <c r="M244" s="38">
        <v>120</v>
      </c>
      <c r="N244" s="433" t="s">
        <v>400</v>
      </c>
      <c r="O244" s="326"/>
      <c r="P244" s="326"/>
      <c r="Q244" s="326"/>
      <c r="R244" s="327"/>
      <c r="S244" s="40" t="s">
        <v>398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x14ac:dyDescent="0.2">
      <c r="A245" s="318"/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18"/>
      <c r="M245" s="319"/>
      <c r="N245" s="315" t="s">
        <v>43</v>
      </c>
      <c r="O245" s="316"/>
      <c r="P245" s="316"/>
      <c r="Q245" s="316"/>
      <c r="R245" s="316"/>
      <c r="S245" s="316"/>
      <c r="T245" s="317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18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18"/>
      <c r="M246" s="319"/>
      <c r="N246" s="315" t="s">
        <v>43</v>
      </c>
      <c r="O246" s="316"/>
      <c r="P246" s="316"/>
      <c r="Q246" s="316"/>
      <c r="R246" s="316"/>
      <c r="S246" s="316"/>
      <c r="T246" s="317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customHeight="1" x14ac:dyDescent="0.25">
      <c r="A247" s="329" t="s">
        <v>402</v>
      </c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  <c r="Y247" s="67"/>
      <c r="Z247" s="67"/>
    </row>
    <row r="248" spans="1:53" ht="16.5" customHeight="1" x14ac:dyDescent="0.25">
      <c r="A248" s="64" t="s">
        <v>403</v>
      </c>
      <c r="B248" s="64" t="s">
        <v>404</v>
      </c>
      <c r="C248" s="37">
        <v>4301180007</v>
      </c>
      <c r="D248" s="324">
        <v>4680115881808</v>
      </c>
      <c r="E248" s="324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4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26"/>
      <c r="P248" s="326"/>
      <c r="Q248" s="326"/>
      <c r="R248" s="327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407</v>
      </c>
      <c r="B249" s="64" t="s">
        <v>408</v>
      </c>
      <c r="C249" s="37">
        <v>4301180006</v>
      </c>
      <c r="D249" s="324">
        <v>4680115881822</v>
      </c>
      <c r="E249" s="324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4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26"/>
      <c r="P249" s="326"/>
      <c r="Q249" s="326"/>
      <c r="R249" s="327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409</v>
      </c>
      <c r="B250" s="64" t="s">
        <v>410</v>
      </c>
      <c r="C250" s="37">
        <v>4301180001</v>
      </c>
      <c r="D250" s="324">
        <v>4680115880016</v>
      </c>
      <c r="E250" s="324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4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26"/>
      <c r="P250" s="326"/>
      <c r="Q250" s="326"/>
      <c r="R250" s="327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x14ac:dyDescent="0.2">
      <c r="A251" s="318"/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9"/>
      <c r="N251" s="315" t="s">
        <v>43</v>
      </c>
      <c r="O251" s="316"/>
      <c r="P251" s="316"/>
      <c r="Q251" s="316"/>
      <c r="R251" s="316"/>
      <c r="S251" s="316"/>
      <c r="T251" s="317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18"/>
      <c r="B252" s="318"/>
      <c r="C252" s="318"/>
      <c r="D252" s="318"/>
      <c r="E252" s="318"/>
      <c r="F252" s="318"/>
      <c r="G252" s="318"/>
      <c r="H252" s="318"/>
      <c r="I252" s="318"/>
      <c r="J252" s="318"/>
      <c r="K252" s="318"/>
      <c r="L252" s="318"/>
      <c r="M252" s="319"/>
      <c r="N252" s="315" t="s">
        <v>43</v>
      </c>
      <c r="O252" s="316"/>
      <c r="P252" s="316"/>
      <c r="Q252" s="316"/>
      <c r="R252" s="316"/>
      <c r="S252" s="316"/>
      <c r="T252" s="317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6.5" customHeight="1" x14ac:dyDescent="0.25">
      <c r="A253" s="328" t="s">
        <v>411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66"/>
      <c r="Z253" s="66"/>
    </row>
    <row r="254" spans="1:53" ht="14.25" customHeight="1" x14ac:dyDescent="0.25">
      <c r="A254" s="329" t="s">
        <v>116</v>
      </c>
      <c r="B254" s="329"/>
      <c r="C254" s="329"/>
      <c r="D254" s="329"/>
      <c r="E254" s="329"/>
      <c r="F254" s="329"/>
      <c r="G254" s="329"/>
      <c r="H254" s="329"/>
      <c r="I254" s="329"/>
      <c r="J254" s="329"/>
      <c r="K254" s="329"/>
      <c r="L254" s="329"/>
      <c r="M254" s="329"/>
      <c r="N254" s="329"/>
      <c r="O254" s="329"/>
      <c r="P254" s="329"/>
      <c r="Q254" s="329"/>
      <c r="R254" s="329"/>
      <c r="S254" s="329"/>
      <c r="T254" s="329"/>
      <c r="U254" s="329"/>
      <c r="V254" s="329"/>
      <c r="W254" s="329"/>
      <c r="X254" s="329"/>
      <c r="Y254" s="67"/>
      <c r="Z254" s="67"/>
    </row>
    <row r="255" spans="1:53" ht="27" customHeight="1" x14ac:dyDescent="0.25">
      <c r="A255" s="64" t="s">
        <v>412</v>
      </c>
      <c r="B255" s="64" t="s">
        <v>413</v>
      </c>
      <c r="C255" s="37">
        <v>4301011315</v>
      </c>
      <c r="D255" s="324">
        <v>4607091387421</v>
      </c>
      <c r="E255" s="324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6"/>
      <c r="P255" s="326"/>
      <c r="Q255" s="326"/>
      <c r="R255" s="327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412</v>
      </c>
      <c r="B256" s="64" t="s">
        <v>414</v>
      </c>
      <c r="C256" s="37">
        <v>4301011121</v>
      </c>
      <c r="D256" s="324">
        <v>4607091387421</v>
      </c>
      <c r="E256" s="324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4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26"/>
      <c r="P256" s="326"/>
      <c r="Q256" s="326"/>
      <c r="R256" s="327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415</v>
      </c>
      <c r="B257" s="64" t="s">
        <v>416</v>
      </c>
      <c r="C257" s="37">
        <v>4301011619</v>
      </c>
      <c r="D257" s="324">
        <v>4607091387452</v>
      </c>
      <c r="E257" s="324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112</v>
      </c>
      <c r="L257" s="39" t="s">
        <v>111</v>
      </c>
      <c r="M257" s="38">
        <v>55</v>
      </c>
      <c r="N257" s="420" t="s">
        <v>417</v>
      </c>
      <c r="O257" s="326"/>
      <c r="P257" s="326"/>
      <c r="Q257" s="326"/>
      <c r="R257" s="327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418</v>
      </c>
      <c r="C258" s="37">
        <v>4301011396</v>
      </c>
      <c r="D258" s="324">
        <v>4607091387452</v>
      </c>
      <c r="E258" s="324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4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26"/>
      <c r="P258" s="326"/>
      <c r="Q258" s="326"/>
      <c r="R258" s="327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419</v>
      </c>
      <c r="B259" s="64" t="s">
        <v>420</v>
      </c>
      <c r="C259" s="37">
        <v>4301011313</v>
      </c>
      <c r="D259" s="324">
        <v>4607091385984</v>
      </c>
      <c r="E259" s="324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4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26"/>
      <c r="P259" s="326"/>
      <c r="Q259" s="326"/>
      <c r="R259" s="327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422</v>
      </c>
      <c r="C260" s="37">
        <v>4301011316</v>
      </c>
      <c r="D260" s="324">
        <v>4607091387438</v>
      </c>
      <c r="E260" s="324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4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26"/>
      <c r="P260" s="326"/>
      <c r="Q260" s="326"/>
      <c r="R260" s="327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423</v>
      </c>
      <c r="B261" s="64" t="s">
        <v>424</v>
      </c>
      <c r="C261" s="37">
        <v>4301011318</v>
      </c>
      <c r="D261" s="324">
        <v>4607091387469</v>
      </c>
      <c r="E261" s="324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4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26"/>
      <c r="P261" s="326"/>
      <c r="Q261" s="326"/>
      <c r="R261" s="32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18"/>
      <c r="B262" s="318"/>
      <c r="C262" s="318"/>
      <c r="D262" s="318"/>
      <c r="E262" s="318"/>
      <c r="F262" s="318"/>
      <c r="G262" s="318"/>
      <c r="H262" s="318"/>
      <c r="I262" s="318"/>
      <c r="J262" s="318"/>
      <c r="K262" s="318"/>
      <c r="L262" s="318"/>
      <c r="M262" s="319"/>
      <c r="N262" s="315" t="s">
        <v>43</v>
      </c>
      <c r="O262" s="316"/>
      <c r="P262" s="316"/>
      <c r="Q262" s="316"/>
      <c r="R262" s="316"/>
      <c r="S262" s="316"/>
      <c r="T262" s="317"/>
      <c r="U262" s="43" t="s">
        <v>42</v>
      </c>
      <c r="V262" s="44">
        <f>IFERROR(V255/H255,"0")+IFERROR(V256/H256,"0")+IFERROR(V257/H257,"0")+IFERROR(V258/H258,"0")+IFERROR(V259/H259,"0")+IFERROR(V260/H260,"0")+IFERROR(V261/H261,"0")</f>
        <v>0</v>
      </c>
      <c r="W262" s="44">
        <f>IFERROR(W255/H255,"0")+IFERROR(W256/H256,"0")+IFERROR(W257/H257,"0")+IFERROR(W258/H258,"0")+IFERROR(W259/H259,"0")+IFERROR(W260/H260,"0")+IFERROR(W261/H261,"0")</f>
        <v>0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318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19"/>
      <c r="N263" s="315" t="s">
        <v>43</v>
      </c>
      <c r="O263" s="316"/>
      <c r="P263" s="316"/>
      <c r="Q263" s="316"/>
      <c r="R263" s="316"/>
      <c r="S263" s="316"/>
      <c r="T263" s="317"/>
      <c r="U263" s="43" t="s">
        <v>0</v>
      </c>
      <c r="V263" s="44">
        <f>IFERROR(SUM(V255:V261),"0")</f>
        <v>0</v>
      </c>
      <c r="W263" s="44">
        <f>IFERROR(SUM(W255:W261),"0")</f>
        <v>0</v>
      </c>
      <c r="X263" s="43"/>
      <c r="Y263" s="68"/>
      <c r="Z263" s="68"/>
    </row>
    <row r="264" spans="1:53" ht="14.25" customHeight="1" x14ac:dyDescent="0.25">
      <c r="A264" s="329" t="s">
        <v>76</v>
      </c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29"/>
      <c r="P264" s="329"/>
      <c r="Q264" s="329"/>
      <c r="R264" s="329"/>
      <c r="S264" s="329"/>
      <c r="T264" s="329"/>
      <c r="U264" s="329"/>
      <c r="V264" s="329"/>
      <c r="W264" s="329"/>
      <c r="X264" s="329"/>
      <c r="Y264" s="67"/>
      <c r="Z264" s="67"/>
    </row>
    <row r="265" spans="1:53" ht="27" customHeight="1" x14ac:dyDescent="0.25">
      <c r="A265" s="64" t="s">
        <v>425</v>
      </c>
      <c r="B265" s="64" t="s">
        <v>426</v>
      </c>
      <c r="C265" s="37">
        <v>4301031154</v>
      </c>
      <c r="D265" s="324">
        <v>4607091387292</v>
      </c>
      <c r="E265" s="324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4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26"/>
      <c r="P265" s="326"/>
      <c r="Q265" s="326"/>
      <c r="R265" s="327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25">
      <c r="A266" s="64" t="s">
        <v>427</v>
      </c>
      <c r="B266" s="64" t="s">
        <v>428</v>
      </c>
      <c r="C266" s="37">
        <v>4301031155</v>
      </c>
      <c r="D266" s="324">
        <v>4607091387315</v>
      </c>
      <c r="E266" s="324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4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26"/>
      <c r="P266" s="326"/>
      <c r="Q266" s="326"/>
      <c r="R266" s="327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x14ac:dyDescent="0.2">
      <c r="A267" s="318"/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9"/>
      <c r="N267" s="315" t="s">
        <v>43</v>
      </c>
      <c r="O267" s="316"/>
      <c r="P267" s="316"/>
      <c r="Q267" s="316"/>
      <c r="R267" s="316"/>
      <c r="S267" s="316"/>
      <c r="T267" s="317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x14ac:dyDescent="0.2">
      <c r="A268" s="318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19"/>
      <c r="N268" s="315" t="s">
        <v>43</v>
      </c>
      <c r="O268" s="316"/>
      <c r="P268" s="316"/>
      <c r="Q268" s="316"/>
      <c r="R268" s="316"/>
      <c r="S268" s="316"/>
      <c r="T268" s="317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25">
      <c r="A269" s="328" t="s">
        <v>429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66"/>
      <c r="Z269" s="66"/>
    </row>
    <row r="270" spans="1:53" ht="14.25" customHeight="1" x14ac:dyDescent="0.25">
      <c r="A270" s="329" t="s">
        <v>76</v>
      </c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  <c r="Y270" s="67"/>
      <c r="Z270" s="67"/>
    </row>
    <row r="271" spans="1:53" ht="27" customHeight="1" x14ac:dyDescent="0.25">
      <c r="A271" s="64" t="s">
        <v>430</v>
      </c>
      <c r="B271" s="64" t="s">
        <v>431</v>
      </c>
      <c r="C271" s="37">
        <v>4301031066</v>
      </c>
      <c r="D271" s="324">
        <v>4607091383836</v>
      </c>
      <c r="E271" s="324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4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26"/>
      <c r="P271" s="326"/>
      <c r="Q271" s="326"/>
      <c r="R271" s="327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x14ac:dyDescent="0.2">
      <c r="A272" s="318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9"/>
      <c r="N272" s="315" t="s">
        <v>43</v>
      </c>
      <c r="O272" s="316"/>
      <c r="P272" s="316"/>
      <c r="Q272" s="316"/>
      <c r="R272" s="316"/>
      <c r="S272" s="316"/>
      <c r="T272" s="317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x14ac:dyDescent="0.2">
      <c r="A273" s="318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19"/>
      <c r="N273" s="315" t="s">
        <v>43</v>
      </c>
      <c r="O273" s="316"/>
      <c r="P273" s="316"/>
      <c r="Q273" s="316"/>
      <c r="R273" s="316"/>
      <c r="S273" s="316"/>
      <c r="T273" s="317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customHeight="1" x14ac:dyDescent="0.25">
      <c r="A274" s="329" t="s">
        <v>81</v>
      </c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29"/>
      <c r="N274" s="329"/>
      <c r="O274" s="329"/>
      <c r="P274" s="329"/>
      <c r="Q274" s="329"/>
      <c r="R274" s="329"/>
      <c r="S274" s="329"/>
      <c r="T274" s="329"/>
      <c r="U274" s="329"/>
      <c r="V274" s="329"/>
      <c r="W274" s="329"/>
      <c r="X274" s="329"/>
      <c r="Y274" s="67"/>
      <c r="Z274" s="67"/>
    </row>
    <row r="275" spans="1:53" ht="27" customHeight="1" x14ac:dyDescent="0.25">
      <c r="A275" s="64" t="s">
        <v>432</v>
      </c>
      <c r="B275" s="64" t="s">
        <v>433</v>
      </c>
      <c r="C275" s="37">
        <v>4301051142</v>
      </c>
      <c r="D275" s="324">
        <v>4607091387919</v>
      </c>
      <c r="E275" s="324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4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26"/>
      <c r="P275" s="326"/>
      <c r="Q275" s="326"/>
      <c r="R275" s="327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434</v>
      </c>
      <c r="B276" s="64" t="s">
        <v>435</v>
      </c>
      <c r="C276" s="37">
        <v>4301051109</v>
      </c>
      <c r="D276" s="324">
        <v>4607091383942</v>
      </c>
      <c r="E276" s="324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141</v>
      </c>
      <c r="M276" s="38">
        <v>45</v>
      </c>
      <c r="N276" s="41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26"/>
      <c r="P276" s="326"/>
      <c r="Q276" s="326"/>
      <c r="R276" s="327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436</v>
      </c>
      <c r="B277" s="64" t="s">
        <v>437</v>
      </c>
      <c r="C277" s="37">
        <v>4301051518</v>
      </c>
      <c r="D277" s="324">
        <v>4607091383959</v>
      </c>
      <c r="E277" s="324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414" t="s">
        <v>438</v>
      </c>
      <c r="O277" s="326"/>
      <c r="P277" s="326"/>
      <c r="Q277" s="326"/>
      <c r="R277" s="327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9"/>
      <c r="N278" s="315" t="s">
        <v>43</v>
      </c>
      <c r="O278" s="316"/>
      <c r="P278" s="316"/>
      <c r="Q278" s="316"/>
      <c r="R278" s="316"/>
      <c r="S278" s="316"/>
      <c r="T278" s="317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18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9"/>
      <c r="N279" s="315" t="s">
        <v>43</v>
      </c>
      <c r="O279" s="316"/>
      <c r="P279" s="316"/>
      <c r="Q279" s="316"/>
      <c r="R279" s="316"/>
      <c r="S279" s="316"/>
      <c r="T279" s="317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29" t="s">
        <v>225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67"/>
      <c r="Z280" s="67"/>
    </row>
    <row r="281" spans="1:53" ht="27" customHeight="1" x14ac:dyDescent="0.25">
      <c r="A281" s="64" t="s">
        <v>439</v>
      </c>
      <c r="B281" s="64" t="s">
        <v>440</v>
      </c>
      <c r="C281" s="37">
        <v>4301060324</v>
      </c>
      <c r="D281" s="324">
        <v>4607091388831</v>
      </c>
      <c r="E281" s="324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4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26"/>
      <c r="P281" s="326"/>
      <c r="Q281" s="326"/>
      <c r="R281" s="327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19"/>
      <c r="N282" s="315" t="s">
        <v>43</v>
      </c>
      <c r="O282" s="316"/>
      <c r="P282" s="316"/>
      <c r="Q282" s="316"/>
      <c r="R282" s="316"/>
      <c r="S282" s="316"/>
      <c r="T282" s="317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18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19"/>
      <c r="N283" s="315" t="s">
        <v>43</v>
      </c>
      <c r="O283" s="316"/>
      <c r="P283" s="316"/>
      <c r="Q283" s="316"/>
      <c r="R283" s="316"/>
      <c r="S283" s="316"/>
      <c r="T283" s="317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29" t="s">
        <v>94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67"/>
      <c r="Z284" s="67"/>
    </row>
    <row r="285" spans="1:53" ht="27" customHeight="1" x14ac:dyDescent="0.25">
      <c r="A285" s="64" t="s">
        <v>441</v>
      </c>
      <c r="B285" s="64" t="s">
        <v>442</v>
      </c>
      <c r="C285" s="37">
        <v>4301032015</v>
      </c>
      <c r="D285" s="324">
        <v>4607091383102</v>
      </c>
      <c r="E285" s="324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4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26"/>
      <c r="P285" s="326"/>
      <c r="Q285" s="326"/>
      <c r="R285" s="327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18"/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9"/>
      <c r="N286" s="315" t="s">
        <v>43</v>
      </c>
      <c r="O286" s="316"/>
      <c r="P286" s="316"/>
      <c r="Q286" s="316"/>
      <c r="R286" s="316"/>
      <c r="S286" s="316"/>
      <c r="T286" s="317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18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9"/>
      <c r="N287" s="315" t="s">
        <v>43</v>
      </c>
      <c r="O287" s="316"/>
      <c r="P287" s="316"/>
      <c r="Q287" s="316"/>
      <c r="R287" s="316"/>
      <c r="S287" s="316"/>
      <c r="T287" s="317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40" t="s">
        <v>443</v>
      </c>
      <c r="B288" s="340"/>
      <c r="C288" s="340"/>
      <c r="D288" s="340"/>
      <c r="E288" s="340"/>
      <c r="F288" s="340"/>
      <c r="G288" s="340"/>
      <c r="H288" s="340"/>
      <c r="I288" s="340"/>
      <c r="J288" s="340"/>
      <c r="K288" s="340"/>
      <c r="L288" s="340"/>
      <c r="M288" s="340"/>
      <c r="N288" s="340"/>
      <c r="O288" s="340"/>
      <c r="P288" s="340"/>
      <c r="Q288" s="340"/>
      <c r="R288" s="340"/>
      <c r="S288" s="340"/>
      <c r="T288" s="340"/>
      <c r="U288" s="340"/>
      <c r="V288" s="340"/>
      <c r="W288" s="340"/>
      <c r="X288" s="340"/>
      <c r="Y288" s="55"/>
      <c r="Z288" s="55"/>
    </row>
    <row r="289" spans="1:53" ht="16.5" customHeight="1" x14ac:dyDescent="0.25">
      <c r="A289" s="328" t="s">
        <v>444</v>
      </c>
      <c r="B289" s="328"/>
      <c r="C289" s="328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66"/>
      <c r="Z289" s="66"/>
    </row>
    <row r="290" spans="1:53" ht="14.25" customHeight="1" x14ac:dyDescent="0.25">
      <c r="A290" s="329" t="s">
        <v>116</v>
      </c>
      <c r="B290" s="329"/>
      <c r="C290" s="329"/>
      <c r="D290" s="329"/>
      <c r="E290" s="329"/>
      <c r="F290" s="329"/>
      <c r="G290" s="329"/>
      <c r="H290" s="329"/>
      <c r="I290" s="329"/>
      <c r="J290" s="329"/>
      <c r="K290" s="329"/>
      <c r="L290" s="329"/>
      <c r="M290" s="329"/>
      <c r="N290" s="329"/>
      <c r="O290" s="329"/>
      <c r="P290" s="329"/>
      <c r="Q290" s="329"/>
      <c r="R290" s="329"/>
      <c r="S290" s="329"/>
      <c r="T290" s="329"/>
      <c r="U290" s="329"/>
      <c r="V290" s="329"/>
      <c r="W290" s="329"/>
      <c r="X290" s="329"/>
      <c r="Y290" s="67"/>
      <c r="Z290" s="67"/>
    </row>
    <row r="291" spans="1:53" ht="27" customHeight="1" x14ac:dyDescent="0.25">
      <c r="A291" s="64" t="s">
        <v>445</v>
      </c>
      <c r="B291" s="64" t="s">
        <v>446</v>
      </c>
      <c r="C291" s="37">
        <v>4301011339</v>
      </c>
      <c r="D291" s="324">
        <v>4607091383997</v>
      </c>
      <c r="E291" s="324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26"/>
      <c r="P291" s="326"/>
      <c r="Q291" s="326"/>
      <c r="R291" s="327"/>
      <c r="S291" s="40" t="s">
        <v>48</v>
      </c>
      <c r="T291" s="40" t="s">
        <v>48</v>
      </c>
      <c r="U291" s="41" t="s">
        <v>0</v>
      </c>
      <c r="V291" s="59">
        <v>4500</v>
      </c>
      <c r="W291" s="56">
        <f t="shared" ref="W291:W298" si="14">IFERROR(IF(V291="",0,CEILING((V291/$H291),1)*$H291),"")</f>
        <v>4500</v>
      </c>
      <c r="X291" s="42">
        <f>IFERROR(IF(W291=0,"",ROUNDUP(W291/H291,0)*0.02175),"")</f>
        <v>6.5249999999999995</v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4301011239</v>
      </c>
      <c r="D292" s="324">
        <v>4607091383997</v>
      </c>
      <c r="E292" s="324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4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6"/>
      <c r="P292" s="326"/>
      <c r="Q292" s="326"/>
      <c r="R292" s="327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4301011326</v>
      </c>
      <c r="D293" s="324">
        <v>4607091384130</v>
      </c>
      <c r="E293" s="324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26"/>
      <c r="P293" s="326"/>
      <c r="Q293" s="326"/>
      <c r="R293" s="327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448</v>
      </c>
      <c r="B294" s="64" t="s">
        <v>450</v>
      </c>
      <c r="C294" s="37">
        <v>4301011240</v>
      </c>
      <c r="D294" s="324">
        <v>4607091384130</v>
      </c>
      <c r="E294" s="324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4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6"/>
      <c r="P294" s="326"/>
      <c r="Q294" s="326"/>
      <c r="R294" s="327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451</v>
      </c>
      <c r="B295" s="64" t="s">
        <v>452</v>
      </c>
      <c r="C295" s="37">
        <v>4301011330</v>
      </c>
      <c r="D295" s="324">
        <v>4607091384147</v>
      </c>
      <c r="E295" s="32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26"/>
      <c r="P295" s="326"/>
      <c r="Q295" s="326"/>
      <c r="R295" s="327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451</v>
      </c>
      <c r="B296" s="64" t="s">
        <v>453</v>
      </c>
      <c r="C296" s="37">
        <v>4301011238</v>
      </c>
      <c r="D296" s="324">
        <v>4607091384147</v>
      </c>
      <c r="E296" s="32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406" t="s">
        <v>454</v>
      </c>
      <c r="O296" s="326"/>
      <c r="P296" s="326"/>
      <c r="Q296" s="326"/>
      <c r="R296" s="32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455</v>
      </c>
      <c r="B297" s="64" t="s">
        <v>456</v>
      </c>
      <c r="C297" s="37">
        <v>4301011327</v>
      </c>
      <c r="D297" s="324">
        <v>4607091384154</v>
      </c>
      <c r="E297" s="324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26"/>
      <c r="P297" s="326"/>
      <c r="Q297" s="326"/>
      <c r="R297" s="32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4301011332</v>
      </c>
      <c r="D298" s="324">
        <v>4607091384161</v>
      </c>
      <c r="E298" s="324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26"/>
      <c r="P298" s="326"/>
      <c r="Q298" s="326"/>
      <c r="R298" s="32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18"/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18"/>
      <c r="M299" s="319"/>
      <c r="N299" s="315" t="s">
        <v>43</v>
      </c>
      <c r="O299" s="316"/>
      <c r="P299" s="316"/>
      <c r="Q299" s="316"/>
      <c r="R299" s="316"/>
      <c r="S299" s="316"/>
      <c r="T299" s="317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300</v>
      </c>
      <c r="W299" s="44">
        <f>IFERROR(W291/H291,"0")+IFERROR(W292/H292,"0")+IFERROR(W293/H293,"0")+IFERROR(W294/H294,"0")+IFERROR(W295/H295,"0")+IFERROR(W296/H296,"0")+IFERROR(W297/H297,"0")+IFERROR(W298/H298,"0")</f>
        <v>300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6.5249999999999995</v>
      </c>
      <c r="Y299" s="68"/>
      <c r="Z299" s="68"/>
    </row>
    <row r="300" spans="1:53" x14ac:dyDescent="0.2">
      <c r="A300" s="318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19"/>
      <c r="N300" s="315" t="s">
        <v>43</v>
      </c>
      <c r="O300" s="316"/>
      <c r="P300" s="316"/>
      <c r="Q300" s="316"/>
      <c r="R300" s="316"/>
      <c r="S300" s="316"/>
      <c r="T300" s="317"/>
      <c r="U300" s="43" t="s">
        <v>0</v>
      </c>
      <c r="V300" s="44">
        <f>IFERROR(SUM(V291:V298),"0")</f>
        <v>4500</v>
      </c>
      <c r="W300" s="44">
        <f>IFERROR(SUM(W291:W298),"0")</f>
        <v>4500</v>
      </c>
      <c r="X300" s="43"/>
      <c r="Y300" s="68"/>
      <c r="Z300" s="68"/>
    </row>
    <row r="301" spans="1:53" ht="14.25" customHeight="1" x14ac:dyDescent="0.25">
      <c r="A301" s="329" t="s">
        <v>108</v>
      </c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329"/>
      <c r="P301" s="329"/>
      <c r="Q301" s="329"/>
      <c r="R301" s="329"/>
      <c r="S301" s="329"/>
      <c r="T301" s="329"/>
      <c r="U301" s="329"/>
      <c r="V301" s="329"/>
      <c r="W301" s="329"/>
      <c r="X301" s="329"/>
      <c r="Y301" s="67"/>
      <c r="Z301" s="67"/>
    </row>
    <row r="302" spans="1:53" ht="27" customHeight="1" x14ac:dyDescent="0.25">
      <c r="A302" s="64" t="s">
        <v>459</v>
      </c>
      <c r="B302" s="64" t="s">
        <v>460</v>
      </c>
      <c r="C302" s="37">
        <v>4301020178</v>
      </c>
      <c r="D302" s="324">
        <v>4607091383980</v>
      </c>
      <c r="E302" s="324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4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26"/>
      <c r="P302" s="326"/>
      <c r="Q302" s="326"/>
      <c r="R302" s="327"/>
      <c r="S302" s="40" t="s">
        <v>48</v>
      </c>
      <c r="T302" s="40" t="s">
        <v>48</v>
      </c>
      <c r="U302" s="41" t="s">
        <v>0</v>
      </c>
      <c r="V302" s="59">
        <v>700</v>
      </c>
      <c r="W302" s="56">
        <f>IFERROR(IF(V302="",0,CEILING((V302/$H302),1)*$H302),"")</f>
        <v>705</v>
      </c>
      <c r="X302" s="42">
        <f>IFERROR(IF(W302=0,"",ROUNDUP(W302/H302,0)*0.02175),"")</f>
        <v>1.0222499999999999</v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25">
      <c r="A303" s="64" t="s">
        <v>461</v>
      </c>
      <c r="B303" s="64" t="s">
        <v>462</v>
      </c>
      <c r="C303" s="37">
        <v>4301020179</v>
      </c>
      <c r="D303" s="324">
        <v>4607091384178</v>
      </c>
      <c r="E303" s="324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4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26"/>
      <c r="P303" s="326"/>
      <c r="Q303" s="326"/>
      <c r="R303" s="327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x14ac:dyDescent="0.2">
      <c r="A304" s="318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9"/>
      <c r="N304" s="315" t="s">
        <v>43</v>
      </c>
      <c r="O304" s="316"/>
      <c r="P304" s="316"/>
      <c r="Q304" s="316"/>
      <c r="R304" s="316"/>
      <c r="S304" s="316"/>
      <c r="T304" s="317"/>
      <c r="U304" s="43" t="s">
        <v>42</v>
      </c>
      <c r="V304" s="44">
        <f>IFERROR(V302/H302,"0")+IFERROR(V303/H303,"0")</f>
        <v>46.666666666666664</v>
      </c>
      <c r="W304" s="44">
        <f>IFERROR(W302/H302,"0")+IFERROR(W303/H303,"0")</f>
        <v>47</v>
      </c>
      <c r="X304" s="44">
        <f>IFERROR(IF(X302="",0,X302),"0")+IFERROR(IF(X303="",0,X303),"0")</f>
        <v>1.0222499999999999</v>
      </c>
      <c r="Y304" s="68"/>
      <c r="Z304" s="6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19"/>
      <c r="N305" s="315" t="s">
        <v>43</v>
      </c>
      <c r="O305" s="316"/>
      <c r="P305" s="316"/>
      <c r="Q305" s="316"/>
      <c r="R305" s="316"/>
      <c r="S305" s="316"/>
      <c r="T305" s="317"/>
      <c r="U305" s="43" t="s">
        <v>0</v>
      </c>
      <c r="V305" s="44">
        <f>IFERROR(SUM(V302:V303),"0")</f>
        <v>700</v>
      </c>
      <c r="W305" s="44">
        <f>IFERROR(SUM(W302:W303),"0")</f>
        <v>705</v>
      </c>
      <c r="X305" s="43"/>
      <c r="Y305" s="68"/>
      <c r="Z305" s="68"/>
    </row>
    <row r="306" spans="1:53" ht="14.25" customHeight="1" x14ac:dyDescent="0.25">
      <c r="A306" s="329" t="s">
        <v>81</v>
      </c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4301051298</v>
      </c>
      <c r="D307" s="324">
        <v>4607091384260</v>
      </c>
      <c r="E307" s="324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4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26"/>
      <c r="P307" s="326"/>
      <c r="Q307" s="326"/>
      <c r="R307" s="327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x14ac:dyDescent="0.2">
      <c r="A308" s="318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19"/>
      <c r="N308" s="315" t="s">
        <v>43</v>
      </c>
      <c r="O308" s="316"/>
      <c r="P308" s="316"/>
      <c r="Q308" s="316"/>
      <c r="R308" s="316"/>
      <c r="S308" s="316"/>
      <c r="T308" s="317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19"/>
      <c r="N309" s="315" t="s">
        <v>43</v>
      </c>
      <c r="O309" s="316"/>
      <c r="P309" s="316"/>
      <c r="Q309" s="316"/>
      <c r="R309" s="316"/>
      <c r="S309" s="316"/>
      <c r="T309" s="317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29" t="s">
        <v>225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67"/>
      <c r="Z310" s="67"/>
    </row>
    <row r="311" spans="1:53" ht="16.5" customHeight="1" x14ac:dyDescent="0.25">
      <c r="A311" s="64" t="s">
        <v>465</v>
      </c>
      <c r="B311" s="64" t="s">
        <v>466</v>
      </c>
      <c r="C311" s="37">
        <v>4301060314</v>
      </c>
      <c r="D311" s="324">
        <v>4607091384673</v>
      </c>
      <c r="E311" s="324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4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26"/>
      <c r="P311" s="326"/>
      <c r="Q311" s="326"/>
      <c r="R311" s="327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x14ac:dyDescent="0.2">
      <c r="A312" s="318"/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19"/>
      <c r="N312" s="315" t="s">
        <v>43</v>
      </c>
      <c r="O312" s="316"/>
      <c r="P312" s="316"/>
      <c r="Q312" s="316"/>
      <c r="R312" s="316"/>
      <c r="S312" s="316"/>
      <c r="T312" s="317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x14ac:dyDescent="0.2">
      <c r="A313" s="318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19"/>
      <c r="N313" s="315" t="s">
        <v>43</v>
      </c>
      <c r="O313" s="316"/>
      <c r="P313" s="316"/>
      <c r="Q313" s="316"/>
      <c r="R313" s="316"/>
      <c r="S313" s="316"/>
      <c r="T313" s="317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customHeight="1" x14ac:dyDescent="0.25">
      <c r="A314" s="328" t="s">
        <v>467</v>
      </c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8"/>
      <c r="N314" s="328"/>
      <c r="O314" s="328"/>
      <c r="P314" s="328"/>
      <c r="Q314" s="328"/>
      <c r="R314" s="328"/>
      <c r="S314" s="328"/>
      <c r="T314" s="328"/>
      <c r="U314" s="328"/>
      <c r="V314" s="328"/>
      <c r="W314" s="328"/>
      <c r="X314" s="328"/>
      <c r="Y314" s="66"/>
      <c r="Z314" s="66"/>
    </row>
    <row r="315" spans="1:53" ht="14.25" customHeight="1" x14ac:dyDescent="0.25">
      <c r="A315" s="329" t="s">
        <v>116</v>
      </c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329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4301011324</v>
      </c>
      <c r="D316" s="324">
        <v>4607091384185</v>
      </c>
      <c r="E316" s="324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26"/>
      <c r="P316" s="326"/>
      <c r="Q316" s="326"/>
      <c r="R316" s="327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470</v>
      </c>
      <c r="B317" s="64" t="s">
        <v>471</v>
      </c>
      <c r="C317" s="37">
        <v>4301011312</v>
      </c>
      <c r="D317" s="324">
        <v>4607091384192</v>
      </c>
      <c r="E317" s="324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26"/>
      <c r="P317" s="326"/>
      <c r="Q317" s="326"/>
      <c r="R317" s="327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472</v>
      </c>
      <c r="B318" s="64" t="s">
        <v>473</v>
      </c>
      <c r="C318" s="37">
        <v>4301011483</v>
      </c>
      <c r="D318" s="324">
        <v>4680115881907</v>
      </c>
      <c r="E318" s="324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3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26"/>
      <c r="P318" s="326"/>
      <c r="Q318" s="326"/>
      <c r="R318" s="327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474</v>
      </c>
      <c r="B319" s="64" t="s">
        <v>475</v>
      </c>
      <c r="C319" s="37">
        <v>4301011303</v>
      </c>
      <c r="D319" s="324">
        <v>4607091384680</v>
      </c>
      <c r="E319" s="324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3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26"/>
      <c r="P319" s="326"/>
      <c r="Q319" s="326"/>
      <c r="R319" s="327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18"/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18"/>
      <c r="M320" s="319"/>
      <c r="N320" s="315" t="s">
        <v>43</v>
      </c>
      <c r="O320" s="316"/>
      <c r="P320" s="316"/>
      <c r="Q320" s="316"/>
      <c r="R320" s="316"/>
      <c r="S320" s="316"/>
      <c r="T320" s="317"/>
      <c r="U320" s="43" t="s">
        <v>42</v>
      </c>
      <c r="V320" s="44">
        <f>IFERROR(V316/H316,"0")+IFERROR(V317/H317,"0")+IFERROR(V318/H318,"0")+IFERROR(V319/H319,"0")</f>
        <v>0</v>
      </c>
      <c r="W320" s="44">
        <f>IFERROR(W316/H316,"0")+IFERROR(W317/H317,"0")+IFERROR(W318/H318,"0")+IFERROR(W319/H319,"0")</f>
        <v>0</v>
      </c>
      <c r="X320" s="44">
        <f>IFERROR(IF(X316="",0,X316),"0")+IFERROR(IF(X317="",0,X317),"0")+IFERROR(IF(X318="",0,X318),"0")+IFERROR(IF(X319="",0,X319),"0")</f>
        <v>0</v>
      </c>
      <c r="Y320" s="68"/>
      <c r="Z320" s="68"/>
    </row>
    <row r="321" spans="1:53" x14ac:dyDescent="0.2">
      <c r="A321" s="318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19"/>
      <c r="N321" s="315" t="s">
        <v>43</v>
      </c>
      <c r="O321" s="316"/>
      <c r="P321" s="316"/>
      <c r="Q321" s="316"/>
      <c r="R321" s="316"/>
      <c r="S321" s="316"/>
      <c r="T321" s="317"/>
      <c r="U321" s="43" t="s">
        <v>0</v>
      </c>
      <c r="V321" s="44">
        <f>IFERROR(SUM(V316:V319),"0")</f>
        <v>0</v>
      </c>
      <c r="W321" s="44">
        <f>IFERROR(SUM(W316:W319),"0")</f>
        <v>0</v>
      </c>
      <c r="X321" s="43"/>
      <c r="Y321" s="68"/>
      <c r="Z321" s="68"/>
    </row>
    <row r="322" spans="1:53" ht="14.25" customHeight="1" x14ac:dyDescent="0.25">
      <c r="A322" s="329" t="s">
        <v>76</v>
      </c>
      <c r="B322" s="329"/>
      <c r="C322" s="329"/>
      <c r="D322" s="329"/>
      <c r="E322" s="329"/>
      <c r="F322" s="329"/>
      <c r="G322" s="329"/>
      <c r="H322" s="329"/>
      <c r="I322" s="329"/>
      <c r="J322" s="329"/>
      <c r="K322" s="329"/>
      <c r="L322" s="329"/>
      <c r="M322" s="329"/>
      <c r="N322" s="329"/>
      <c r="O322" s="329"/>
      <c r="P322" s="329"/>
      <c r="Q322" s="329"/>
      <c r="R322" s="329"/>
      <c r="S322" s="329"/>
      <c r="T322" s="329"/>
      <c r="U322" s="329"/>
      <c r="V322" s="329"/>
      <c r="W322" s="329"/>
      <c r="X322" s="329"/>
      <c r="Y322" s="67"/>
      <c r="Z322" s="67"/>
    </row>
    <row r="323" spans="1:53" ht="27" customHeight="1" x14ac:dyDescent="0.25">
      <c r="A323" s="64" t="s">
        <v>476</v>
      </c>
      <c r="B323" s="64" t="s">
        <v>477</v>
      </c>
      <c r="C323" s="37">
        <v>4301031139</v>
      </c>
      <c r="D323" s="324">
        <v>4607091384802</v>
      </c>
      <c r="E323" s="324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3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26"/>
      <c r="P323" s="326"/>
      <c r="Q323" s="326"/>
      <c r="R323" s="327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25">
      <c r="A324" s="64" t="s">
        <v>478</v>
      </c>
      <c r="B324" s="64" t="s">
        <v>479</v>
      </c>
      <c r="C324" s="37">
        <v>4301031140</v>
      </c>
      <c r="D324" s="324">
        <v>4607091384826</v>
      </c>
      <c r="E324" s="324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177</v>
      </c>
      <c r="L324" s="39" t="s">
        <v>79</v>
      </c>
      <c r="M324" s="38">
        <v>35</v>
      </c>
      <c r="N324" s="39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26"/>
      <c r="P324" s="326"/>
      <c r="Q324" s="326"/>
      <c r="R324" s="327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x14ac:dyDescent="0.2">
      <c r="A325" s="318"/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19"/>
      <c r="N325" s="315" t="s">
        <v>43</v>
      </c>
      <c r="O325" s="316"/>
      <c r="P325" s="316"/>
      <c r="Q325" s="316"/>
      <c r="R325" s="316"/>
      <c r="S325" s="316"/>
      <c r="T325" s="317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x14ac:dyDescent="0.2">
      <c r="A326" s="318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8"/>
      <c r="M326" s="319"/>
      <c r="N326" s="315" t="s">
        <v>43</v>
      </c>
      <c r="O326" s="316"/>
      <c r="P326" s="316"/>
      <c r="Q326" s="316"/>
      <c r="R326" s="316"/>
      <c r="S326" s="316"/>
      <c r="T326" s="317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customHeight="1" x14ac:dyDescent="0.25">
      <c r="A327" s="329" t="s">
        <v>81</v>
      </c>
      <c r="B327" s="329"/>
      <c r="C327" s="329"/>
      <c r="D327" s="329"/>
      <c r="E327" s="329"/>
      <c r="F327" s="329"/>
      <c r="G327" s="329"/>
      <c r="H327" s="329"/>
      <c r="I327" s="329"/>
      <c r="J327" s="329"/>
      <c r="K327" s="329"/>
      <c r="L327" s="329"/>
      <c r="M327" s="329"/>
      <c r="N327" s="329"/>
      <c r="O327" s="329"/>
      <c r="P327" s="329"/>
      <c r="Q327" s="329"/>
      <c r="R327" s="329"/>
      <c r="S327" s="329"/>
      <c r="T327" s="329"/>
      <c r="U327" s="329"/>
      <c r="V327" s="329"/>
      <c r="W327" s="329"/>
      <c r="X327" s="329"/>
      <c r="Y327" s="67"/>
      <c r="Z327" s="67"/>
    </row>
    <row r="328" spans="1:53" ht="27" customHeight="1" x14ac:dyDescent="0.25">
      <c r="A328" s="64" t="s">
        <v>480</v>
      </c>
      <c r="B328" s="64" t="s">
        <v>481</v>
      </c>
      <c r="C328" s="37">
        <v>4301051303</v>
      </c>
      <c r="D328" s="324">
        <v>4607091384246</v>
      </c>
      <c r="E328" s="324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3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26"/>
      <c r="P328" s="326"/>
      <c r="Q328" s="326"/>
      <c r="R328" s="327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482</v>
      </c>
      <c r="B329" s="64" t="s">
        <v>483</v>
      </c>
      <c r="C329" s="37">
        <v>4301051445</v>
      </c>
      <c r="D329" s="324">
        <v>4680115881976</v>
      </c>
      <c r="E329" s="324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3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26"/>
      <c r="P329" s="326"/>
      <c r="Q329" s="326"/>
      <c r="R329" s="327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4301051297</v>
      </c>
      <c r="D330" s="324">
        <v>4607091384253</v>
      </c>
      <c r="E330" s="324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3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26"/>
      <c r="P330" s="326"/>
      <c r="Q330" s="326"/>
      <c r="R330" s="327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486</v>
      </c>
      <c r="B331" s="64" t="s">
        <v>487</v>
      </c>
      <c r="C331" s="37">
        <v>4301051444</v>
      </c>
      <c r="D331" s="324">
        <v>4680115881969</v>
      </c>
      <c r="E331" s="324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3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26"/>
      <c r="P331" s="326"/>
      <c r="Q331" s="326"/>
      <c r="R331" s="327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x14ac:dyDescent="0.2">
      <c r="A332" s="318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19"/>
      <c r="N332" s="315" t="s">
        <v>43</v>
      </c>
      <c r="O332" s="316"/>
      <c r="P332" s="316"/>
      <c r="Q332" s="316"/>
      <c r="R332" s="316"/>
      <c r="S332" s="316"/>
      <c r="T332" s="317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19"/>
      <c r="N333" s="315" t="s">
        <v>43</v>
      </c>
      <c r="O333" s="316"/>
      <c r="P333" s="316"/>
      <c r="Q333" s="316"/>
      <c r="R333" s="316"/>
      <c r="S333" s="316"/>
      <c r="T333" s="317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25">
      <c r="A334" s="329" t="s">
        <v>225</v>
      </c>
      <c r="B334" s="329"/>
      <c r="C334" s="329"/>
      <c r="D334" s="329"/>
      <c r="E334" s="329"/>
      <c r="F334" s="329"/>
      <c r="G334" s="329"/>
      <c r="H334" s="329"/>
      <c r="I334" s="329"/>
      <c r="J334" s="329"/>
      <c r="K334" s="329"/>
      <c r="L334" s="329"/>
      <c r="M334" s="329"/>
      <c r="N334" s="329"/>
      <c r="O334" s="329"/>
      <c r="P334" s="329"/>
      <c r="Q334" s="329"/>
      <c r="R334" s="329"/>
      <c r="S334" s="329"/>
      <c r="T334" s="329"/>
      <c r="U334" s="329"/>
      <c r="V334" s="329"/>
      <c r="W334" s="329"/>
      <c r="X334" s="329"/>
      <c r="Y334" s="67"/>
      <c r="Z334" s="67"/>
    </row>
    <row r="335" spans="1:53" ht="27" customHeight="1" x14ac:dyDescent="0.25">
      <c r="A335" s="64" t="s">
        <v>488</v>
      </c>
      <c r="B335" s="64" t="s">
        <v>489</v>
      </c>
      <c r="C335" s="37">
        <v>4301060322</v>
      </c>
      <c r="D335" s="324">
        <v>4607091389357</v>
      </c>
      <c r="E335" s="324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3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26"/>
      <c r="P335" s="326"/>
      <c r="Q335" s="326"/>
      <c r="R335" s="327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x14ac:dyDescent="0.2">
      <c r="A336" s="318"/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9"/>
      <c r="N336" s="315" t="s">
        <v>43</v>
      </c>
      <c r="O336" s="316"/>
      <c r="P336" s="316"/>
      <c r="Q336" s="316"/>
      <c r="R336" s="316"/>
      <c r="S336" s="316"/>
      <c r="T336" s="317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9"/>
      <c r="N337" s="315" t="s">
        <v>43</v>
      </c>
      <c r="O337" s="316"/>
      <c r="P337" s="316"/>
      <c r="Q337" s="316"/>
      <c r="R337" s="316"/>
      <c r="S337" s="316"/>
      <c r="T337" s="317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">
      <c r="A338" s="340" t="s">
        <v>490</v>
      </c>
      <c r="B338" s="340"/>
      <c r="C338" s="340"/>
      <c r="D338" s="340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0"/>
      <c r="Y338" s="55"/>
      <c r="Z338" s="55"/>
    </row>
    <row r="339" spans="1:53" ht="16.5" customHeight="1" x14ac:dyDescent="0.25">
      <c r="A339" s="328" t="s">
        <v>491</v>
      </c>
      <c r="B339" s="328"/>
      <c r="C339" s="328"/>
      <c r="D339" s="328"/>
      <c r="E339" s="328"/>
      <c r="F339" s="328"/>
      <c r="G339" s="328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66"/>
      <c r="Z339" s="66"/>
    </row>
    <row r="340" spans="1:53" ht="14.25" customHeight="1" x14ac:dyDescent="0.25">
      <c r="A340" s="329" t="s">
        <v>116</v>
      </c>
      <c r="B340" s="329"/>
      <c r="C340" s="329"/>
      <c r="D340" s="329"/>
      <c r="E340" s="329"/>
      <c r="F340" s="329"/>
      <c r="G340" s="329"/>
      <c r="H340" s="329"/>
      <c r="I340" s="329"/>
      <c r="J340" s="329"/>
      <c r="K340" s="329"/>
      <c r="L340" s="329"/>
      <c r="M340" s="329"/>
      <c r="N340" s="329"/>
      <c r="O340" s="329"/>
      <c r="P340" s="329"/>
      <c r="Q340" s="329"/>
      <c r="R340" s="329"/>
      <c r="S340" s="329"/>
      <c r="T340" s="329"/>
      <c r="U340" s="329"/>
      <c r="V340" s="329"/>
      <c r="W340" s="329"/>
      <c r="X340" s="329"/>
      <c r="Y340" s="67"/>
      <c r="Z340" s="67"/>
    </row>
    <row r="341" spans="1:53" ht="27" customHeight="1" x14ac:dyDescent="0.25">
      <c r="A341" s="64" t="s">
        <v>492</v>
      </c>
      <c r="B341" s="64" t="s">
        <v>493</v>
      </c>
      <c r="C341" s="37">
        <v>4301011428</v>
      </c>
      <c r="D341" s="324">
        <v>4607091389708</v>
      </c>
      <c r="E341" s="324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3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26"/>
      <c r="P341" s="326"/>
      <c r="Q341" s="326"/>
      <c r="R341" s="327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25">
      <c r="A342" s="64" t="s">
        <v>494</v>
      </c>
      <c r="B342" s="64" t="s">
        <v>495</v>
      </c>
      <c r="C342" s="37">
        <v>4301011427</v>
      </c>
      <c r="D342" s="324">
        <v>4607091389692</v>
      </c>
      <c r="E342" s="324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26"/>
      <c r="P342" s="326"/>
      <c r="Q342" s="326"/>
      <c r="R342" s="327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x14ac:dyDescent="0.2">
      <c r="A343" s="318"/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19"/>
      <c r="N343" s="315" t="s">
        <v>43</v>
      </c>
      <c r="O343" s="316"/>
      <c r="P343" s="316"/>
      <c r="Q343" s="316"/>
      <c r="R343" s="316"/>
      <c r="S343" s="316"/>
      <c r="T343" s="317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318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9"/>
      <c r="N344" s="315" t="s">
        <v>43</v>
      </c>
      <c r="O344" s="316"/>
      <c r="P344" s="316"/>
      <c r="Q344" s="316"/>
      <c r="R344" s="316"/>
      <c r="S344" s="316"/>
      <c r="T344" s="317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329" t="s">
        <v>76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67"/>
      <c r="Z345" s="67"/>
    </row>
    <row r="346" spans="1:53" ht="27" customHeight="1" x14ac:dyDescent="0.25">
      <c r="A346" s="64" t="s">
        <v>496</v>
      </c>
      <c r="B346" s="64" t="s">
        <v>497</v>
      </c>
      <c r="C346" s="37">
        <v>4301031177</v>
      </c>
      <c r="D346" s="324">
        <v>4607091389753</v>
      </c>
      <c r="E346" s="324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3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26"/>
      <c r="P346" s="326"/>
      <c r="Q346" s="326"/>
      <c r="R346" s="327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498</v>
      </c>
      <c r="B347" s="64" t="s">
        <v>499</v>
      </c>
      <c r="C347" s="37">
        <v>4301031174</v>
      </c>
      <c r="D347" s="324">
        <v>4607091389760</v>
      </c>
      <c r="E347" s="324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26"/>
      <c r="P347" s="326"/>
      <c r="Q347" s="326"/>
      <c r="R347" s="327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500</v>
      </c>
      <c r="B348" s="64" t="s">
        <v>501</v>
      </c>
      <c r="C348" s="37">
        <v>4301031175</v>
      </c>
      <c r="D348" s="324">
        <v>4607091389746</v>
      </c>
      <c r="E348" s="324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26"/>
      <c r="P348" s="326"/>
      <c r="Q348" s="326"/>
      <c r="R348" s="327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502</v>
      </c>
      <c r="B349" s="64" t="s">
        <v>503</v>
      </c>
      <c r="C349" s="37">
        <v>4301031236</v>
      </c>
      <c r="D349" s="324">
        <v>4680115882928</v>
      </c>
      <c r="E349" s="324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26"/>
      <c r="P349" s="326"/>
      <c r="Q349" s="326"/>
      <c r="R349" s="327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504</v>
      </c>
      <c r="B350" s="64" t="s">
        <v>505</v>
      </c>
      <c r="C350" s="37">
        <v>4301031257</v>
      </c>
      <c r="D350" s="324">
        <v>4680115883147</v>
      </c>
      <c r="E350" s="324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177</v>
      </c>
      <c r="L350" s="39" t="s">
        <v>79</v>
      </c>
      <c r="M350" s="38">
        <v>45</v>
      </c>
      <c r="N350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26"/>
      <c r="P350" s="326"/>
      <c r="Q350" s="326"/>
      <c r="R350" s="327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506</v>
      </c>
      <c r="B351" s="64" t="s">
        <v>507</v>
      </c>
      <c r="C351" s="37">
        <v>4301031178</v>
      </c>
      <c r="D351" s="324">
        <v>4607091384338</v>
      </c>
      <c r="E351" s="324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177</v>
      </c>
      <c r="L351" s="39" t="s">
        <v>79</v>
      </c>
      <c r="M351" s="38">
        <v>45</v>
      </c>
      <c r="N351" s="3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26"/>
      <c r="P351" s="326"/>
      <c r="Q351" s="326"/>
      <c r="R351" s="327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508</v>
      </c>
      <c r="B352" s="64" t="s">
        <v>509</v>
      </c>
      <c r="C352" s="37">
        <v>4301031254</v>
      </c>
      <c r="D352" s="324">
        <v>4680115883154</v>
      </c>
      <c r="E352" s="324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177</v>
      </c>
      <c r="L352" s="39" t="s">
        <v>79</v>
      </c>
      <c r="M352" s="38">
        <v>45</v>
      </c>
      <c r="N352" s="3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26"/>
      <c r="P352" s="326"/>
      <c r="Q352" s="326"/>
      <c r="R352" s="327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510</v>
      </c>
      <c r="B353" s="64" t="s">
        <v>511</v>
      </c>
      <c r="C353" s="37">
        <v>4301031171</v>
      </c>
      <c r="D353" s="324">
        <v>4607091389524</v>
      </c>
      <c r="E353" s="324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177</v>
      </c>
      <c r="L353" s="39" t="s">
        <v>79</v>
      </c>
      <c r="M353" s="38">
        <v>45</v>
      </c>
      <c r="N353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26"/>
      <c r="P353" s="326"/>
      <c r="Q353" s="326"/>
      <c r="R353" s="327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512</v>
      </c>
      <c r="B354" s="64" t="s">
        <v>513</v>
      </c>
      <c r="C354" s="37">
        <v>4301031258</v>
      </c>
      <c r="D354" s="324">
        <v>4680115883161</v>
      </c>
      <c r="E354" s="324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177</v>
      </c>
      <c r="L354" s="39" t="s">
        <v>79</v>
      </c>
      <c r="M354" s="38">
        <v>45</v>
      </c>
      <c r="N354" s="3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26"/>
      <c r="P354" s="326"/>
      <c r="Q354" s="326"/>
      <c r="R354" s="327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514</v>
      </c>
      <c r="B355" s="64" t="s">
        <v>515</v>
      </c>
      <c r="C355" s="37">
        <v>4301031170</v>
      </c>
      <c r="D355" s="324">
        <v>4607091384345</v>
      </c>
      <c r="E355" s="324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177</v>
      </c>
      <c r="L355" s="39" t="s">
        <v>79</v>
      </c>
      <c r="M355" s="38">
        <v>45</v>
      </c>
      <c r="N355" s="3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26"/>
      <c r="P355" s="326"/>
      <c r="Q355" s="326"/>
      <c r="R355" s="327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516</v>
      </c>
      <c r="B356" s="64" t="s">
        <v>517</v>
      </c>
      <c r="C356" s="37">
        <v>4301031256</v>
      </c>
      <c r="D356" s="324">
        <v>4680115883178</v>
      </c>
      <c r="E356" s="324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177</v>
      </c>
      <c r="L356" s="39" t="s">
        <v>79</v>
      </c>
      <c r="M356" s="38">
        <v>45</v>
      </c>
      <c r="N356" s="3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26"/>
      <c r="P356" s="326"/>
      <c r="Q356" s="326"/>
      <c r="R356" s="32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518</v>
      </c>
      <c r="B357" s="64" t="s">
        <v>519</v>
      </c>
      <c r="C357" s="37">
        <v>4301031172</v>
      </c>
      <c r="D357" s="324">
        <v>4607091389531</v>
      </c>
      <c r="E357" s="324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177</v>
      </c>
      <c r="L357" s="39" t="s">
        <v>79</v>
      </c>
      <c r="M357" s="38">
        <v>45</v>
      </c>
      <c r="N357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26"/>
      <c r="P357" s="326"/>
      <c r="Q357" s="326"/>
      <c r="R357" s="327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520</v>
      </c>
      <c r="B358" s="64" t="s">
        <v>521</v>
      </c>
      <c r="C358" s="37">
        <v>4301031255</v>
      </c>
      <c r="D358" s="324">
        <v>4680115883185</v>
      </c>
      <c r="E358" s="324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177</v>
      </c>
      <c r="L358" s="39" t="s">
        <v>79</v>
      </c>
      <c r="M358" s="38">
        <v>45</v>
      </c>
      <c r="N358" s="378" t="s">
        <v>522</v>
      </c>
      <c r="O358" s="326"/>
      <c r="P358" s="326"/>
      <c r="Q358" s="326"/>
      <c r="R358" s="32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x14ac:dyDescent="0.2">
      <c r="A359" s="318"/>
      <c r="B359" s="318"/>
      <c r="C359" s="318"/>
      <c r="D359" s="318"/>
      <c r="E359" s="318"/>
      <c r="F359" s="318"/>
      <c r="G359" s="318"/>
      <c r="H359" s="318"/>
      <c r="I359" s="318"/>
      <c r="J359" s="318"/>
      <c r="K359" s="318"/>
      <c r="L359" s="318"/>
      <c r="M359" s="319"/>
      <c r="N359" s="315" t="s">
        <v>43</v>
      </c>
      <c r="O359" s="316"/>
      <c r="P359" s="316"/>
      <c r="Q359" s="316"/>
      <c r="R359" s="316"/>
      <c r="S359" s="316"/>
      <c r="T359" s="317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68"/>
      <c r="Z359" s="68"/>
    </row>
    <row r="360" spans="1:53" x14ac:dyDescent="0.2">
      <c r="A360" s="318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18"/>
      <c r="M360" s="319"/>
      <c r="N360" s="315" t="s">
        <v>43</v>
      </c>
      <c r="O360" s="316"/>
      <c r="P360" s="316"/>
      <c r="Q360" s="316"/>
      <c r="R360" s="316"/>
      <c r="S360" s="316"/>
      <c r="T360" s="317"/>
      <c r="U360" s="43" t="s">
        <v>0</v>
      </c>
      <c r="V360" s="44">
        <f>IFERROR(SUM(V346:V358),"0")</f>
        <v>0</v>
      </c>
      <c r="W360" s="44">
        <f>IFERROR(SUM(W346:W358),"0")</f>
        <v>0</v>
      </c>
      <c r="X360" s="43"/>
      <c r="Y360" s="68"/>
      <c r="Z360" s="68"/>
    </row>
    <row r="361" spans="1:53" ht="14.25" customHeight="1" x14ac:dyDescent="0.25">
      <c r="A361" s="329" t="s">
        <v>81</v>
      </c>
      <c r="B361" s="329"/>
      <c r="C361" s="329"/>
      <c r="D361" s="329"/>
      <c r="E361" s="329"/>
      <c r="F361" s="329"/>
      <c r="G361" s="329"/>
      <c r="H361" s="329"/>
      <c r="I361" s="329"/>
      <c r="J361" s="329"/>
      <c r="K361" s="329"/>
      <c r="L361" s="329"/>
      <c r="M361" s="329"/>
      <c r="N361" s="329"/>
      <c r="O361" s="329"/>
      <c r="P361" s="329"/>
      <c r="Q361" s="329"/>
      <c r="R361" s="329"/>
      <c r="S361" s="329"/>
      <c r="T361" s="329"/>
      <c r="U361" s="329"/>
      <c r="V361" s="329"/>
      <c r="W361" s="329"/>
      <c r="X361" s="329"/>
      <c r="Y361" s="67"/>
      <c r="Z361" s="67"/>
    </row>
    <row r="362" spans="1:53" ht="27" customHeight="1" x14ac:dyDescent="0.25">
      <c r="A362" s="64" t="s">
        <v>523</v>
      </c>
      <c r="B362" s="64" t="s">
        <v>524</v>
      </c>
      <c r="C362" s="37">
        <v>4301051258</v>
      </c>
      <c r="D362" s="324">
        <v>4607091389685</v>
      </c>
      <c r="E362" s="324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141</v>
      </c>
      <c r="M362" s="38">
        <v>45</v>
      </c>
      <c r="N362" s="3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26"/>
      <c r="P362" s="326"/>
      <c r="Q362" s="326"/>
      <c r="R362" s="327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525</v>
      </c>
      <c r="B363" s="64" t="s">
        <v>526</v>
      </c>
      <c r="C363" s="37">
        <v>4301051431</v>
      </c>
      <c r="D363" s="324">
        <v>4607091389654</v>
      </c>
      <c r="E363" s="324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141</v>
      </c>
      <c r="M363" s="38">
        <v>45</v>
      </c>
      <c r="N363" s="3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26"/>
      <c r="P363" s="326"/>
      <c r="Q363" s="326"/>
      <c r="R363" s="327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527</v>
      </c>
      <c r="B364" s="64" t="s">
        <v>528</v>
      </c>
      <c r="C364" s="37">
        <v>4301051284</v>
      </c>
      <c r="D364" s="324">
        <v>4607091384352</v>
      </c>
      <c r="E364" s="324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141</v>
      </c>
      <c r="M364" s="38">
        <v>45</v>
      </c>
      <c r="N364" s="3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26"/>
      <c r="P364" s="326"/>
      <c r="Q364" s="326"/>
      <c r="R364" s="327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529</v>
      </c>
      <c r="B365" s="64" t="s">
        <v>530</v>
      </c>
      <c r="C365" s="37">
        <v>4301051257</v>
      </c>
      <c r="D365" s="324">
        <v>4607091389661</v>
      </c>
      <c r="E365" s="324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141</v>
      </c>
      <c r="M365" s="38">
        <v>45</v>
      </c>
      <c r="N365" s="36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26"/>
      <c r="P365" s="326"/>
      <c r="Q365" s="326"/>
      <c r="R365" s="327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x14ac:dyDescent="0.2">
      <c r="A366" s="318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19"/>
      <c r="N366" s="315" t="s">
        <v>43</v>
      </c>
      <c r="O366" s="316"/>
      <c r="P366" s="316"/>
      <c r="Q366" s="316"/>
      <c r="R366" s="316"/>
      <c r="S366" s="316"/>
      <c r="T366" s="317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19"/>
      <c r="N367" s="315" t="s">
        <v>43</v>
      </c>
      <c r="O367" s="316"/>
      <c r="P367" s="316"/>
      <c r="Q367" s="316"/>
      <c r="R367" s="316"/>
      <c r="S367" s="316"/>
      <c r="T367" s="317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customHeight="1" x14ac:dyDescent="0.25">
      <c r="A368" s="329" t="s">
        <v>225</v>
      </c>
      <c r="B368" s="329"/>
      <c r="C368" s="329"/>
      <c r="D368" s="329"/>
      <c r="E368" s="329"/>
      <c r="F368" s="329"/>
      <c r="G368" s="329"/>
      <c r="H368" s="329"/>
      <c r="I368" s="329"/>
      <c r="J368" s="329"/>
      <c r="K368" s="329"/>
      <c r="L368" s="329"/>
      <c r="M368" s="329"/>
      <c r="N368" s="329"/>
      <c r="O368" s="329"/>
      <c r="P368" s="329"/>
      <c r="Q368" s="329"/>
      <c r="R368" s="329"/>
      <c r="S368" s="329"/>
      <c r="T368" s="329"/>
      <c r="U368" s="329"/>
      <c r="V368" s="329"/>
      <c r="W368" s="329"/>
      <c r="X368" s="329"/>
      <c r="Y368" s="67"/>
      <c r="Z368" s="67"/>
    </row>
    <row r="369" spans="1:53" ht="27" customHeight="1" x14ac:dyDescent="0.25">
      <c r="A369" s="64" t="s">
        <v>531</v>
      </c>
      <c r="B369" s="64" t="s">
        <v>532</v>
      </c>
      <c r="C369" s="37">
        <v>4301060352</v>
      </c>
      <c r="D369" s="324">
        <v>4680115881648</v>
      </c>
      <c r="E369" s="324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3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26"/>
      <c r="P369" s="326"/>
      <c r="Q369" s="326"/>
      <c r="R369" s="327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x14ac:dyDescent="0.2">
      <c r="A370" s="318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19"/>
      <c r="N370" s="315" t="s">
        <v>43</v>
      </c>
      <c r="O370" s="316"/>
      <c r="P370" s="316"/>
      <c r="Q370" s="316"/>
      <c r="R370" s="316"/>
      <c r="S370" s="316"/>
      <c r="T370" s="317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8"/>
      <c r="M371" s="319"/>
      <c r="N371" s="315" t="s">
        <v>43</v>
      </c>
      <c r="O371" s="316"/>
      <c r="P371" s="316"/>
      <c r="Q371" s="316"/>
      <c r="R371" s="316"/>
      <c r="S371" s="316"/>
      <c r="T371" s="317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25">
      <c r="A372" s="329" t="s">
        <v>103</v>
      </c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  <c r="Y372" s="67"/>
      <c r="Z372" s="67"/>
    </row>
    <row r="373" spans="1:53" ht="27" customHeight="1" x14ac:dyDescent="0.25">
      <c r="A373" s="64" t="s">
        <v>533</v>
      </c>
      <c r="B373" s="64" t="s">
        <v>534</v>
      </c>
      <c r="C373" s="37">
        <v>4301170009</v>
      </c>
      <c r="D373" s="324">
        <v>4680115882997</v>
      </c>
      <c r="E373" s="324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367" t="s">
        <v>535</v>
      </c>
      <c r="O373" s="326"/>
      <c r="P373" s="326"/>
      <c r="Q373" s="326"/>
      <c r="R373" s="327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19"/>
      <c r="N374" s="315" t="s">
        <v>43</v>
      </c>
      <c r="O374" s="316"/>
      <c r="P374" s="316"/>
      <c r="Q374" s="316"/>
      <c r="R374" s="316"/>
      <c r="S374" s="316"/>
      <c r="T374" s="317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9"/>
      <c r="N375" s="315" t="s">
        <v>43</v>
      </c>
      <c r="O375" s="316"/>
      <c r="P375" s="316"/>
      <c r="Q375" s="316"/>
      <c r="R375" s="316"/>
      <c r="S375" s="316"/>
      <c r="T375" s="317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25">
      <c r="A376" s="328" t="s">
        <v>538</v>
      </c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  <c r="U376" s="328"/>
      <c r="V376" s="328"/>
      <c r="W376" s="328"/>
      <c r="X376" s="328"/>
      <c r="Y376" s="66"/>
      <c r="Z376" s="66"/>
    </row>
    <row r="377" spans="1:53" ht="14.25" customHeight="1" x14ac:dyDescent="0.25">
      <c r="A377" s="329" t="s">
        <v>108</v>
      </c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29"/>
      <c r="N377" s="329"/>
      <c r="O377" s="329"/>
      <c r="P377" s="329"/>
      <c r="Q377" s="329"/>
      <c r="R377" s="329"/>
      <c r="S377" s="329"/>
      <c r="T377" s="329"/>
      <c r="U377" s="329"/>
      <c r="V377" s="329"/>
      <c r="W377" s="329"/>
      <c r="X377" s="329"/>
      <c r="Y377" s="67"/>
      <c r="Z377" s="67"/>
    </row>
    <row r="378" spans="1:53" ht="27" customHeight="1" x14ac:dyDescent="0.25">
      <c r="A378" s="64" t="s">
        <v>539</v>
      </c>
      <c r="B378" s="64" t="s">
        <v>540</v>
      </c>
      <c r="C378" s="37">
        <v>4301020196</v>
      </c>
      <c r="D378" s="324">
        <v>4607091389388</v>
      </c>
      <c r="E378" s="324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141</v>
      </c>
      <c r="M378" s="38">
        <v>35</v>
      </c>
      <c r="N378" s="3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26"/>
      <c r="P378" s="326"/>
      <c r="Q378" s="326"/>
      <c r="R378" s="327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541</v>
      </c>
      <c r="B379" s="64" t="s">
        <v>542</v>
      </c>
      <c r="C379" s="37">
        <v>4301020185</v>
      </c>
      <c r="D379" s="324">
        <v>4607091389364</v>
      </c>
      <c r="E379" s="324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141</v>
      </c>
      <c r="M379" s="38">
        <v>35</v>
      </c>
      <c r="N379" s="3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26"/>
      <c r="P379" s="326"/>
      <c r="Q379" s="326"/>
      <c r="R379" s="32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x14ac:dyDescent="0.2">
      <c r="A380" s="318"/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9"/>
      <c r="N380" s="315" t="s">
        <v>43</v>
      </c>
      <c r="O380" s="316"/>
      <c r="P380" s="316"/>
      <c r="Q380" s="316"/>
      <c r="R380" s="316"/>
      <c r="S380" s="316"/>
      <c r="T380" s="317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18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9"/>
      <c r="N381" s="315" t="s">
        <v>43</v>
      </c>
      <c r="O381" s="316"/>
      <c r="P381" s="316"/>
      <c r="Q381" s="316"/>
      <c r="R381" s="316"/>
      <c r="S381" s="316"/>
      <c r="T381" s="317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29" t="s">
        <v>76</v>
      </c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29"/>
      <c r="N382" s="329"/>
      <c r="O382" s="329"/>
      <c r="P382" s="329"/>
      <c r="Q382" s="329"/>
      <c r="R382" s="329"/>
      <c r="S382" s="329"/>
      <c r="T382" s="329"/>
      <c r="U382" s="329"/>
      <c r="V382" s="329"/>
      <c r="W382" s="329"/>
      <c r="X382" s="329"/>
      <c r="Y382" s="67"/>
      <c r="Z382" s="67"/>
    </row>
    <row r="383" spans="1:53" ht="27" customHeight="1" x14ac:dyDescent="0.25">
      <c r="A383" s="64" t="s">
        <v>543</v>
      </c>
      <c r="B383" s="64" t="s">
        <v>544</v>
      </c>
      <c r="C383" s="37">
        <v>4301031212</v>
      </c>
      <c r="D383" s="324">
        <v>4607091389739</v>
      </c>
      <c r="E383" s="324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3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26"/>
      <c r="P383" s="326"/>
      <c r="Q383" s="326"/>
      <c r="R383" s="327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545</v>
      </c>
      <c r="B384" s="64" t="s">
        <v>546</v>
      </c>
      <c r="C384" s="37">
        <v>4301031247</v>
      </c>
      <c r="D384" s="324">
        <v>4680115883048</v>
      </c>
      <c r="E384" s="324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3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26"/>
      <c r="P384" s="326"/>
      <c r="Q384" s="326"/>
      <c r="R384" s="327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547</v>
      </c>
      <c r="B385" s="64" t="s">
        <v>548</v>
      </c>
      <c r="C385" s="37">
        <v>4301031176</v>
      </c>
      <c r="D385" s="324">
        <v>4607091389425</v>
      </c>
      <c r="E385" s="324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177</v>
      </c>
      <c r="L385" s="39" t="s">
        <v>79</v>
      </c>
      <c r="M385" s="38">
        <v>45</v>
      </c>
      <c r="N385" s="3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26"/>
      <c r="P385" s="326"/>
      <c r="Q385" s="326"/>
      <c r="R385" s="327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549</v>
      </c>
      <c r="B386" s="64" t="s">
        <v>550</v>
      </c>
      <c r="C386" s="37">
        <v>4301031215</v>
      </c>
      <c r="D386" s="324">
        <v>4680115882911</v>
      </c>
      <c r="E386" s="324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177</v>
      </c>
      <c r="L386" s="39" t="s">
        <v>79</v>
      </c>
      <c r="M386" s="38">
        <v>40</v>
      </c>
      <c r="N386" s="360" t="s">
        <v>551</v>
      </c>
      <c r="O386" s="326"/>
      <c r="P386" s="326"/>
      <c r="Q386" s="326"/>
      <c r="R386" s="327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552</v>
      </c>
      <c r="B387" s="64" t="s">
        <v>553</v>
      </c>
      <c r="C387" s="37">
        <v>4301031167</v>
      </c>
      <c r="D387" s="324">
        <v>4680115880771</v>
      </c>
      <c r="E387" s="324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177</v>
      </c>
      <c r="L387" s="39" t="s">
        <v>79</v>
      </c>
      <c r="M387" s="38">
        <v>45</v>
      </c>
      <c r="N387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26"/>
      <c r="P387" s="326"/>
      <c r="Q387" s="326"/>
      <c r="R387" s="327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554</v>
      </c>
      <c r="B388" s="64" t="s">
        <v>555</v>
      </c>
      <c r="C388" s="37">
        <v>4301031173</v>
      </c>
      <c r="D388" s="324">
        <v>4607091389500</v>
      </c>
      <c r="E388" s="324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177</v>
      </c>
      <c r="L388" s="39" t="s">
        <v>79</v>
      </c>
      <c r="M388" s="38">
        <v>45</v>
      </c>
      <c r="N388" s="3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26"/>
      <c r="P388" s="326"/>
      <c r="Q388" s="326"/>
      <c r="R388" s="327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556</v>
      </c>
      <c r="B389" s="64" t="s">
        <v>557</v>
      </c>
      <c r="C389" s="37">
        <v>4301031103</v>
      </c>
      <c r="D389" s="324">
        <v>4680115881983</v>
      </c>
      <c r="E389" s="324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177</v>
      </c>
      <c r="L389" s="39" t="s">
        <v>79</v>
      </c>
      <c r="M389" s="38">
        <v>40</v>
      </c>
      <c r="N389" s="3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26"/>
      <c r="P389" s="326"/>
      <c r="Q389" s="326"/>
      <c r="R389" s="327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x14ac:dyDescent="0.2">
      <c r="A390" s="318"/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18"/>
      <c r="M390" s="319"/>
      <c r="N390" s="315" t="s">
        <v>43</v>
      </c>
      <c r="O390" s="316"/>
      <c r="P390" s="316"/>
      <c r="Q390" s="316"/>
      <c r="R390" s="316"/>
      <c r="S390" s="316"/>
      <c r="T390" s="317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18"/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19"/>
      <c r="N391" s="315" t="s">
        <v>43</v>
      </c>
      <c r="O391" s="316"/>
      <c r="P391" s="316"/>
      <c r="Q391" s="316"/>
      <c r="R391" s="316"/>
      <c r="S391" s="316"/>
      <c r="T391" s="317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customHeight="1" x14ac:dyDescent="0.25">
      <c r="A392" s="329" t="s">
        <v>103</v>
      </c>
      <c r="B392" s="329"/>
      <c r="C392" s="329"/>
      <c r="D392" s="329"/>
      <c r="E392" s="329"/>
      <c r="F392" s="329"/>
      <c r="G392" s="329"/>
      <c r="H392" s="329"/>
      <c r="I392" s="329"/>
      <c r="J392" s="329"/>
      <c r="K392" s="329"/>
      <c r="L392" s="329"/>
      <c r="M392" s="329"/>
      <c r="N392" s="329"/>
      <c r="O392" s="329"/>
      <c r="P392" s="329"/>
      <c r="Q392" s="329"/>
      <c r="R392" s="329"/>
      <c r="S392" s="329"/>
      <c r="T392" s="329"/>
      <c r="U392" s="329"/>
      <c r="V392" s="329"/>
      <c r="W392" s="329"/>
      <c r="X392" s="329"/>
      <c r="Y392" s="67"/>
      <c r="Z392" s="67"/>
    </row>
    <row r="393" spans="1:53" ht="27" customHeight="1" x14ac:dyDescent="0.25">
      <c r="A393" s="64" t="s">
        <v>558</v>
      </c>
      <c r="B393" s="64" t="s">
        <v>559</v>
      </c>
      <c r="C393" s="37">
        <v>4301170008</v>
      </c>
      <c r="D393" s="324">
        <v>4680115882980</v>
      </c>
      <c r="E393" s="324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26"/>
      <c r="P393" s="326"/>
      <c r="Q393" s="326"/>
      <c r="R393" s="327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18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19"/>
      <c r="N394" s="315" t="s">
        <v>43</v>
      </c>
      <c r="O394" s="316"/>
      <c r="P394" s="316"/>
      <c r="Q394" s="316"/>
      <c r="R394" s="316"/>
      <c r="S394" s="316"/>
      <c r="T394" s="317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19"/>
      <c r="N395" s="315" t="s">
        <v>43</v>
      </c>
      <c r="O395" s="316"/>
      <c r="P395" s="316"/>
      <c r="Q395" s="316"/>
      <c r="R395" s="316"/>
      <c r="S395" s="316"/>
      <c r="T395" s="317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">
      <c r="A396" s="340" t="s">
        <v>560</v>
      </c>
      <c r="B396" s="340"/>
      <c r="C396" s="340"/>
      <c r="D396" s="340"/>
      <c r="E396" s="340"/>
      <c r="F396" s="340"/>
      <c r="G396" s="340"/>
      <c r="H396" s="340"/>
      <c r="I396" s="340"/>
      <c r="J396" s="340"/>
      <c r="K396" s="340"/>
      <c r="L396" s="340"/>
      <c r="M396" s="340"/>
      <c r="N396" s="340"/>
      <c r="O396" s="340"/>
      <c r="P396" s="340"/>
      <c r="Q396" s="340"/>
      <c r="R396" s="340"/>
      <c r="S396" s="340"/>
      <c r="T396" s="340"/>
      <c r="U396" s="340"/>
      <c r="V396" s="340"/>
      <c r="W396" s="340"/>
      <c r="X396" s="340"/>
      <c r="Y396" s="55"/>
      <c r="Z396" s="55"/>
    </row>
    <row r="397" spans="1:53" ht="16.5" customHeight="1" x14ac:dyDescent="0.25">
      <c r="A397" s="328" t="s">
        <v>560</v>
      </c>
      <c r="B397" s="328"/>
      <c r="C397" s="328"/>
      <c r="D397" s="328"/>
      <c r="E397" s="328"/>
      <c r="F397" s="328"/>
      <c r="G397" s="328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66"/>
      <c r="Z397" s="66"/>
    </row>
    <row r="398" spans="1:53" ht="14.25" customHeight="1" x14ac:dyDescent="0.25">
      <c r="A398" s="329" t="s">
        <v>116</v>
      </c>
      <c r="B398" s="329"/>
      <c r="C398" s="329"/>
      <c r="D398" s="329"/>
      <c r="E398" s="329"/>
      <c r="F398" s="329"/>
      <c r="G398" s="329"/>
      <c r="H398" s="329"/>
      <c r="I398" s="329"/>
      <c r="J398" s="329"/>
      <c r="K398" s="329"/>
      <c r="L398" s="329"/>
      <c r="M398" s="329"/>
      <c r="N398" s="329"/>
      <c r="O398" s="329"/>
      <c r="P398" s="329"/>
      <c r="Q398" s="329"/>
      <c r="R398" s="329"/>
      <c r="S398" s="329"/>
      <c r="T398" s="329"/>
      <c r="U398" s="329"/>
      <c r="V398" s="329"/>
      <c r="W398" s="329"/>
      <c r="X398" s="329"/>
      <c r="Y398" s="67"/>
      <c r="Z398" s="67"/>
    </row>
    <row r="399" spans="1:53" ht="27" customHeight="1" x14ac:dyDescent="0.25">
      <c r="A399" s="64" t="s">
        <v>561</v>
      </c>
      <c r="B399" s="64" t="s">
        <v>562</v>
      </c>
      <c r="C399" s="37">
        <v>4301011371</v>
      </c>
      <c r="D399" s="324">
        <v>4607091389067</v>
      </c>
      <c r="E399" s="324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141</v>
      </c>
      <c r="M399" s="38">
        <v>55</v>
      </c>
      <c r="N399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26"/>
      <c r="P399" s="326"/>
      <c r="Q399" s="326"/>
      <c r="R399" s="327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563</v>
      </c>
      <c r="B400" s="64" t="s">
        <v>564</v>
      </c>
      <c r="C400" s="37">
        <v>4301011363</v>
      </c>
      <c r="D400" s="324">
        <v>4607091383522</v>
      </c>
      <c r="E400" s="324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26"/>
      <c r="P400" s="326"/>
      <c r="Q400" s="326"/>
      <c r="R400" s="327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565</v>
      </c>
      <c r="B401" s="64" t="s">
        <v>566</v>
      </c>
      <c r="C401" s="37">
        <v>4301011431</v>
      </c>
      <c r="D401" s="324">
        <v>4607091384437</v>
      </c>
      <c r="E401" s="324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26"/>
      <c r="P401" s="326"/>
      <c r="Q401" s="326"/>
      <c r="R401" s="327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567</v>
      </c>
      <c r="B402" s="64" t="s">
        <v>568</v>
      </c>
      <c r="C402" s="37">
        <v>4301011365</v>
      </c>
      <c r="D402" s="324">
        <v>4607091389104</v>
      </c>
      <c r="E402" s="32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35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26"/>
      <c r="P402" s="326"/>
      <c r="Q402" s="326"/>
      <c r="R402" s="32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569</v>
      </c>
      <c r="B403" s="64" t="s">
        <v>570</v>
      </c>
      <c r="C403" s="37">
        <v>4301011367</v>
      </c>
      <c r="D403" s="324">
        <v>4680115880603</v>
      </c>
      <c r="E403" s="324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35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26"/>
      <c r="P403" s="326"/>
      <c r="Q403" s="326"/>
      <c r="R403" s="327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571</v>
      </c>
      <c r="B404" s="64" t="s">
        <v>572</v>
      </c>
      <c r="C404" s="37">
        <v>4301011168</v>
      </c>
      <c r="D404" s="324">
        <v>4607091389999</v>
      </c>
      <c r="E404" s="324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26"/>
      <c r="P404" s="326"/>
      <c r="Q404" s="326"/>
      <c r="R404" s="327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573</v>
      </c>
      <c r="B405" s="64" t="s">
        <v>574</v>
      </c>
      <c r="C405" s="37">
        <v>4301011372</v>
      </c>
      <c r="D405" s="324">
        <v>4680115882782</v>
      </c>
      <c r="E405" s="324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26"/>
      <c r="P405" s="326"/>
      <c r="Q405" s="326"/>
      <c r="R405" s="327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575</v>
      </c>
      <c r="B406" s="64" t="s">
        <v>576</v>
      </c>
      <c r="C406" s="37">
        <v>4301011190</v>
      </c>
      <c r="D406" s="324">
        <v>4607091389098</v>
      </c>
      <c r="E406" s="324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141</v>
      </c>
      <c r="M406" s="38">
        <v>50</v>
      </c>
      <c r="N406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26"/>
      <c r="P406" s="326"/>
      <c r="Q406" s="326"/>
      <c r="R406" s="327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577</v>
      </c>
      <c r="B407" s="64" t="s">
        <v>578</v>
      </c>
      <c r="C407" s="37">
        <v>4301011366</v>
      </c>
      <c r="D407" s="324">
        <v>4607091389982</v>
      </c>
      <c r="E407" s="32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26"/>
      <c r="P407" s="326"/>
      <c r="Q407" s="326"/>
      <c r="R407" s="327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x14ac:dyDescent="0.2">
      <c r="A408" s="318"/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9"/>
      <c r="N408" s="315" t="s">
        <v>43</v>
      </c>
      <c r="O408" s="316"/>
      <c r="P408" s="316"/>
      <c r="Q408" s="316"/>
      <c r="R408" s="316"/>
      <c r="S408" s="316"/>
      <c r="T408" s="317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0</v>
      </c>
      <c r="W408" s="44">
        <f>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68"/>
      <c r="Z408" s="68"/>
    </row>
    <row r="409" spans="1:53" x14ac:dyDescent="0.2">
      <c r="A409" s="318"/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9"/>
      <c r="N409" s="315" t="s">
        <v>43</v>
      </c>
      <c r="O409" s="316"/>
      <c r="P409" s="316"/>
      <c r="Q409" s="316"/>
      <c r="R409" s="316"/>
      <c r="S409" s="316"/>
      <c r="T409" s="317"/>
      <c r="U409" s="43" t="s">
        <v>0</v>
      </c>
      <c r="V409" s="44">
        <f>IFERROR(SUM(V399:V407),"0")</f>
        <v>0</v>
      </c>
      <c r="W409" s="44">
        <f>IFERROR(SUM(W399:W407),"0")</f>
        <v>0</v>
      </c>
      <c r="X409" s="43"/>
      <c r="Y409" s="68"/>
      <c r="Z409" s="68"/>
    </row>
    <row r="410" spans="1:53" ht="14.25" customHeight="1" x14ac:dyDescent="0.25">
      <c r="A410" s="329" t="s">
        <v>108</v>
      </c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67"/>
      <c r="Z410" s="67"/>
    </row>
    <row r="411" spans="1:53" ht="16.5" customHeight="1" x14ac:dyDescent="0.25">
      <c r="A411" s="64" t="s">
        <v>579</v>
      </c>
      <c r="B411" s="64" t="s">
        <v>580</v>
      </c>
      <c r="C411" s="37">
        <v>4301020222</v>
      </c>
      <c r="D411" s="324">
        <v>4607091388930</v>
      </c>
      <c r="E411" s="324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26"/>
      <c r="P411" s="326"/>
      <c r="Q411" s="326"/>
      <c r="R411" s="327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25">
      <c r="A412" s="64" t="s">
        <v>581</v>
      </c>
      <c r="B412" s="64" t="s">
        <v>582</v>
      </c>
      <c r="C412" s="37">
        <v>4301020206</v>
      </c>
      <c r="D412" s="324">
        <v>4680115880054</v>
      </c>
      <c r="E412" s="324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26"/>
      <c r="P412" s="326"/>
      <c r="Q412" s="326"/>
      <c r="R412" s="327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9"/>
      <c r="N413" s="315" t="s">
        <v>43</v>
      </c>
      <c r="O413" s="316"/>
      <c r="P413" s="316"/>
      <c r="Q413" s="316"/>
      <c r="R413" s="316"/>
      <c r="S413" s="316"/>
      <c r="T413" s="317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x14ac:dyDescent="0.2">
      <c r="A414" s="318"/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9"/>
      <c r="N414" s="315" t="s">
        <v>43</v>
      </c>
      <c r="O414" s="316"/>
      <c r="P414" s="316"/>
      <c r="Q414" s="316"/>
      <c r="R414" s="316"/>
      <c r="S414" s="316"/>
      <c r="T414" s="317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customHeight="1" x14ac:dyDescent="0.25">
      <c r="A415" s="329" t="s">
        <v>76</v>
      </c>
      <c r="B415" s="329"/>
      <c r="C415" s="329"/>
      <c r="D415" s="329"/>
      <c r="E415" s="329"/>
      <c r="F415" s="329"/>
      <c r="G415" s="329"/>
      <c r="H415" s="329"/>
      <c r="I415" s="329"/>
      <c r="J415" s="329"/>
      <c r="K415" s="329"/>
      <c r="L415" s="329"/>
      <c r="M415" s="329"/>
      <c r="N415" s="329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  <c r="Y415" s="67"/>
      <c r="Z415" s="67"/>
    </row>
    <row r="416" spans="1:53" ht="27" customHeight="1" x14ac:dyDescent="0.25">
      <c r="A416" s="64" t="s">
        <v>583</v>
      </c>
      <c r="B416" s="64" t="s">
        <v>584</v>
      </c>
      <c r="C416" s="37">
        <v>4301031252</v>
      </c>
      <c r="D416" s="324">
        <v>4680115883116</v>
      </c>
      <c r="E416" s="324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26"/>
      <c r="P416" s="326"/>
      <c r="Q416" s="326"/>
      <c r="R416" s="327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585</v>
      </c>
      <c r="B417" s="64" t="s">
        <v>586</v>
      </c>
      <c r="C417" s="37">
        <v>4301031248</v>
      </c>
      <c r="D417" s="324">
        <v>4680115883093</v>
      </c>
      <c r="E417" s="324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26"/>
      <c r="P417" s="326"/>
      <c r="Q417" s="326"/>
      <c r="R417" s="32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587</v>
      </c>
      <c r="B418" s="64" t="s">
        <v>588</v>
      </c>
      <c r="C418" s="37">
        <v>4301031250</v>
      </c>
      <c r="D418" s="324">
        <v>4680115883109</v>
      </c>
      <c r="E418" s="324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26"/>
      <c r="P418" s="326"/>
      <c r="Q418" s="326"/>
      <c r="R418" s="32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4301031249</v>
      </c>
      <c r="D419" s="324">
        <v>4680115882072</v>
      </c>
      <c r="E419" s="324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111</v>
      </c>
      <c r="M419" s="38">
        <v>60</v>
      </c>
      <c r="N419" s="341" t="s">
        <v>591</v>
      </c>
      <c r="O419" s="326"/>
      <c r="P419" s="326"/>
      <c r="Q419" s="326"/>
      <c r="R419" s="32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592</v>
      </c>
      <c r="B420" s="64" t="s">
        <v>593</v>
      </c>
      <c r="C420" s="37">
        <v>4301031251</v>
      </c>
      <c r="D420" s="324">
        <v>4680115882102</v>
      </c>
      <c r="E420" s="324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342" t="s">
        <v>594</v>
      </c>
      <c r="O420" s="326"/>
      <c r="P420" s="326"/>
      <c r="Q420" s="326"/>
      <c r="R420" s="32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4301031253</v>
      </c>
      <c r="D421" s="324">
        <v>4680115882096</v>
      </c>
      <c r="E421" s="324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343" t="s">
        <v>597</v>
      </c>
      <c r="O421" s="326"/>
      <c r="P421" s="326"/>
      <c r="Q421" s="326"/>
      <c r="R421" s="327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18"/>
      <c r="B422" s="318"/>
      <c r="C422" s="318"/>
      <c r="D422" s="318"/>
      <c r="E422" s="318"/>
      <c r="F422" s="318"/>
      <c r="G422" s="318"/>
      <c r="H422" s="318"/>
      <c r="I422" s="318"/>
      <c r="J422" s="318"/>
      <c r="K422" s="318"/>
      <c r="L422" s="318"/>
      <c r="M422" s="319"/>
      <c r="N422" s="315" t="s">
        <v>43</v>
      </c>
      <c r="O422" s="316"/>
      <c r="P422" s="316"/>
      <c r="Q422" s="316"/>
      <c r="R422" s="316"/>
      <c r="S422" s="316"/>
      <c r="T422" s="317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x14ac:dyDescent="0.2">
      <c r="A423" s="318"/>
      <c r="B423" s="318"/>
      <c r="C423" s="318"/>
      <c r="D423" s="318"/>
      <c r="E423" s="318"/>
      <c r="F423" s="318"/>
      <c r="G423" s="318"/>
      <c r="H423" s="318"/>
      <c r="I423" s="318"/>
      <c r="J423" s="318"/>
      <c r="K423" s="318"/>
      <c r="L423" s="318"/>
      <c r="M423" s="319"/>
      <c r="N423" s="315" t="s">
        <v>43</v>
      </c>
      <c r="O423" s="316"/>
      <c r="P423" s="316"/>
      <c r="Q423" s="316"/>
      <c r="R423" s="316"/>
      <c r="S423" s="316"/>
      <c r="T423" s="317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25">
      <c r="A424" s="329" t="s">
        <v>81</v>
      </c>
      <c r="B424" s="329"/>
      <c r="C424" s="329"/>
      <c r="D424" s="329"/>
      <c r="E424" s="329"/>
      <c r="F424" s="329"/>
      <c r="G424" s="329"/>
      <c r="H424" s="329"/>
      <c r="I424" s="329"/>
      <c r="J424" s="329"/>
      <c r="K424" s="329"/>
      <c r="L424" s="329"/>
      <c r="M424" s="329"/>
      <c r="N424" s="329"/>
      <c r="O424" s="329"/>
      <c r="P424" s="329"/>
      <c r="Q424" s="329"/>
      <c r="R424" s="329"/>
      <c r="S424" s="329"/>
      <c r="T424" s="329"/>
      <c r="U424" s="329"/>
      <c r="V424" s="329"/>
      <c r="W424" s="329"/>
      <c r="X424" s="329"/>
      <c r="Y424" s="67"/>
      <c r="Z424" s="67"/>
    </row>
    <row r="425" spans="1:53" ht="16.5" customHeight="1" x14ac:dyDescent="0.25">
      <c r="A425" s="64" t="s">
        <v>598</v>
      </c>
      <c r="B425" s="64" t="s">
        <v>599</v>
      </c>
      <c r="C425" s="37">
        <v>4301051230</v>
      </c>
      <c r="D425" s="324">
        <v>4607091383409</v>
      </c>
      <c r="E425" s="324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26"/>
      <c r="P425" s="326"/>
      <c r="Q425" s="326"/>
      <c r="R425" s="327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25">
      <c r="A426" s="64" t="s">
        <v>600</v>
      </c>
      <c r="B426" s="64" t="s">
        <v>601</v>
      </c>
      <c r="C426" s="37">
        <v>4301051231</v>
      </c>
      <c r="D426" s="324">
        <v>4607091383416</v>
      </c>
      <c r="E426" s="324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26"/>
      <c r="P426" s="326"/>
      <c r="Q426" s="326"/>
      <c r="R426" s="327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19"/>
      <c r="N427" s="315" t="s">
        <v>43</v>
      </c>
      <c r="O427" s="316"/>
      <c r="P427" s="316"/>
      <c r="Q427" s="316"/>
      <c r="R427" s="316"/>
      <c r="S427" s="316"/>
      <c r="T427" s="317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18"/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9"/>
      <c r="N428" s="315" t="s">
        <v>43</v>
      </c>
      <c r="O428" s="316"/>
      <c r="P428" s="316"/>
      <c r="Q428" s="316"/>
      <c r="R428" s="316"/>
      <c r="S428" s="316"/>
      <c r="T428" s="317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">
      <c r="A429" s="340" t="s">
        <v>602</v>
      </c>
      <c r="B429" s="340"/>
      <c r="C429" s="340"/>
      <c r="D429" s="340"/>
      <c r="E429" s="340"/>
      <c r="F429" s="340"/>
      <c r="G429" s="340"/>
      <c r="H429" s="340"/>
      <c r="I429" s="340"/>
      <c r="J429" s="340"/>
      <c r="K429" s="340"/>
      <c r="L429" s="340"/>
      <c r="M429" s="340"/>
      <c r="N429" s="340"/>
      <c r="O429" s="340"/>
      <c r="P429" s="340"/>
      <c r="Q429" s="340"/>
      <c r="R429" s="340"/>
      <c r="S429" s="340"/>
      <c r="T429" s="340"/>
      <c r="U429" s="340"/>
      <c r="V429" s="340"/>
      <c r="W429" s="340"/>
      <c r="X429" s="340"/>
      <c r="Y429" s="55"/>
      <c r="Z429" s="55"/>
    </row>
    <row r="430" spans="1:53" ht="16.5" customHeight="1" x14ac:dyDescent="0.25">
      <c r="A430" s="328" t="s">
        <v>603</v>
      </c>
      <c r="B430" s="328"/>
      <c r="C430" s="328"/>
      <c r="D430" s="328"/>
      <c r="E430" s="328"/>
      <c r="F430" s="328"/>
      <c r="G430" s="328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66"/>
      <c r="Z430" s="66"/>
    </row>
    <row r="431" spans="1:53" ht="14.25" customHeight="1" x14ac:dyDescent="0.25">
      <c r="A431" s="329" t="s">
        <v>116</v>
      </c>
      <c r="B431" s="329"/>
      <c r="C431" s="329"/>
      <c r="D431" s="329"/>
      <c r="E431" s="329"/>
      <c r="F431" s="329"/>
      <c r="G431" s="329"/>
      <c r="H431" s="329"/>
      <c r="I431" s="329"/>
      <c r="J431" s="329"/>
      <c r="K431" s="329"/>
      <c r="L431" s="329"/>
      <c r="M431" s="329"/>
      <c r="N431" s="329"/>
      <c r="O431" s="329"/>
      <c r="P431" s="329"/>
      <c r="Q431" s="329"/>
      <c r="R431" s="329"/>
      <c r="S431" s="329"/>
      <c r="T431" s="329"/>
      <c r="U431" s="329"/>
      <c r="V431" s="329"/>
      <c r="W431" s="329"/>
      <c r="X431" s="329"/>
      <c r="Y431" s="67"/>
      <c r="Z431" s="67"/>
    </row>
    <row r="432" spans="1:53" ht="27" customHeight="1" x14ac:dyDescent="0.25">
      <c r="A432" s="64" t="s">
        <v>604</v>
      </c>
      <c r="B432" s="64" t="s">
        <v>605</v>
      </c>
      <c r="C432" s="37">
        <v>4301011585</v>
      </c>
      <c r="D432" s="324">
        <v>4640242180441</v>
      </c>
      <c r="E432" s="324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336" t="s">
        <v>606</v>
      </c>
      <c r="O432" s="326"/>
      <c r="P432" s="326"/>
      <c r="Q432" s="326"/>
      <c r="R432" s="327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25">
      <c r="A433" s="64" t="s">
        <v>607</v>
      </c>
      <c r="B433" s="64" t="s">
        <v>608</v>
      </c>
      <c r="C433" s="37">
        <v>4301011584</v>
      </c>
      <c r="D433" s="324">
        <v>4640242180564</v>
      </c>
      <c r="E433" s="324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337" t="s">
        <v>609</v>
      </c>
      <c r="O433" s="326"/>
      <c r="P433" s="326"/>
      <c r="Q433" s="326"/>
      <c r="R433" s="327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9"/>
      <c r="N434" s="315" t="s">
        <v>43</v>
      </c>
      <c r="O434" s="316"/>
      <c r="P434" s="316"/>
      <c r="Q434" s="316"/>
      <c r="R434" s="316"/>
      <c r="S434" s="316"/>
      <c r="T434" s="317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x14ac:dyDescent="0.2">
      <c r="A435" s="318"/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9"/>
      <c r="N435" s="315" t="s">
        <v>43</v>
      </c>
      <c r="O435" s="316"/>
      <c r="P435" s="316"/>
      <c r="Q435" s="316"/>
      <c r="R435" s="316"/>
      <c r="S435" s="316"/>
      <c r="T435" s="317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25">
      <c r="A436" s="329" t="s">
        <v>108</v>
      </c>
      <c r="B436" s="329"/>
      <c r="C436" s="329"/>
      <c r="D436" s="329"/>
      <c r="E436" s="329"/>
      <c r="F436" s="329"/>
      <c r="G436" s="329"/>
      <c r="H436" s="329"/>
      <c r="I436" s="329"/>
      <c r="J436" s="329"/>
      <c r="K436" s="329"/>
      <c r="L436" s="329"/>
      <c r="M436" s="329"/>
      <c r="N436" s="329"/>
      <c r="O436" s="329"/>
      <c r="P436" s="329"/>
      <c r="Q436" s="329"/>
      <c r="R436" s="329"/>
      <c r="S436" s="329"/>
      <c r="T436" s="329"/>
      <c r="U436" s="329"/>
      <c r="V436" s="329"/>
      <c r="W436" s="329"/>
      <c r="X436" s="329"/>
      <c r="Y436" s="67"/>
      <c r="Z436" s="67"/>
    </row>
    <row r="437" spans="1:53" ht="27" customHeight="1" x14ac:dyDescent="0.25">
      <c r="A437" s="64" t="s">
        <v>610</v>
      </c>
      <c r="B437" s="64" t="s">
        <v>611</v>
      </c>
      <c r="C437" s="37">
        <v>4301020260</v>
      </c>
      <c r="D437" s="324">
        <v>4640242180526</v>
      </c>
      <c r="E437" s="324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334" t="s">
        <v>612</v>
      </c>
      <c r="O437" s="326"/>
      <c r="P437" s="326"/>
      <c r="Q437" s="326"/>
      <c r="R437" s="327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25">
      <c r="A438" s="64" t="s">
        <v>613</v>
      </c>
      <c r="B438" s="64" t="s">
        <v>614</v>
      </c>
      <c r="C438" s="37">
        <v>4301020269</v>
      </c>
      <c r="D438" s="324">
        <v>4640242180519</v>
      </c>
      <c r="E438" s="324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141</v>
      </c>
      <c r="M438" s="38">
        <v>50</v>
      </c>
      <c r="N438" s="335" t="s">
        <v>615</v>
      </c>
      <c r="O438" s="326"/>
      <c r="P438" s="326"/>
      <c r="Q438" s="326"/>
      <c r="R438" s="327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19"/>
      <c r="N439" s="315" t="s">
        <v>43</v>
      </c>
      <c r="O439" s="316"/>
      <c r="P439" s="316"/>
      <c r="Q439" s="316"/>
      <c r="R439" s="316"/>
      <c r="S439" s="316"/>
      <c r="T439" s="317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x14ac:dyDescent="0.2">
      <c r="A440" s="318"/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9"/>
      <c r="N440" s="315" t="s">
        <v>43</v>
      </c>
      <c r="O440" s="316"/>
      <c r="P440" s="316"/>
      <c r="Q440" s="316"/>
      <c r="R440" s="316"/>
      <c r="S440" s="316"/>
      <c r="T440" s="317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25">
      <c r="A441" s="329" t="s">
        <v>76</v>
      </c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29"/>
      <c r="N441" s="329"/>
      <c r="O441" s="329"/>
      <c r="P441" s="329"/>
      <c r="Q441" s="329"/>
      <c r="R441" s="329"/>
      <c r="S441" s="329"/>
      <c r="T441" s="329"/>
      <c r="U441" s="329"/>
      <c r="V441" s="329"/>
      <c r="W441" s="329"/>
      <c r="X441" s="329"/>
      <c r="Y441" s="67"/>
      <c r="Z441" s="67"/>
    </row>
    <row r="442" spans="1:53" ht="27" customHeight="1" x14ac:dyDescent="0.25">
      <c r="A442" s="64" t="s">
        <v>616</v>
      </c>
      <c r="B442" s="64" t="s">
        <v>617</v>
      </c>
      <c r="C442" s="37">
        <v>4301031280</v>
      </c>
      <c r="D442" s="324">
        <v>4640242180816</v>
      </c>
      <c r="E442" s="324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331" t="s">
        <v>618</v>
      </c>
      <c r="O442" s="326"/>
      <c r="P442" s="326"/>
      <c r="Q442" s="326"/>
      <c r="R442" s="327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25">
      <c r="A443" s="64" t="s">
        <v>619</v>
      </c>
      <c r="B443" s="64" t="s">
        <v>620</v>
      </c>
      <c r="C443" s="37">
        <v>4301031244</v>
      </c>
      <c r="D443" s="324">
        <v>4640242180595</v>
      </c>
      <c r="E443" s="324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332" t="s">
        <v>621</v>
      </c>
      <c r="O443" s="326"/>
      <c r="P443" s="326"/>
      <c r="Q443" s="326"/>
      <c r="R443" s="327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19"/>
      <c r="N444" s="315" t="s">
        <v>43</v>
      </c>
      <c r="O444" s="316"/>
      <c r="P444" s="316"/>
      <c r="Q444" s="316"/>
      <c r="R444" s="316"/>
      <c r="S444" s="316"/>
      <c r="T444" s="317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18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9"/>
      <c r="N445" s="315" t="s">
        <v>43</v>
      </c>
      <c r="O445" s="316"/>
      <c r="P445" s="316"/>
      <c r="Q445" s="316"/>
      <c r="R445" s="316"/>
      <c r="S445" s="316"/>
      <c r="T445" s="317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25">
      <c r="A446" s="329" t="s">
        <v>81</v>
      </c>
      <c r="B446" s="329"/>
      <c r="C446" s="329"/>
      <c r="D446" s="329"/>
      <c r="E446" s="329"/>
      <c r="F446" s="329"/>
      <c r="G446" s="329"/>
      <c r="H446" s="329"/>
      <c r="I446" s="329"/>
      <c r="J446" s="329"/>
      <c r="K446" s="329"/>
      <c r="L446" s="329"/>
      <c r="M446" s="329"/>
      <c r="N446" s="329"/>
      <c r="O446" s="329"/>
      <c r="P446" s="329"/>
      <c r="Q446" s="329"/>
      <c r="R446" s="329"/>
      <c r="S446" s="329"/>
      <c r="T446" s="329"/>
      <c r="U446" s="329"/>
      <c r="V446" s="329"/>
      <c r="W446" s="329"/>
      <c r="X446" s="329"/>
      <c r="Y446" s="67"/>
      <c r="Z446" s="67"/>
    </row>
    <row r="447" spans="1:53" ht="27" customHeight="1" x14ac:dyDescent="0.25">
      <c r="A447" s="64" t="s">
        <v>622</v>
      </c>
      <c r="B447" s="64" t="s">
        <v>623</v>
      </c>
      <c r="C447" s="37">
        <v>4301051510</v>
      </c>
      <c r="D447" s="324">
        <v>4640242180540</v>
      </c>
      <c r="E447" s="324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333" t="s">
        <v>624</v>
      </c>
      <c r="O447" s="326"/>
      <c r="P447" s="326"/>
      <c r="Q447" s="326"/>
      <c r="R447" s="327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25">
      <c r="A448" s="64" t="s">
        <v>625</v>
      </c>
      <c r="B448" s="64" t="s">
        <v>626</v>
      </c>
      <c r="C448" s="37">
        <v>4301051508</v>
      </c>
      <c r="D448" s="324">
        <v>4640242180557</v>
      </c>
      <c r="E448" s="324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325" t="s">
        <v>627</v>
      </c>
      <c r="O448" s="326"/>
      <c r="P448" s="326"/>
      <c r="Q448" s="326"/>
      <c r="R448" s="327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19"/>
      <c r="N449" s="315" t="s">
        <v>43</v>
      </c>
      <c r="O449" s="316"/>
      <c r="P449" s="316"/>
      <c r="Q449" s="316"/>
      <c r="R449" s="316"/>
      <c r="S449" s="316"/>
      <c r="T449" s="31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9"/>
      <c r="N450" s="315" t="s">
        <v>43</v>
      </c>
      <c r="O450" s="316"/>
      <c r="P450" s="316"/>
      <c r="Q450" s="316"/>
      <c r="R450" s="316"/>
      <c r="S450" s="316"/>
      <c r="T450" s="31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25">
      <c r="A451" s="328" t="s">
        <v>628</v>
      </c>
      <c r="B451" s="328"/>
      <c r="C451" s="328"/>
      <c r="D451" s="328"/>
      <c r="E451" s="328"/>
      <c r="F451" s="328"/>
      <c r="G451" s="328"/>
      <c r="H451" s="328"/>
      <c r="I451" s="328"/>
      <c r="J451" s="328"/>
      <c r="K451" s="328"/>
      <c r="L451" s="328"/>
      <c r="M451" s="328"/>
      <c r="N451" s="328"/>
      <c r="O451" s="328"/>
      <c r="P451" s="328"/>
      <c r="Q451" s="328"/>
      <c r="R451" s="328"/>
      <c r="S451" s="328"/>
      <c r="T451" s="328"/>
      <c r="U451" s="328"/>
      <c r="V451" s="328"/>
      <c r="W451" s="328"/>
      <c r="X451" s="328"/>
      <c r="Y451" s="66"/>
      <c r="Z451" s="66"/>
    </row>
    <row r="452" spans="1:53" ht="14.25" customHeight="1" x14ac:dyDescent="0.25">
      <c r="A452" s="329" t="s">
        <v>81</v>
      </c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29"/>
      <c r="N452" s="329"/>
      <c r="O452" s="329"/>
      <c r="P452" s="329"/>
      <c r="Q452" s="329"/>
      <c r="R452" s="329"/>
      <c r="S452" s="329"/>
      <c r="T452" s="329"/>
      <c r="U452" s="329"/>
      <c r="V452" s="329"/>
      <c r="W452" s="329"/>
      <c r="X452" s="329"/>
      <c r="Y452" s="67"/>
      <c r="Z452" s="67"/>
    </row>
    <row r="453" spans="1:53" ht="16.5" customHeight="1" x14ac:dyDescent="0.25">
      <c r="A453" s="64" t="s">
        <v>629</v>
      </c>
      <c r="B453" s="64" t="s">
        <v>630</v>
      </c>
      <c r="C453" s="37">
        <v>4301051310</v>
      </c>
      <c r="D453" s="324">
        <v>4680115880870</v>
      </c>
      <c r="E453" s="324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112</v>
      </c>
      <c r="L453" s="39" t="s">
        <v>141</v>
      </c>
      <c r="M453" s="38">
        <v>40</v>
      </c>
      <c r="N453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26"/>
      <c r="P453" s="326"/>
      <c r="Q453" s="326"/>
      <c r="R453" s="327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19"/>
      <c r="N454" s="315" t="s">
        <v>43</v>
      </c>
      <c r="O454" s="316"/>
      <c r="P454" s="316"/>
      <c r="Q454" s="316"/>
      <c r="R454" s="316"/>
      <c r="S454" s="316"/>
      <c r="T454" s="317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9"/>
      <c r="N455" s="315" t="s">
        <v>43</v>
      </c>
      <c r="O455" s="316"/>
      <c r="P455" s="316"/>
      <c r="Q455" s="316"/>
      <c r="R455" s="316"/>
      <c r="S455" s="316"/>
      <c r="T455" s="317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5" customHeight="1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23"/>
      <c r="N456" s="320" t="s">
        <v>36</v>
      </c>
      <c r="O456" s="321"/>
      <c r="P456" s="321"/>
      <c r="Q456" s="321"/>
      <c r="R456" s="321"/>
      <c r="S456" s="321"/>
      <c r="T456" s="322"/>
      <c r="U456" s="43" t="s">
        <v>0</v>
      </c>
      <c r="V456" s="44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5200</v>
      </c>
      <c r="W456" s="44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5205</v>
      </c>
      <c r="X456" s="43"/>
      <c r="Y456" s="68"/>
      <c r="Z456" s="68"/>
    </row>
    <row r="457" spans="1:53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23"/>
      <c r="N457" s="320" t="s">
        <v>37</v>
      </c>
      <c r="O457" s="321"/>
      <c r="P457" s="321"/>
      <c r="Q457" s="321"/>
      <c r="R457" s="321"/>
      <c r="S457" s="321"/>
      <c r="T457" s="322"/>
      <c r="U457" s="43" t="s">
        <v>0</v>
      </c>
      <c r="V45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5366.4</v>
      </c>
      <c r="W45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5371.5599999999995</v>
      </c>
      <c r="X457" s="43"/>
      <c r="Y457" s="68"/>
      <c r="Z457" s="68"/>
    </row>
    <row r="458" spans="1:53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3"/>
      <c r="N458" s="320" t="s">
        <v>38</v>
      </c>
      <c r="O458" s="321"/>
      <c r="P458" s="321"/>
      <c r="Q458" s="321"/>
      <c r="R458" s="321"/>
      <c r="S458" s="321"/>
      <c r="T458" s="322"/>
      <c r="U458" s="43" t="s">
        <v>23</v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8</v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8</v>
      </c>
      <c r="X458" s="43"/>
      <c r="Y458" s="68"/>
      <c r="Z458" s="6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3"/>
      <c r="N459" s="320" t="s">
        <v>39</v>
      </c>
      <c r="O459" s="321"/>
      <c r="P459" s="321"/>
      <c r="Q459" s="321"/>
      <c r="R459" s="321"/>
      <c r="S459" s="321"/>
      <c r="T459" s="322"/>
      <c r="U459" s="43" t="s">
        <v>0</v>
      </c>
      <c r="V459" s="44">
        <f>GrossWeightTotal+PalletQtyTotal*25</f>
        <v>5566.4</v>
      </c>
      <c r="W459" s="44">
        <f>GrossWeightTotalR+PalletQtyTotalR*25</f>
        <v>5571.5599999999995</v>
      </c>
      <c r="X459" s="43"/>
      <c r="Y459" s="68"/>
      <c r="Z459" s="68"/>
    </row>
    <row r="460" spans="1:53" x14ac:dyDescent="0.2">
      <c r="A460" s="31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23"/>
      <c r="N460" s="320" t="s">
        <v>40</v>
      </c>
      <c r="O460" s="321"/>
      <c r="P460" s="321"/>
      <c r="Q460" s="321"/>
      <c r="R460" s="321"/>
      <c r="S460" s="321"/>
      <c r="T460" s="322"/>
      <c r="U460" s="43" t="s">
        <v>23</v>
      </c>
      <c r="V460" s="44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346.66666666666669</v>
      </c>
      <c r="W460" s="44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347</v>
      </c>
      <c r="X460" s="43"/>
      <c r="Y460" s="68"/>
      <c r="Z460" s="68"/>
    </row>
    <row r="461" spans="1:53" ht="14.25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23"/>
      <c r="N461" s="320" t="s">
        <v>41</v>
      </c>
      <c r="O461" s="321"/>
      <c r="P461" s="321"/>
      <c r="Q461" s="321"/>
      <c r="R461" s="321"/>
      <c r="S461" s="321"/>
      <c r="T461" s="322"/>
      <c r="U461" s="46" t="s">
        <v>54</v>
      </c>
      <c r="V461" s="43"/>
      <c r="W461" s="43"/>
      <c r="X461" s="43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7.5472499999999991</v>
      </c>
      <c r="Y461" s="68"/>
      <c r="Z461" s="68"/>
    </row>
    <row r="462" spans="1:53" ht="13.5" thickBot="1" x14ac:dyDescent="0.25"/>
    <row r="463" spans="1:53" ht="27" thickTop="1" thickBot="1" x14ac:dyDescent="0.25">
      <c r="A463" s="47" t="s">
        <v>9</v>
      </c>
      <c r="B463" s="72" t="s">
        <v>75</v>
      </c>
      <c r="C463" s="311" t="s">
        <v>106</v>
      </c>
      <c r="D463" s="311" t="s">
        <v>106</v>
      </c>
      <c r="E463" s="311" t="s">
        <v>106</v>
      </c>
      <c r="F463" s="311" t="s">
        <v>106</v>
      </c>
      <c r="G463" s="311" t="s">
        <v>245</v>
      </c>
      <c r="H463" s="311" t="s">
        <v>245</v>
      </c>
      <c r="I463" s="311" t="s">
        <v>245</v>
      </c>
      <c r="J463" s="311" t="s">
        <v>245</v>
      </c>
      <c r="K463" s="312"/>
      <c r="L463" s="311" t="s">
        <v>245</v>
      </c>
      <c r="M463" s="311" t="s">
        <v>245</v>
      </c>
      <c r="N463" s="311" t="s">
        <v>443</v>
      </c>
      <c r="O463" s="311" t="s">
        <v>443</v>
      </c>
      <c r="P463" s="311" t="s">
        <v>490</v>
      </c>
      <c r="Q463" s="311" t="s">
        <v>490</v>
      </c>
      <c r="R463" s="72" t="s">
        <v>560</v>
      </c>
      <c r="S463" s="311" t="s">
        <v>602</v>
      </c>
      <c r="T463" s="311" t="s">
        <v>602</v>
      </c>
      <c r="U463" s="1"/>
      <c r="Z463" s="61"/>
      <c r="AC463" s="1"/>
    </row>
    <row r="464" spans="1:53" ht="14.25" customHeight="1" thickTop="1" x14ac:dyDescent="0.2">
      <c r="A464" s="313" t="s">
        <v>10</v>
      </c>
      <c r="B464" s="311" t="s">
        <v>75</v>
      </c>
      <c r="C464" s="311" t="s">
        <v>107</v>
      </c>
      <c r="D464" s="311" t="s">
        <v>115</v>
      </c>
      <c r="E464" s="311" t="s">
        <v>106</v>
      </c>
      <c r="F464" s="311" t="s">
        <v>238</v>
      </c>
      <c r="G464" s="311" t="s">
        <v>246</v>
      </c>
      <c r="H464" s="311" t="s">
        <v>253</v>
      </c>
      <c r="I464" s="311" t="s">
        <v>270</v>
      </c>
      <c r="J464" s="311" t="s">
        <v>330</v>
      </c>
      <c r="K464" s="1"/>
      <c r="L464" s="311" t="s">
        <v>411</v>
      </c>
      <c r="M464" s="311" t="s">
        <v>429</v>
      </c>
      <c r="N464" s="311" t="s">
        <v>444</v>
      </c>
      <c r="O464" s="311" t="s">
        <v>467</v>
      </c>
      <c r="P464" s="311" t="s">
        <v>491</v>
      </c>
      <c r="Q464" s="311" t="s">
        <v>538</v>
      </c>
      <c r="R464" s="311" t="s">
        <v>560</v>
      </c>
      <c r="S464" s="311" t="s">
        <v>603</v>
      </c>
      <c r="T464" s="311" t="s">
        <v>628</v>
      </c>
      <c r="U464" s="1"/>
      <c r="Z464" s="61"/>
      <c r="AC464" s="1"/>
    </row>
    <row r="465" spans="1:29" ht="13.5" thickBot="1" x14ac:dyDescent="0.25">
      <c r="A465" s="314"/>
      <c r="B465" s="311"/>
      <c r="C465" s="311"/>
      <c r="D465" s="311"/>
      <c r="E465" s="311"/>
      <c r="F465" s="311"/>
      <c r="G465" s="311"/>
      <c r="H465" s="311"/>
      <c r="I465" s="311"/>
      <c r="J465" s="311"/>
      <c r="K465" s="1"/>
      <c r="L465" s="311"/>
      <c r="M465" s="311"/>
      <c r="N465" s="311"/>
      <c r="O465" s="311"/>
      <c r="P465" s="311"/>
      <c r="Q465" s="311"/>
      <c r="R465" s="311"/>
      <c r="S465" s="311"/>
      <c r="T465" s="311"/>
      <c r="U465" s="1"/>
      <c r="Z465" s="61"/>
      <c r="AC465" s="1"/>
    </row>
    <row r="466" spans="1:29" ht="18" thickTop="1" thickBot="1" x14ac:dyDescent="0.25">
      <c r="A466" s="47" t="s">
        <v>13</v>
      </c>
      <c r="B466" s="53">
        <f>IFERROR(W22*1,"0")+IFERROR(W26*1,"0")+IFERROR(W27*1,"0")+IFERROR(W28*1,"0")+IFERROR(W29*1,"0")+IFERROR(W30*1,"0")+IFERROR(W31*1,"0")+IFERROR(W35*1,"0")+IFERROR(W39*1,"0")+IFERROR(W43*1,"0")</f>
        <v>0</v>
      </c>
      <c r="C466" s="53">
        <f>IFERROR(W49*1,"0")+IFERROR(W50*1,"0")</f>
        <v>0</v>
      </c>
      <c r="D466" s="53">
        <f>IFERROR(W55*1,"0")+IFERROR(W56*1,"0")+IFERROR(W57*1,"0")+IFERROR(W58*1,"0")</f>
        <v>0</v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6" s="53">
        <f>IFERROR(W126*1,"0")+IFERROR(W127*1,"0")+IFERROR(W128*1,"0")</f>
        <v>0</v>
      </c>
      <c r="G466" s="53">
        <f>IFERROR(W134*1,"0")+IFERROR(W135*1,"0")+IFERROR(W136*1,"0")</f>
        <v>0</v>
      </c>
      <c r="H466" s="53">
        <f>IFERROR(W141*1,"0")+IFERROR(W142*1,"0")+IFERROR(W143*1,"0")+IFERROR(W144*1,"0")+IFERROR(W145*1,"0")+IFERROR(W146*1,"0")+IFERROR(W147*1,"0")+IFERROR(W148*1,"0")</f>
        <v>0</v>
      </c>
      <c r="I466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6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0</v>
      </c>
      <c r="K466" s="1"/>
      <c r="L466" s="53">
        <f>IFERROR(W255*1,"0")+IFERROR(W256*1,"0")+IFERROR(W257*1,"0")+IFERROR(W258*1,"0")+IFERROR(W259*1,"0")+IFERROR(W260*1,"0")+IFERROR(W261*1,"0")+IFERROR(W265*1,"0")+IFERROR(W266*1,"0")</f>
        <v>0</v>
      </c>
      <c r="M466" s="53">
        <f>IFERROR(W271*1,"0")+IFERROR(W275*1,"0")+IFERROR(W276*1,"0")+IFERROR(W277*1,"0")+IFERROR(W281*1,"0")+IFERROR(W285*1,"0")</f>
        <v>0</v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>5205</v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53">
        <f>IFERROR(W378*1,"0")+IFERROR(W379*1,"0")+IFERROR(W383*1,"0")+IFERROR(W384*1,"0")+IFERROR(W385*1,"0")+IFERROR(W386*1,"0")+IFERROR(W387*1,"0")+IFERROR(W388*1,"0")+IFERROR(W389*1,"0")+IFERROR(W393*1,"0")</f>
        <v>0</v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0</v>
      </c>
      <c r="S466" s="53">
        <f>IFERROR(W432*1,"0")+IFERROR(W433*1,"0")+IFERROR(W437*1,"0")+IFERROR(W438*1,"0")+IFERROR(W442*1,"0")+IFERROR(W443*1,"0")+IFERROR(W447*1,"0")+IFERROR(W448*1,"0")</f>
        <v>0</v>
      </c>
      <c r="T466" s="53">
        <f>IFERROR(W453*1,"0")</f>
        <v>0</v>
      </c>
      <c r="U466" s="1"/>
      <c r="Z466" s="61"/>
      <c r="AC466" s="1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46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N454:T454"/>
    <mergeCell ref="A454:M455"/>
    <mergeCell ref="N455:T455"/>
    <mergeCell ref="N456:T456"/>
    <mergeCell ref="A456:M461"/>
    <mergeCell ref="N457:T457"/>
    <mergeCell ref="N458:T458"/>
    <mergeCell ref="N459:T459"/>
    <mergeCell ref="N460:T460"/>
    <mergeCell ref="N461:T461"/>
    <mergeCell ref="C463:F463"/>
    <mergeCell ref="G463:M463"/>
    <mergeCell ref="N463:O463"/>
    <mergeCell ref="P463:Q463"/>
    <mergeCell ref="S463:T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J464:J465"/>
    <mergeCell ref="L464:L465"/>
    <mergeCell ref="M464:M465"/>
    <mergeCell ref="N464:N465"/>
    <mergeCell ref="O464:O465"/>
    <mergeCell ref="P464:P465"/>
    <mergeCell ref="Q464:Q465"/>
    <mergeCell ref="R464:R465"/>
    <mergeCell ref="S464:S465"/>
    <mergeCell ref="T464:T46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9"/>
    </row>
    <row r="3" spans="2:8" x14ac:dyDescent="0.2">
      <c r="B3" s="54" t="s">
        <v>632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634</v>
      </c>
      <c r="C6" s="54" t="s">
        <v>635</v>
      </c>
      <c r="D6" s="54" t="s">
        <v>636</v>
      </c>
      <c r="E6" s="54" t="s">
        <v>48</v>
      </c>
    </row>
    <row r="7" spans="2:8" x14ac:dyDescent="0.2">
      <c r="B7" s="54" t="s">
        <v>637</v>
      </c>
      <c r="C7" s="54" t="s">
        <v>638</v>
      </c>
      <c r="D7" s="54" t="s">
        <v>639</v>
      </c>
      <c r="E7" s="54" t="s">
        <v>48</v>
      </c>
    </row>
    <row r="9" spans="2:8" x14ac:dyDescent="0.2">
      <c r="B9" s="54" t="s">
        <v>640</v>
      </c>
      <c r="C9" s="54" t="s">
        <v>635</v>
      </c>
      <c r="D9" s="54" t="s">
        <v>48</v>
      </c>
      <c r="E9" s="54" t="s">
        <v>48</v>
      </c>
    </row>
    <row r="11" spans="2:8" x14ac:dyDescent="0.2">
      <c r="B11" s="54" t="s">
        <v>641</v>
      </c>
      <c r="C11" s="54" t="s">
        <v>638</v>
      </c>
      <c r="D11" s="54" t="s">
        <v>48</v>
      </c>
      <c r="E11" s="54" t="s">
        <v>48</v>
      </c>
    </row>
    <row r="13" spans="2:8" x14ac:dyDescent="0.2">
      <c r="B13" s="54" t="s">
        <v>642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643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644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645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646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647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648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649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650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652</v>
      </c>
      <c r="C23" s="54" t="s">
        <v>48</v>
      </c>
      <c r="D23" s="54" t="s">
        <v>48</v>
      </c>
      <c r="E23" s="54" t="s">
        <v>48</v>
      </c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2023-11-15T07:40:59Z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