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W399" i="2"/>
  <c r="X399" i="2" s="1"/>
  <c r="N399" i="2"/>
  <c r="X398" i="2"/>
  <c r="W398" i="2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W383" i="2"/>
  <c r="N383" i="2"/>
  <c r="W382" i="2"/>
  <c r="W390" i="2" s="1"/>
  <c r="N382" i="2"/>
  <c r="W380" i="2"/>
  <c r="V380" i="2"/>
  <c r="V379" i="2"/>
  <c r="W378" i="2"/>
  <c r="X378" i="2" s="1"/>
  <c r="N378" i="2"/>
  <c r="W377" i="2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N345" i="2"/>
  <c r="W343" i="2"/>
  <c r="V343" i="2"/>
  <c r="W342" i="2"/>
  <c r="V342" i="2"/>
  <c r="X341" i="2"/>
  <c r="X342" i="2" s="1"/>
  <c r="W341" i="2"/>
  <c r="N341" i="2"/>
  <c r="X340" i="2"/>
  <c r="W340" i="2"/>
  <c r="P465" i="2" s="1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V325" i="2"/>
  <c r="V324" i="2"/>
  <c r="X323" i="2"/>
  <c r="W323" i="2"/>
  <c r="N323" i="2"/>
  <c r="W322" i="2"/>
  <c r="W324" i="2" s="1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V308" i="2"/>
  <c r="V307" i="2"/>
  <c r="W306" i="2"/>
  <c r="W307" i="2" s="1"/>
  <c r="N306" i="2"/>
  <c r="V304" i="2"/>
  <c r="V303" i="2"/>
  <c r="W302" i="2"/>
  <c r="X302" i="2" s="1"/>
  <c r="N302" i="2"/>
  <c r="W301" i="2"/>
  <c r="W304" i="2" s="1"/>
  <c r="N301" i="2"/>
  <c r="V299" i="2"/>
  <c r="V298" i="2"/>
  <c r="X297" i="2"/>
  <c r="W297" i="2"/>
  <c r="N297" i="2"/>
  <c r="W296" i="2"/>
  <c r="X296" i="2" s="1"/>
  <c r="N296" i="2"/>
  <c r="W295" i="2"/>
  <c r="X295" i="2" s="1"/>
  <c r="W294" i="2"/>
  <c r="N294" i="2"/>
  <c r="X293" i="2"/>
  <c r="W293" i="2"/>
  <c r="N293" i="2"/>
  <c r="W292" i="2"/>
  <c r="X292" i="2" s="1"/>
  <c r="N292" i="2"/>
  <c r="X291" i="2"/>
  <c r="W291" i="2"/>
  <c r="N291" i="2"/>
  <c r="W290" i="2"/>
  <c r="X290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W276" i="2"/>
  <c r="X276" i="2" s="1"/>
  <c r="W275" i="2"/>
  <c r="X275" i="2" s="1"/>
  <c r="N275" i="2"/>
  <c r="W274" i="2"/>
  <c r="X274" i="2" s="1"/>
  <c r="N274" i="2"/>
  <c r="V272" i="2"/>
  <c r="V271" i="2"/>
  <c r="W270" i="2"/>
  <c r="W272" i="2" s="1"/>
  <c r="N270" i="2"/>
  <c r="V267" i="2"/>
  <c r="W266" i="2"/>
  <c r="V266" i="2"/>
  <c r="X265" i="2"/>
  <c r="W265" i="2"/>
  <c r="N265" i="2"/>
  <c r="X264" i="2"/>
  <c r="W264" i="2"/>
  <c r="W267" i="2" s="1"/>
  <c r="N264" i="2"/>
  <c r="V262" i="2"/>
  <c r="V261" i="2"/>
  <c r="X260" i="2"/>
  <c r="W260" i="2"/>
  <c r="N260" i="2"/>
  <c r="X259" i="2"/>
  <c r="W259" i="2"/>
  <c r="N259" i="2"/>
  <c r="X258" i="2"/>
  <c r="W258" i="2"/>
  <c r="N258" i="2"/>
  <c r="W257" i="2"/>
  <c r="X257" i="2" s="1"/>
  <c r="N257" i="2"/>
  <c r="X256" i="2"/>
  <c r="W256" i="2"/>
  <c r="W255" i="2"/>
  <c r="X255" i="2" s="1"/>
  <c r="N255" i="2"/>
  <c r="W254" i="2"/>
  <c r="W262" i="2" s="1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X237" i="2"/>
  <c r="W237" i="2"/>
  <c r="N237" i="2"/>
  <c r="W236" i="2"/>
  <c r="W238" i="2" s="1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W219" i="2"/>
  <c r="N219" i="2"/>
  <c r="W218" i="2"/>
  <c r="X218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W211" i="2" s="1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W174" i="2"/>
  <c r="X174" i="2" s="1"/>
  <c r="N174" i="2"/>
  <c r="W173" i="2"/>
  <c r="X173" i="2" s="1"/>
  <c r="X172" i="2"/>
  <c r="W172" i="2"/>
  <c r="N172" i="2"/>
  <c r="W171" i="2"/>
  <c r="X171" i="2" s="1"/>
  <c r="W170" i="2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W143" i="2"/>
  <c r="X143" i="2" s="1"/>
  <c r="N143" i="2"/>
  <c r="W142" i="2"/>
  <c r="X142" i="2" s="1"/>
  <c r="N142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V129" i="2"/>
  <c r="W128" i="2"/>
  <c r="X128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23" i="2" s="1"/>
  <c r="X118" i="2"/>
  <c r="W118" i="2"/>
  <c r="N118" i="2"/>
  <c r="W117" i="2"/>
  <c r="W122" i="2" s="1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X107" i="2"/>
  <c r="W107" i="2"/>
  <c r="N107" i="2"/>
  <c r="W106" i="2"/>
  <c r="X106" i="2" s="1"/>
  <c r="X105" i="2"/>
  <c r="W105" i="2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E465" i="2" s="1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W51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W167" i="2" l="1"/>
  <c r="X129" i="2"/>
  <c r="W129" i="2"/>
  <c r="W443" i="2"/>
  <c r="W223" i="2"/>
  <c r="W193" i="2"/>
  <c r="W298" i="2"/>
  <c r="X301" i="2"/>
  <c r="W303" i="2"/>
  <c r="X303" i="2"/>
  <c r="W389" i="2"/>
  <c r="W359" i="2"/>
  <c r="W187" i="2"/>
  <c r="X306" i="2"/>
  <c r="X307" i="2" s="1"/>
  <c r="W308" i="2"/>
  <c r="W278" i="2"/>
  <c r="X277" i="2"/>
  <c r="X236" i="2"/>
  <c r="X238" i="2" s="1"/>
  <c r="W168" i="2"/>
  <c r="X266" i="2"/>
  <c r="S465" i="2"/>
  <c r="W325" i="2"/>
  <c r="X322" i="2"/>
  <c r="X324" i="2" s="1"/>
  <c r="W222" i="2"/>
  <c r="X219" i="2"/>
  <c r="X222" i="2" s="1"/>
  <c r="X141" i="2"/>
  <c r="Q465" i="2"/>
  <c r="X382" i="2"/>
  <c r="X389" i="2" s="1"/>
  <c r="V459" i="2"/>
  <c r="N465" i="2"/>
  <c r="X294" i="2"/>
  <c r="X298" i="2" s="1"/>
  <c r="V455" i="2"/>
  <c r="W456" i="2"/>
  <c r="R465" i="2"/>
  <c r="V458" i="2"/>
  <c r="J9" i="2"/>
  <c r="A10" i="2"/>
  <c r="X114" i="2"/>
  <c r="X407" i="2"/>
  <c r="X102" i="2"/>
  <c r="X149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W458" i="2" s="1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W455" i="2" l="1"/>
  <c r="X460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<sst xmlns="http://schemas.openxmlformats.org/spreadsheetml/2006/main" count="2912" uniqueCount="648">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</sst>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434" zoomScaleNormal="100" zoomScaleSheetLayoutView="100" workbookViewId="0">
      <selection activeCell="V453" sqref="V4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150</v>
      </c>
      <c r="W118" s="56">
        <f>IFERROR(IF(V118="",0,CEILING((V118/$H118),1)*$H118),"")</f>
        <v>153.9</v>
      </c>
      <c r="X118" s="42">
        <f>IFERROR(IF(W118=0,"",ROUNDUP(W118/H118,0)*0.02175),"")</f>
        <v>0.41324999999999995</v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18.518518518518519</v>
      </c>
      <c r="W122" s="44">
        <f>IFERROR(W117/H117,"0")+IFERROR(W118/H118,"0")+IFERROR(W119/H119,"0")+IFERROR(W120/H120,"0")+IFERROR(W121/H121,"0")</f>
        <v>19</v>
      </c>
      <c r="X122" s="44">
        <f>IFERROR(IF(X117="",0,X117),"0")+IFERROR(IF(X118="",0,X118),"0")+IFERROR(IF(X119="",0,X119),"0")+IFERROR(IF(X120="",0,X120),"0")+IFERROR(IF(X121="",0,X121),"0")</f>
        <v>0.41324999999999995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150</v>
      </c>
      <c r="W123" s="44">
        <f>IFERROR(SUM(W117:W121),"0")</f>
        <v>153.9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60</v>
      </c>
      <c r="W126" s="56">
        <f>IFERROR(IF(V126="",0,CEILING((V126/$H126),1)*$H126),"")</f>
        <v>64.8</v>
      </c>
      <c r="X126" s="42">
        <f>IFERROR(IF(W126=0,"",ROUNDUP(W126/H126,0)*0.02175),"")</f>
        <v>0.17399999999999999</v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7.4074074074074074</v>
      </c>
      <c r="W129" s="44">
        <f>IFERROR(W126/H126,"0")+IFERROR(W127/H127,"0")+IFERROR(W128/H128,"0")</f>
        <v>8</v>
      </c>
      <c r="X129" s="44">
        <f>IFERROR(IF(X126="",0,X126),"0")+IFERROR(IF(X127="",0,X127),"0")+IFERROR(IF(X128="",0,X128),"0")</f>
        <v>0.17399999999999999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60</v>
      </c>
      <c r="W130" s="44">
        <f>IFERROR(SUM(W126:W128),"0")</f>
        <v>64.8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150</v>
      </c>
      <c r="W141" s="56">
        <f t="shared" ref="W141:W148" si="7">IFERROR(IF(V141="",0,CEILING((V141/$H141),1)*$H141),"")</f>
        <v>151.20000000000002</v>
      </c>
      <c r="X141" s="42">
        <f>IFERROR(IF(W141=0,"",ROUNDUP(W141/H141,0)*0.00753),"")</f>
        <v>0.27107999999999999</v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270</v>
      </c>
      <c r="W143" s="56">
        <f t="shared" si="7"/>
        <v>273</v>
      </c>
      <c r="X143" s="42">
        <f>IFERROR(IF(W143=0,"",ROUNDUP(W143/H143,0)*0.00753),"")</f>
        <v>0.48945</v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100</v>
      </c>
      <c r="W149" s="44">
        <f>IFERROR(W141/H141,"0")+IFERROR(W142/H142,"0")+IFERROR(W143/H143,"0")+IFERROR(W144/H144,"0")+IFERROR(W145/H145,"0")+IFERROR(W146/H146,"0")+IFERROR(W147/H147,"0")+IFERROR(W148/H148,"0")</f>
        <v>101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0.76052999999999993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420</v>
      </c>
      <c r="W150" s="44">
        <f>IFERROR(SUM(W141:W148),"0")</f>
        <v>424.20000000000005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250</v>
      </c>
      <c r="W163" s="56">
        <f>IFERROR(IF(V163="",0,CEILING((V163/$H163),1)*$H163),"")</f>
        <v>253.8</v>
      </c>
      <c r="X163" s="42">
        <f>IFERROR(IF(W163=0,"",ROUNDUP(W163/H163,0)*0.00937),"")</f>
        <v>0.44039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250</v>
      </c>
      <c r="W164" s="56">
        <f>IFERROR(IF(V164="",0,CEILING((V164/$H164),1)*$H164),"")</f>
        <v>253.8</v>
      </c>
      <c r="X164" s="42">
        <f>IFERROR(IF(W164=0,"",ROUNDUP(W164/H164,0)*0.00937),"")</f>
        <v>0.44039</v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250</v>
      </c>
      <c r="W165" s="56">
        <f>IFERROR(IF(V165="",0,CEILING((V165/$H165),1)*$H165),"")</f>
        <v>253.8</v>
      </c>
      <c r="X165" s="42">
        <f>IFERROR(IF(W165=0,"",ROUNDUP(W165/H165,0)*0.00937),"")</f>
        <v>0.44039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210</v>
      </c>
      <c r="W166" s="56">
        <f>IFERROR(IF(V166="",0,CEILING((V166/$H166),1)*$H166),"")</f>
        <v>210.60000000000002</v>
      </c>
      <c r="X166" s="42">
        <f>IFERROR(IF(W166=0,"",ROUNDUP(W166/H166,0)*0.00937),"")</f>
        <v>0.36542999999999998</v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177.77777777777774</v>
      </c>
      <c r="W167" s="44">
        <f>IFERROR(W163/H163,"0")+IFERROR(W164/H164,"0")+IFERROR(W165/H165,"0")+IFERROR(W166/H166,"0")</f>
        <v>180</v>
      </c>
      <c r="X167" s="44">
        <f>IFERROR(IF(X163="",0,X163),"0")+IFERROR(IF(X164="",0,X164),"0")+IFERROR(IF(X165="",0,X165),"0")+IFERROR(IF(X166="",0,X166),"0")</f>
        <v>1.6865999999999999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960</v>
      </c>
      <c r="W168" s="44">
        <f>IFERROR(SUM(W163:W166),"0")</f>
        <v>972.00000000000011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420</v>
      </c>
      <c r="W171" s="56">
        <f t="shared" si="8"/>
        <v>426.29999999999995</v>
      </c>
      <c r="X171" s="42">
        <f>IFERROR(IF(W171=0,"",ROUNDUP(W171/H171,0)*0.02175),"")</f>
        <v>1.06575</v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180</v>
      </c>
      <c r="W174" s="56">
        <f t="shared" si="8"/>
        <v>187.2</v>
      </c>
      <c r="X174" s="42">
        <f>IFERROR(IF(W174=0,"",ROUNDUP(W174/H174,0)*0.02175),"")</f>
        <v>0.52200000000000002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64</v>
      </c>
      <c r="W182" s="56">
        <f t="shared" si="8"/>
        <v>64.8</v>
      </c>
      <c r="X182" s="42">
        <f t="shared" si="9"/>
        <v>0.20331000000000002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98.019451812555275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100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1.7910600000000001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664</v>
      </c>
      <c r="W188" s="44">
        <f>IFERROR(SUM(W170:W186),"0")</f>
        <v>678.3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120</v>
      </c>
      <c r="W191" s="56">
        <f>IFERROR(IF(V191="",0,CEILING((V191/$H191),1)*$H191),"")</f>
        <v>120</v>
      </c>
      <c r="X191" s="42">
        <f>IFERROR(IF(W191=0,"",ROUNDUP(W191/H191,0)*0.00753),"")</f>
        <v>0.3765</v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50</v>
      </c>
      <c r="W192" s="44">
        <f>IFERROR(W190/H190,"0")+IFERROR(W191/H191,"0")</f>
        <v>50</v>
      </c>
      <c r="X192" s="44">
        <f>IFERROR(IF(X190="",0,X190),"0")+IFERROR(IF(X191="",0,X191),"0")</f>
        <v>0.3765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120</v>
      </c>
      <c r="W193" s="44">
        <f>IFERROR(SUM(W190:W191),"0")</f>
        <v>120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80</v>
      </c>
      <c r="W218" s="56">
        <f>IFERROR(IF(V218="",0,CEILING((V218/$H218),1)*$H218),"")</f>
        <v>84</v>
      </c>
      <c r="X218" s="42">
        <f>IFERROR(IF(W218=0,"",ROUNDUP(W218/H218,0)*0.00753),"")</f>
        <v>0.15060000000000001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180</v>
      </c>
      <c r="W219" s="56">
        <f>IFERROR(IF(V219="",0,CEILING((V219/$H219),1)*$H219),"")</f>
        <v>180.6</v>
      </c>
      <c r="X219" s="42">
        <f>IFERROR(IF(W219=0,"",ROUNDUP(W219/H219,0)*0.00753),"")</f>
        <v>0.32379000000000002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61.904761904761898</v>
      </c>
      <c r="W222" s="44">
        <f>IFERROR(W218/H218,"0")+IFERROR(W219/H219,"0")+IFERROR(W220/H220,"0")+IFERROR(W221/H221,"0")</f>
        <v>63</v>
      </c>
      <c r="X222" s="44">
        <f>IFERROR(IF(X218="",0,X218),"0")+IFERROR(IF(X219="",0,X219),"0")+IFERROR(IF(X220="",0,X220),"0")+IFERROR(IF(X221="",0,X221),"0")</f>
        <v>0.47439000000000003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260</v>
      </c>
      <c r="W223" s="44">
        <f>IFERROR(SUM(W218:W221),"0")</f>
        <v>264.60000000000002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120</v>
      </c>
      <c r="W235" s="56">
        <f>IFERROR(IF(V235="",0,CEILING((V235/$H235),1)*$H235),"")</f>
        <v>126</v>
      </c>
      <c r="X235" s="42">
        <f>IFERROR(IF(W235=0,"",ROUNDUP(W235/H235,0)*0.02175),"")</f>
        <v>0.32624999999999998</v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760</v>
      </c>
      <c r="W236" s="56">
        <f>IFERROR(IF(V236="",0,CEILING((V236/$H236),1)*$H236),"")</f>
        <v>764.4</v>
      </c>
      <c r="X236" s="42">
        <f>IFERROR(IF(W236=0,"",ROUNDUP(W236/H236,0)*0.02175),"")</f>
        <v>2.1315</v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100</v>
      </c>
      <c r="W237" s="56">
        <f>IFERROR(IF(V237="",0,CEILING((V237/$H237),1)*$H237),"")</f>
        <v>100.80000000000001</v>
      </c>
      <c r="X237" s="42">
        <f>IFERROR(IF(W237=0,"",ROUNDUP(W237/H237,0)*0.02175),"")</f>
        <v>0.26100000000000001</v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123.62637362637363</v>
      </c>
      <c r="W238" s="44">
        <f>IFERROR(W235/H235,"0")+IFERROR(W236/H236,"0")+IFERROR(W237/H237,"0")</f>
        <v>125</v>
      </c>
      <c r="X238" s="44">
        <f>IFERROR(IF(X235="",0,X235),"0")+IFERROR(IF(X236="",0,X236),"0")+IFERROR(IF(X237="",0,X237),"0")</f>
        <v>2.71875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980</v>
      </c>
      <c r="W239" s="44">
        <f>IFERROR(SUM(W235:W237),"0")</f>
        <v>991.2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ref="W254:W260" si="13"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IFERROR(W254/H254,"0")+IFERROR(W255/H255,"0")+IFERROR(W256/H256,"0")+IFERROR(W257/H257,"0")+IFERROR(W258/H258,"0")+IFERROR(W259/H259,"0")+IFERROR(W260/H260,"0")</f>
        <v>0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0</v>
      </c>
      <c r="W262" s="44">
        <f>IFERROR(SUM(W254:W260),"0")</f>
        <v>0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100</v>
      </c>
      <c r="W264" s="56">
        <f>IFERROR(IF(V264="",0,CEILING((V264/$H264),1)*$H264),"")</f>
        <v>100.74</v>
      </c>
      <c r="X264" s="42">
        <f>IFERROR(IF(W264=0,"",ROUNDUP(W264/H264,0)*0.00753),"")</f>
        <v>0.17319000000000001</v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22.831050228310502</v>
      </c>
      <c r="W266" s="44">
        <f>IFERROR(W264/H264,"0")+IFERROR(W265/H265,"0")</f>
        <v>23</v>
      </c>
      <c r="X266" s="44">
        <f>IFERROR(IF(X264="",0,X264),"0")+IFERROR(IF(X265="",0,X265),"0")</f>
        <v>0.17319000000000001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100</v>
      </c>
      <c r="W267" s="44">
        <f>IFERROR(SUM(W264:W265),"0")</f>
        <v>100.74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100</v>
      </c>
      <c r="W275" s="56">
        <f>IFERROR(IF(V275="",0,CEILING((V275/$H275),1)*$H275),"")</f>
        <v>100.8</v>
      </c>
      <c r="X275" s="42">
        <f>IFERROR(IF(W275=0,"",ROUNDUP(W275/H275,0)*0.00753),"")</f>
        <v>0.30120000000000002</v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100</v>
      </c>
      <c r="W276" s="56">
        <f>IFERROR(IF(V276="",0,CEILING((V276/$H276),1)*$H276),"")</f>
        <v>100.8</v>
      </c>
      <c r="X276" s="42">
        <f>IFERROR(IF(W276=0,"",ROUNDUP(W276/H276,0)*0.00753),"")</f>
        <v>0.30120000000000002</v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79.365079365079367</v>
      </c>
      <c r="W277" s="44">
        <f>IFERROR(W274/H274,"0")+IFERROR(W275/H275,"0")+IFERROR(W276/H276,"0")</f>
        <v>80</v>
      </c>
      <c r="X277" s="44">
        <f>IFERROR(IF(X274="",0,X274),"0")+IFERROR(IF(X275="",0,X275),"0")+IFERROR(IF(X276="",0,X276),"0")</f>
        <v>0.60240000000000005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200</v>
      </c>
      <c r="W278" s="44">
        <f>IFERROR(SUM(W274:W276),"0")</f>
        <v>201.6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250</v>
      </c>
      <c r="W290" s="56">
        <f t="shared" ref="W290:W297" si="14">IFERROR(IF(V290="",0,CEILING((V290/$H290),1)*$H290),"")</f>
        <v>255</v>
      </c>
      <c r="X290" s="42">
        <f>IFERROR(IF(W290=0,"",ROUNDUP(W290/H290,0)*0.02175),"")</f>
        <v>0.36974999999999997</v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2600</v>
      </c>
      <c r="W292" s="56">
        <f t="shared" si="14"/>
        <v>2610</v>
      </c>
      <c r="X292" s="42">
        <f>IFERROR(IF(W292=0,"",ROUNDUP(W292/H292,0)*0.02175),"")</f>
        <v>3.7844999999999995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1800</v>
      </c>
      <c r="W294" s="56">
        <f t="shared" si="14"/>
        <v>1800</v>
      </c>
      <c r="X294" s="42">
        <f>IFERROR(IF(W294=0,"",ROUNDUP(W294/H294,0)*0.02175),"")</f>
        <v>2.61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310</v>
      </c>
      <c r="W298" s="44">
        <f>IFERROR(W290/H290,"0")+IFERROR(W291/H291,"0")+IFERROR(W292/H292,"0")+IFERROR(W293/H293,"0")+IFERROR(W294/H294,"0")+IFERROR(W295/H295,"0")+IFERROR(W296/H296,"0")+IFERROR(W297/H297,"0")</f>
        <v>311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6.7642499999999988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4650</v>
      </c>
      <c r="W299" s="44">
        <f>IFERROR(SUM(W290:W297),"0")</f>
        <v>4665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750</v>
      </c>
      <c r="W301" s="56">
        <f>IFERROR(IF(V301="",0,CEILING((V301/$H301),1)*$H301),"")</f>
        <v>750</v>
      </c>
      <c r="X301" s="42">
        <f>IFERROR(IF(W301=0,"",ROUNDUP(W301/H301,0)*0.02175),"")</f>
        <v>1.0874999999999999</v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50</v>
      </c>
      <c r="W303" s="44">
        <f>IFERROR(W301/H301,"0")+IFERROR(W302/H302,"0")</f>
        <v>50</v>
      </c>
      <c r="X303" s="44">
        <f>IFERROR(IF(X301="",0,X301),"0")+IFERROR(IF(X302="",0,X302),"0")</f>
        <v>1.0874999999999999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750</v>
      </c>
      <c r="W304" s="44">
        <f>IFERROR(SUM(W301:W302),"0")</f>
        <v>750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500</v>
      </c>
      <c r="W306" s="56">
        <f>IFERROR(IF(V306="",0,CEILING((V306/$H306),1)*$H306),"")</f>
        <v>507</v>
      </c>
      <c r="X306" s="42">
        <f>IFERROR(IF(W306=0,"",ROUNDUP(W306/H306,0)*0.02175),"")</f>
        <v>1.4137499999999998</v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64.102564102564102</v>
      </c>
      <c r="W307" s="44">
        <f>IFERROR(W306/H306,"0")</f>
        <v>65</v>
      </c>
      <c r="X307" s="44">
        <f>IFERROR(IF(X306="",0,X306),"0")</f>
        <v>1.4137499999999998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500</v>
      </c>
      <c r="W308" s="44">
        <f>IFERROR(SUM(W306:W306),"0")</f>
        <v>507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600</v>
      </c>
      <c r="W310" s="56">
        <f>IFERROR(IF(V310="",0,CEILING((V310/$H310),1)*$H310),"")</f>
        <v>600.6</v>
      </c>
      <c r="X310" s="42">
        <f>IFERROR(IF(W310=0,"",ROUNDUP(W310/H310,0)*0.02175),"")</f>
        <v>1.67475</v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76.92307692307692</v>
      </c>
      <c r="W311" s="44">
        <f>IFERROR(W310/H310,"0")</f>
        <v>77</v>
      </c>
      <c r="X311" s="44">
        <f>IFERROR(IF(X310="",0,X310),"0")</f>
        <v>1.67475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600</v>
      </c>
      <c r="W312" s="44">
        <f>IFERROR(SUM(W310:W310),"0")</f>
        <v>600.6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250</v>
      </c>
      <c r="W322" s="56">
        <f>IFERROR(IF(V322="",0,CEILING((V322/$H322),1)*$H322),"")</f>
        <v>254.04</v>
      </c>
      <c r="X322" s="42">
        <f>IFERROR(IF(W322=0,"",ROUNDUP(W322/H322,0)*0.00753),"")</f>
        <v>0.43674000000000002</v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57.077625570776256</v>
      </c>
      <c r="W324" s="44">
        <f>IFERROR(W322/H322,"0")+IFERROR(W323/H323,"0")</f>
        <v>58</v>
      </c>
      <c r="X324" s="44">
        <f>IFERROR(IF(X322="",0,X322),"0")+IFERROR(IF(X323="",0,X323),"0")</f>
        <v>0.43674000000000002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250</v>
      </c>
      <c r="W325" s="44">
        <f>IFERROR(SUM(W322:W323),"0")</f>
        <v>254.04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450</v>
      </c>
      <c r="W327" s="56">
        <f>IFERROR(IF(V327="",0,CEILING((V327/$H327),1)*$H327),"")</f>
        <v>452.4</v>
      </c>
      <c r="X327" s="42">
        <f>IFERROR(IF(W327=0,"",ROUNDUP(W327/H327,0)*0.02175),"")</f>
        <v>1.2614999999999998</v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57.692307692307693</v>
      </c>
      <c r="W331" s="44">
        <f>IFERROR(W327/H327,"0")+IFERROR(W328/H328,"0")+IFERROR(W329/H329,"0")+IFERROR(W330/H330,"0")</f>
        <v>58</v>
      </c>
      <c r="X331" s="44">
        <f>IFERROR(IF(X327="",0,X327),"0")+IFERROR(IF(X328="",0,X328),"0")+IFERROR(IF(X329="",0,X329),"0")+IFERROR(IF(X330="",0,X330),"0")</f>
        <v>1.2614999999999998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450</v>
      </c>
      <c r="W332" s="44">
        <f>IFERROR(SUM(W327:W330),"0")</f>
        <v>452.4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420</v>
      </c>
      <c r="W345" s="56">
        <f t="shared" ref="W345:W357" si="15">IFERROR(IF(V345="",0,CEILING((V345/$H345),1)*$H345),"")</f>
        <v>420</v>
      </c>
      <c r="X345" s="42">
        <f>IFERROR(IF(W345=0,"",ROUNDUP(W345/H345,0)*0.00753),"")</f>
        <v>0.753</v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600</v>
      </c>
      <c r="W347" s="56">
        <f t="shared" si="15"/>
        <v>600.6</v>
      </c>
      <c r="X347" s="42">
        <f>IFERROR(IF(W347=0,"",ROUNDUP(W347/H347,0)*0.00753),"")</f>
        <v>1.0767900000000001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28</v>
      </c>
      <c r="W348" s="56">
        <f t="shared" si="15"/>
        <v>28.56</v>
      </c>
      <c r="X348" s="42">
        <f>IFERROR(IF(W348=0,"",ROUNDUP(W348/H348,0)*0.00753),"")</f>
        <v>0.12801000000000001</v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259.52380952380952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260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1.9578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1048</v>
      </c>
      <c r="W359" s="44">
        <f>IFERROR(SUM(W345:W357),"0")</f>
        <v>1049.1600000000001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850</v>
      </c>
      <c r="W382" s="56">
        <f t="shared" ref="W382:W388" si="17">IFERROR(IF(V382="",0,CEILING((V382/$H382),1)*$H382),"")</f>
        <v>852.6</v>
      </c>
      <c r="X382" s="42">
        <f>IFERROR(IF(W382=0,"",ROUNDUP(W382/H382,0)*0.00753),"")</f>
        <v>1.5285900000000001</v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202.38095238095238</v>
      </c>
      <c r="W389" s="44">
        <f>IFERROR(W382/H382,"0")+IFERROR(W383/H383,"0")+IFERROR(W384/H384,"0")+IFERROR(W385/H385,"0")+IFERROR(W386/H386,"0")+IFERROR(W387/H387,"0")+IFERROR(W388/H388,"0")</f>
        <v>203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1.5285900000000001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850</v>
      </c>
      <c r="W390" s="44">
        <f>IFERROR(SUM(W382:W388),"0")</f>
        <v>852.6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600</v>
      </c>
      <c r="W399" s="56">
        <f t="shared" si="18"/>
        <v>601.92000000000007</v>
      </c>
      <c r="X399" s="42">
        <f>IFERROR(IF(W399=0,"",ROUNDUP(W399/H399,0)*0.01196),"")</f>
        <v>1.36344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500</v>
      </c>
      <c r="W401" s="56">
        <f t="shared" si="18"/>
        <v>501.6</v>
      </c>
      <c r="X401" s="42">
        <f>IFERROR(IF(W401=0,"",ROUNDUP(W401/H401,0)*0.01196),"")</f>
        <v>1.1362000000000001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208.33333333333331</v>
      </c>
      <c r="W407" s="44">
        <f>IFERROR(W398/H398,"0")+IFERROR(W399/H399,"0")+IFERROR(W400/H400,"0")+IFERROR(W401/H401,"0")+IFERROR(W402/H402,"0")+IFERROR(W403/H403,"0")+IFERROR(W404/H404,"0")+IFERROR(W405/H405,"0")+IFERROR(W406/H406,"0")</f>
        <v>209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2.4996400000000003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1100</v>
      </c>
      <c r="W408" s="44">
        <f>IFERROR(SUM(W398:W406),"0")</f>
        <v>1103.52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750</v>
      </c>
      <c r="W410" s="56">
        <f>IFERROR(IF(V410="",0,CEILING((V410/$H410),1)*$H410),"")</f>
        <v>755.04000000000008</v>
      </c>
      <c r="X410" s="42">
        <f>IFERROR(IF(W410=0,"",ROUNDUP(W410/H410,0)*0.01196),"")</f>
        <v>1.71028</v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142.04545454545453</v>
      </c>
      <c r="W412" s="44">
        <f>IFERROR(W410/H410,"0")+IFERROR(W411/H411,"0")</f>
        <v>143</v>
      </c>
      <c r="X412" s="44">
        <f>IFERROR(IF(X410="",0,X410),"0")+IFERROR(IF(X411="",0,X411),"0")</f>
        <v>1.71028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750</v>
      </c>
      <c r="W413" s="44">
        <f>IFERROR(SUM(W410:W411),"0")</f>
        <v>755.04000000000008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600</v>
      </c>
      <c r="W415" s="56">
        <f t="shared" ref="W415:W420" si="19">IFERROR(IF(V415="",0,CEILING((V415/$H415),1)*$H415),"")</f>
        <v>601.92000000000007</v>
      </c>
      <c r="X415" s="42">
        <f>IFERROR(IF(W415=0,"",ROUNDUP(W415/H415,0)*0.01196),"")</f>
        <v>1.36344</v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150</v>
      </c>
      <c r="W416" s="56">
        <f t="shared" si="19"/>
        <v>153.12</v>
      </c>
      <c r="X416" s="42">
        <f>IFERROR(IF(W416=0,"",ROUNDUP(W416/H416,0)*0.01196),"")</f>
        <v>0.34683999999999998</v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400</v>
      </c>
      <c r="W417" s="56">
        <f t="shared" si="19"/>
        <v>401.28000000000003</v>
      </c>
      <c r="X417" s="42">
        <f>IFERROR(IF(W417=0,"",ROUNDUP(W417/H417,0)*0.01196),"")</f>
        <v>0.90895999999999999</v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217.80303030303028</v>
      </c>
      <c r="W421" s="44">
        <f>IFERROR(W415/H415,"0")+IFERROR(W416/H416,"0")+IFERROR(W417/H417,"0")+IFERROR(W418/H418,"0")+IFERROR(W419/H419,"0")+IFERROR(W420/H420,"0")</f>
        <v>219</v>
      </c>
      <c r="X421" s="44">
        <f>IFERROR(IF(X415="",0,X415),"0")+IFERROR(IF(X416="",0,X416),"0")+IFERROR(IF(X417="",0,X417),"0")+IFERROR(IF(X418="",0,X418),"0")+IFERROR(IF(X419="",0,X419),"0")+IFERROR(IF(X420="",0,X420),"0")</f>
        <v>2.61924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1150</v>
      </c>
      <c r="W422" s="44">
        <f>IFERROR(SUM(W415:W420),"0")</f>
        <v>1156.3200000000002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250</v>
      </c>
      <c r="W432" s="56">
        <f>IFERROR(IF(V432="",0,CEILING((V432/$H432),1)*$H432),"")</f>
        <v>252</v>
      </c>
      <c r="X432" s="42">
        <f>IFERROR(IF(W432=0,"",ROUNDUP(W432/H432,0)*0.02175),"")</f>
        <v>0.45674999999999999</v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20.833333333333332</v>
      </c>
      <c r="W433" s="44">
        <f>IFERROR(W431/H431,"0")+IFERROR(W432/H432,"0")</f>
        <v>21</v>
      </c>
      <c r="X433" s="44">
        <f>IFERROR(IF(X431="",0,X431),"0")+IFERROR(IF(X432="",0,X432),"0")</f>
        <v>0.45674999999999999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250</v>
      </c>
      <c r="W434" s="44">
        <f>IFERROR(SUM(W431:W432),"0")</f>
        <v>252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160</v>
      </c>
      <c r="W441" s="56">
        <f>IFERROR(IF(V441="",0,CEILING((V441/$H441),1)*$H441),"")</f>
        <v>163.80000000000001</v>
      </c>
      <c r="X441" s="42">
        <f>IFERROR(IF(W441=0,"",ROUNDUP(W441/H441,0)*0.00753),"")</f>
        <v>0.29366999999999999</v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160</v>
      </c>
      <c r="W442" s="56">
        <f>IFERROR(IF(V442="",0,CEILING((V442/$H442),1)*$H442),"")</f>
        <v>163.80000000000001</v>
      </c>
      <c r="X442" s="42">
        <f>IFERROR(IF(W442=0,"",ROUNDUP(W442/H442,0)*0.00753),"")</f>
        <v>0.29366999999999999</v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76.19047619047619</v>
      </c>
      <c r="W443" s="44">
        <f>IFERROR(W441/H441,"0")+IFERROR(W442/H442,"0")</f>
        <v>78</v>
      </c>
      <c r="X443" s="44">
        <f>IFERROR(IF(X441="",0,X441),"0")+IFERROR(IF(X442="",0,X442),"0")</f>
        <v>0.58733999999999997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320</v>
      </c>
      <c r="W444" s="44">
        <f>IFERROR(SUM(W441:W442),"0")</f>
        <v>327.60000000000002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1450</v>
      </c>
      <c r="W452" s="56">
        <f>IFERROR(IF(V452="",0,CEILING((V452/$H452),1)*$H452),"")</f>
        <v>1450.8</v>
      </c>
      <c r="X452" s="42">
        <f>IFERROR(IF(W452=0,"",ROUNDUP(W452/H452,0)*0.02175),"")</f>
        <v>4.0454999999999997</v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185.89743589743591</v>
      </c>
      <c r="W453" s="44">
        <f>IFERROR(W452/H452,"0")</f>
        <v>186</v>
      </c>
      <c r="X453" s="44">
        <f>IFERROR(IF(X452="",0,X452),"0")</f>
        <v>4.0454999999999997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1450</v>
      </c>
      <c r="W454" s="44">
        <f>IFERROR(SUM(W452:W452),"0")</f>
        <v>1450.8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18032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18147.420000000002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19031.694089475317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19154.144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32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32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19831.694089475317</v>
      </c>
      <c r="W458" s="44">
        <f>GrossWeightTotalR+PalletQtyTotalR*25</f>
        <v>19954.144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2668.2538204373354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2687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37.214299999999994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0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153.9</v>
      </c>
      <c r="F465" s="53">
        <f>IFERROR(W126*1,"0")+IFERROR(W127*1,"0")+IFERROR(W128*1,"0")</f>
        <v>64.8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424.20000000000005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1770.3000000000002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1255.8</v>
      </c>
      <c r="K465" s="1"/>
      <c r="L465" s="53">
        <f>IFERROR(W254*1,"0")+IFERROR(W255*1,"0")+IFERROR(W256*1,"0")+IFERROR(W257*1,"0")+IFERROR(W258*1,"0")+IFERROR(W259*1,"0")+IFERROR(W260*1,"0")+IFERROR(W264*1,"0")+IFERROR(W265*1,"0")</f>
        <v>100.74</v>
      </c>
      <c r="M465" s="53">
        <f>IFERROR(W270*1,"0")+IFERROR(W274*1,"0")+IFERROR(W275*1,"0")+IFERROR(W276*1,"0")+IFERROR(W280*1,"0")+IFERROR(W284*1,"0")</f>
        <v>201.6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6522.6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706.43999999999994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1049.1600000000001</v>
      </c>
      <c r="Q465" s="53">
        <f>IFERROR(W377*1,"0")+IFERROR(W378*1,"0")+IFERROR(W382*1,"0")+IFERROR(W383*1,"0")+IFERROR(W384*1,"0")+IFERROR(W385*1,"0")+IFERROR(W386*1,"0")+IFERROR(W387*1,"0")+IFERROR(W388*1,"0")+IFERROR(W392*1,"0")</f>
        <v>852.6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3014.88</v>
      </c>
      <c r="S465" s="53">
        <f>IFERROR(W431*1,"0")+IFERROR(W432*1,"0")+IFERROR(W436*1,"0")+IFERROR(W437*1,"0")+IFERROR(W441*1,"0")+IFERROR(W442*1,"0")+IFERROR(W446*1,"0")+IFERROR(W447*1,"0")</f>
        <v>579.6</v>
      </c>
      <c r="T465" s="53">
        <f>IFERROR(W452*1,"0")</f>
        <v>1450.8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2023-11-14T09:02:23Z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