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W443" i="2" s="1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W399" i="2"/>
  <c r="X399" i="2" s="1"/>
  <c r="N399" i="2"/>
  <c r="X398" i="2"/>
  <c r="W398" i="2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W383" i="2"/>
  <c r="W389" i="2" s="1"/>
  <c r="N383" i="2"/>
  <c r="W382" i="2"/>
  <c r="W390" i="2" s="1"/>
  <c r="N382" i="2"/>
  <c r="W380" i="2"/>
  <c r="V380" i="2"/>
  <c r="V379" i="2"/>
  <c r="W378" i="2"/>
  <c r="X378" i="2" s="1"/>
  <c r="N378" i="2"/>
  <c r="W377" i="2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W325" i="2"/>
  <c r="V325" i="2"/>
  <c r="W324" i="2"/>
  <c r="V324" i="2"/>
  <c r="X323" i="2"/>
  <c r="X324" i="2" s="1"/>
  <c r="W323" i="2"/>
  <c r="N323" i="2"/>
  <c r="X322" i="2"/>
  <c r="W322" i="2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W308" i="2"/>
  <c r="V308" i="2"/>
  <c r="W307" i="2"/>
  <c r="V307" i="2"/>
  <c r="X306" i="2"/>
  <c r="X307" i="2" s="1"/>
  <c r="W306" i="2"/>
  <c r="N306" i="2"/>
  <c r="V304" i="2"/>
  <c r="V303" i="2"/>
  <c r="W302" i="2"/>
  <c r="X302" i="2" s="1"/>
  <c r="N302" i="2"/>
  <c r="W301" i="2"/>
  <c r="W304" i="2" s="1"/>
  <c r="N301" i="2"/>
  <c r="V299" i="2"/>
  <c r="V298" i="2"/>
  <c r="X297" i="2"/>
  <c r="W297" i="2"/>
  <c r="N297" i="2"/>
  <c r="W296" i="2"/>
  <c r="X296" i="2" s="1"/>
  <c r="N296" i="2"/>
  <c r="W295" i="2"/>
  <c r="X295" i="2" s="1"/>
  <c r="W294" i="2"/>
  <c r="X294" i="2" s="1"/>
  <c r="N294" i="2"/>
  <c r="X293" i="2"/>
  <c r="W293" i="2"/>
  <c r="N293" i="2"/>
  <c r="W292" i="2"/>
  <c r="X292" i="2" s="1"/>
  <c r="N292" i="2"/>
  <c r="X291" i="2"/>
  <c r="W291" i="2"/>
  <c r="N291" i="2"/>
  <c r="W290" i="2"/>
  <c r="X290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W276" i="2"/>
  <c r="X276" i="2" s="1"/>
  <c r="W275" i="2"/>
  <c r="X275" i="2" s="1"/>
  <c r="N275" i="2"/>
  <c r="W274" i="2"/>
  <c r="X274" i="2" s="1"/>
  <c r="N274" i="2"/>
  <c r="V272" i="2"/>
  <c r="V271" i="2"/>
  <c r="W270" i="2"/>
  <c r="W272" i="2" s="1"/>
  <c r="N270" i="2"/>
  <c r="W267" i="2"/>
  <c r="V267" i="2"/>
  <c r="W266" i="2"/>
  <c r="V266" i="2"/>
  <c r="X265" i="2"/>
  <c r="X266" i="2" s="1"/>
  <c r="W265" i="2"/>
  <c r="N265" i="2"/>
  <c r="X264" i="2"/>
  <c r="W264" i="2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N257" i="2"/>
  <c r="X256" i="2"/>
  <c r="W256" i="2"/>
  <c r="W255" i="2"/>
  <c r="X255" i="2" s="1"/>
  <c r="N255" i="2"/>
  <c r="W254" i="2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W242" i="2"/>
  <c r="W245" i="2" s="1"/>
  <c r="X241" i="2"/>
  <c r="W241" i="2"/>
  <c r="V239" i="2"/>
  <c r="V238" i="2"/>
  <c r="W237" i="2"/>
  <c r="X237" i="2" s="1"/>
  <c r="N237" i="2"/>
  <c r="W236" i="2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W218" i="2"/>
  <c r="W222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X171" i="2" s="1"/>
  <c r="W170" i="2"/>
  <c r="W187" i="2" s="1"/>
  <c r="N170" i="2"/>
  <c r="V168" i="2"/>
  <c r="V167" i="2"/>
  <c r="W166" i="2"/>
  <c r="X166" i="2" s="1"/>
  <c r="N166" i="2"/>
  <c r="W165" i="2"/>
  <c r="X165" i="2" s="1"/>
  <c r="N165" i="2"/>
  <c r="X164" i="2"/>
  <c r="W164" i="2"/>
  <c r="N164" i="2"/>
  <c r="W163" i="2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W129" i="2"/>
  <c r="V129" i="2"/>
  <c r="W128" i="2"/>
  <c r="X128" i="2" s="1"/>
  <c r="X129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18" i="2"/>
  <c r="X118" i="2" s="1"/>
  <c r="N118" i="2"/>
  <c r="W117" i="2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X244" i="2" l="1"/>
  <c r="P465" i="2"/>
  <c r="W211" i="2"/>
  <c r="W167" i="2"/>
  <c r="W168" i="2"/>
  <c r="X232" i="2"/>
  <c r="X277" i="2"/>
  <c r="W278" i="2"/>
  <c r="S465" i="2"/>
  <c r="X218" i="2"/>
  <c r="X222" i="2" s="1"/>
  <c r="W122" i="2"/>
  <c r="W123" i="2"/>
  <c r="W238" i="2"/>
  <c r="X236" i="2"/>
  <c r="X238" i="2" s="1"/>
  <c r="E465" i="2"/>
  <c r="W262" i="2"/>
  <c r="W298" i="2"/>
  <c r="V455" i="2"/>
  <c r="W51" i="2"/>
  <c r="V459" i="2"/>
  <c r="N465" i="2"/>
  <c r="X301" i="2"/>
  <c r="X303" i="2" s="1"/>
  <c r="W303" i="2"/>
  <c r="R465" i="2"/>
  <c r="W456" i="2"/>
  <c r="Q465" i="2"/>
  <c r="X382" i="2"/>
  <c r="X389" i="2" s="1"/>
  <c r="V458" i="2"/>
  <c r="J9" i="2"/>
  <c r="A10" i="2"/>
  <c r="X114" i="2"/>
  <c r="X407" i="2"/>
  <c r="X102" i="2"/>
  <c r="X149" i="2"/>
  <c r="X298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W455" i="2" l="1"/>
  <c r="W458" i="2"/>
  <c r="X460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<sst xmlns="http://schemas.openxmlformats.org/spreadsheetml/2006/main" count="2912" uniqueCount="648">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</sst>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440" zoomScaleNormal="100" zoomScaleSheetLayoutView="100" workbookViewId="0">
      <selection activeCell="V295" sqref="V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600</v>
      </c>
      <c r="W49" s="56">
        <f>IFERROR(IF(V49="",0,CEILING((V49/$H49),1)*$H49),"")</f>
        <v>604.80000000000007</v>
      </c>
      <c r="X49" s="42">
        <f>IFERROR(IF(W49=0,"",ROUNDUP(W49/H49,0)*0.02175),"")</f>
        <v>1.218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55.55555555555555</v>
      </c>
      <c r="W51" s="44">
        <f>IFERROR(W49/H49,"0")+IFERROR(W50/H50,"0")</f>
        <v>56</v>
      </c>
      <c r="X51" s="44">
        <f>IFERROR(IF(X49="",0,X49),"0")+IFERROR(IF(X50="",0,X50),"0")</f>
        <v>1.218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600</v>
      </c>
      <c r="W52" s="44">
        <f>IFERROR(SUM(W49:W50),"0")</f>
        <v>604.80000000000007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500</v>
      </c>
      <c r="W65" s="56">
        <f t="shared" si="2"/>
        <v>507.6</v>
      </c>
      <c r="X65" s="42">
        <f>IFERROR(IF(W65=0,"",ROUNDUP(W65/H65,0)*0.02175),"")</f>
        <v>1.0222499999999999</v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90</v>
      </c>
      <c r="W73" s="56">
        <f t="shared" si="2"/>
        <v>90</v>
      </c>
      <c r="X73" s="42">
        <f t="shared" si="3"/>
        <v>0.18740000000000001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66.296296296296291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67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1.2096499999999999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590</v>
      </c>
      <c r="W80" s="44">
        <f>IFERROR(SUM(W63:W78),"0")</f>
        <v>597.6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350</v>
      </c>
      <c r="W96" s="56">
        <f t="shared" si="5"/>
        <v>351</v>
      </c>
      <c r="X96" s="42">
        <f>IFERROR(IF(W96=0,"",ROUNDUP(W96/H96,0)*0.02175),"")</f>
        <v>0.84824999999999995</v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28</v>
      </c>
      <c r="W99" s="56">
        <f t="shared" si="5"/>
        <v>28</v>
      </c>
      <c r="X99" s="42">
        <f>IFERROR(IF(W99=0,"",ROUNDUP(W99/H99,0)*0.00502),"")</f>
        <v>5.0200000000000002E-2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48.888888888888886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49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0.89844999999999997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378</v>
      </c>
      <c r="W103" s="44">
        <f>IFERROR(SUM(W92:W101),"0")</f>
        <v>379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200</v>
      </c>
      <c r="W105" s="56">
        <f t="shared" ref="W105:W113" si="6">IFERROR(IF(V105="",0,CEILING((V105/$H105),1)*$H105),"")</f>
        <v>202.5</v>
      </c>
      <c r="X105" s="42">
        <f>IFERROR(IF(W105=0,"",ROUNDUP(W105/H105,0)*0.02175),"")</f>
        <v>0.54374999999999996</v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150</v>
      </c>
      <c r="W107" s="56">
        <f t="shared" si="6"/>
        <v>153.9</v>
      </c>
      <c r="X107" s="42">
        <f>IFERROR(IF(W107=0,"",ROUNDUP(W107/H107,0)*0.02175),"")</f>
        <v>0.41324999999999995</v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43.209876543209873</v>
      </c>
      <c r="W114" s="44">
        <f>IFERROR(W105/H105,"0")+IFERROR(W106/H106,"0")+IFERROR(W107/H107,"0")+IFERROR(W108/H108,"0")+IFERROR(W109/H109,"0")+IFERROR(W110/H110,"0")+IFERROR(W111/H111,"0")+IFERROR(W112/H112,"0")+IFERROR(W113/H113,"0")</f>
        <v>44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0.95699999999999985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350</v>
      </c>
      <c r="W115" s="44">
        <f>IFERROR(SUM(W105:W113),"0")</f>
        <v>356.4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80</v>
      </c>
      <c r="W118" s="56">
        <f>IFERROR(IF(V118="",0,CEILING((V118/$H118),1)*$H118),"")</f>
        <v>81</v>
      </c>
      <c r="X118" s="42">
        <f>IFERROR(IF(W118=0,"",ROUNDUP(W118/H118,0)*0.02175),"")</f>
        <v>0.21749999999999997</v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9.8765432098765444</v>
      </c>
      <c r="W122" s="44">
        <f>IFERROR(W117/H117,"0")+IFERROR(W118/H118,"0")+IFERROR(W119/H119,"0")+IFERROR(W120/H120,"0")+IFERROR(W121/H121,"0")</f>
        <v>10</v>
      </c>
      <c r="X122" s="44">
        <f>IFERROR(IF(X117="",0,X117),"0")+IFERROR(IF(X118="",0,X118),"0")+IFERROR(IF(X119="",0,X119),"0")+IFERROR(IF(X120="",0,X120),"0")+IFERROR(IF(X121="",0,X121),"0")</f>
        <v>0.21749999999999997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80</v>
      </c>
      <c r="W123" s="44">
        <f>IFERROR(SUM(W117:W121),"0")</f>
        <v>81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54</v>
      </c>
      <c r="W163" s="56">
        <f>IFERROR(IF(V163="",0,CEILING((V163/$H163),1)*$H163),"")</f>
        <v>54</v>
      </c>
      <c r="X163" s="42">
        <f>IFERROR(IF(W163=0,"",ROUNDUP(W163/H163,0)*0.00937),"")</f>
        <v>9.3700000000000006E-2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54</v>
      </c>
      <c r="W165" s="56">
        <f>IFERROR(IF(V165="",0,CEILING((V165/$H165),1)*$H165),"")</f>
        <v>54</v>
      </c>
      <c r="X165" s="42">
        <f>IFERROR(IF(W165=0,"",ROUNDUP(W165/H165,0)*0.00937),"")</f>
        <v>9.3700000000000006E-2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54</v>
      </c>
      <c r="W166" s="56">
        <f>IFERROR(IF(V166="",0,CEILING((V166/$H166),1)*$H166),"")</f>
        <v>54</v>
      </c>
      <c r="X166" s="42">
        <f>IFERROR(IF(W166=0,"",ROUNDUP(W166/H166,0)*0.00937),"")</f>
        <v>9.3700000000000006E-2</v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30</v>
      </c>
      <c r="W167" s="44">
        <f>IFERROR(W163/H163,"0")+IFERROR(W164/H164,"0")+IFERROR(W165/H165,"0")+IFERROR(W166/H166,"0")</f>
        <v>30</v>
      </c>
      <c r="X167" s="44">
        <f>IFERROR(IF(X163="",0,X163),"0")+IFERROR(IF(X164="",0,X164),"0")+IFERROR(IF(X165="",0,X165),"0")+IFERROR(IF(X166="",0,X166),"0")</f>
        <v>0.28110000000000002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162</v>
      </c>
      <c r="W168" s="44">
        <f>IFERROR(SUM(W163:W166),"0")</f>
        <v>162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1200</v>
      </c>
      <c r="W198" s="56">
        <f t="shared" si="10"/>
        <v>1209.6000000000001</v>
      </c>
      <c r="X198" s="42">
        <f>IFERROR(IF(W198=0,"",ROUNDUP(W198/H198,0)*0.02175),"")</f>
        <v>2.4359999999999999</v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300</v>
      </c>
      <c r="W201" s="56">
        <f t="shared" si="10"/>
        <v>302.40000000000003</v>
      </c>
      <c r="X201" s="42">
        <f>IFERROR(IF(W201=0,"",ROUNDUP(W201/H201,0)*0.02039),"")</f>
        <v>0.57091999999999998</v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100</v>
      </c>
      <c r="W203" s="56">
        <f t="shared" si="10"/>
        <v>108</v>
      </c>
      <c r="X203" s="42">
        <f>IFERROR(IF(W203=0,"",ROUNDUP(W203/H203,0)*0.02175),"")</f>
        <v>0.21749999999999997</v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40</v>
      </c>
      <c r="W209" s="56">
        <f t="shared" si="10"/>
        <v>40</v>
      </c>
      <c r="X209" s="42">
        <f t="shared" si="11"/>
        <v>9.3700000000000006E-2</v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158.14814814814815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160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3.31812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1640</v>
      </c>
      <c r="W212" s="44">
        <f>IFERROR(SUM(W196:W210),"0")</f>
        <v>1660.0000000000002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600</v>
      </c>
      <c r="W218" s="56">
        <f>IFERROR(IF(V218="",0,CEILING((V218/$H218),1)*$H218),"")</f>
        <v>600.6</v>
      </c>
      <c r="X218" s="42">
        <f>IFERROR(IF(W218=0,"",ROUNDUP(W218/H218,0)*0.00753),"")</f>
        <v>1.0767900000000001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250</v>
      </c>
      <c r="W219" s="56">
        <f>IFERROR(IF(V219="",0,CEILING((V219/$H219),1)*$H219),"")</f>
        <v>252</v>
      </c>
      <c r="X219" s="42">
        <f>IFERROR(IF(W219=0,"",ROUNDUP(W219/H219,0)*0.00753),"")</f>
        <v>0.45180000000000003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202.38095238095238</v>
      </c>
      <c r="W222" s="44">
        <f>IFERROR(W218/H218,"0")+IFERROR(W219/H219,"0")+IFERROR(W220/H220,"0")+IFERROR(W221/H221,"0")</f>
        <v>203</v>
      </c>
      <c r="X222" s="44">
        <f>IFERROR(IF(X218="",0,X218),"0")+IFERROR(IF(X219="",0,X219),"0")+IFERROR(IF(X220="",0,X220),"0")+IFERROR(IF(X221="",0,X221),"0")</f>
        <v>1.5285900000000001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850</v>
      </c>
      <c r="W223" s="44">
        <f>IFERROR(SUM(W218:W221),"0")</f>
        <v>852.6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3000</v>
      </c>
      <c r="W225" s="56">
        <f t="shared" ref="W225:W231" si="12">IFERROR(IF(V225="",0,CEILING((V225/$H225),1)*$H225),"")</f>
        <v>3005.1</v>
      </c>
      <c r="X225" s="42">
        <f>IFERROR(IF(W225=0,"",ROUNDUP(W225/H225,0)*0.02175),"")</f>
        <v>8.0692500000000003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180</v>
      </c>
      <c r="W228" s="56">
        <f t="shared" si="12"/>
        <v>180</v>
      </c>
      <c r="X228" s="42">
        <f>IFERROR(IF(W228=0,"",ROUNDUP(W228/H228,0)*0.00937),"")</f>
        <v>0.46849999999999997</v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420.37037037037038</v>
      </c>
      <c r="W232" s="44">
        <f>IFERROR(W225/H225,"0")+IFERROR(W226/H226,"0")+IFERROR(W227/H227,"0")+IFERROR(W228/H228,"0")+IFERROR(W229/H229,"0")+IFERROR(W230/H230,"0")+IFERROR(W231/H231,"0")</f>
        <v>421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8.5377500000000008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3180</v>
      </c>
      <c r="W233" s="44">
        <f>IFERROR(SUM(W225:W231),"0")</f>
        <v>3185.1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150</v>
      </c>
      <c r="W235" s="56">
        <f>IFERROR(IF(V235="",0,CEILING((V235/$H235),1)*$H235),"")</f>
        <v>151.20000000000002</v>
      </c>
      <c r="X235" s="42">
        <f>IFERROR(IF(W235=0,"",ROUNDUP(W235/H235,0)*0.02175),"")</f>
        <v>0.39149999999999996</v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700</v>
      </c>
      <c r="W236" s="56">
        <f>IFERROR(IF(V236="",0,CEILING((V236/$H236),1)*$H236),"")</f>
        <v>702</v>
      </c>
      <c r="X236" s="42">
        <f>IFERROR(IF(W236=0,"",ROUNDUP(W236/H236,0)*0.02175),"")</f>
        <v>1.9574999999999998</v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250</v>
      </c>
      <c r="W237" s="56">
        <f>IFERROR(IF(V237="",0,CEILING((V237/$H237),1)*$H237),"")</f>
        <v>252</v>
      </c>
      <c r="X237" s="42">
        <f>IFERROR(IF(W237=0,"",ROUNDUP(W237/H237,0)*0.02175),"")</f>
        <v>0.65249999999999997</v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137.36263736263737</v>
      </c>
      <c r="W238" s="44">
        <f>IFERROR(W235/H235,"0")+IFERROR(W236/H236,"0")+IFERROR(W237/H237,"0")</f>
        <v>138</v>
      </c>
      <c r="X238" s="44">
        <f>IFERROR(IF(X235="",0,X235),"0")+IFERROR(IF(X236="",0,X236),"0")+IFERROR(IF(X237="",0,X237),"0")</f>
        <v>3.0014999999999996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1100</v>
      </c>
      <c r="W239" s="44">
        <f>IFERROR(SUM(W235:W237),"0")</f>
        <v>1105.2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76</v>
      </c>
      <c r="W243" s="56">
        <f>IFERROR(IF(V243="",0,CEILING((V243/$H243),1)*$H243),"")</f>
        <v>76.5</v>
      </c>
      <c r="X243" s="42">
        <f>IFERROR(IF(W243=0,"",ROUNDUP(W243/H243,0)*0.00753),"")</f>
        <v>0.22590000000000002</v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29.803921568627452</v>
      </c>
      <c r="W244" s="44">
        <f>IFERROR(W241/H241,"0")+IFERROR(W242/H242,"0")+IFERROR(W243/H243,"0")</f>
        <v>30.000000000000004</v>
      </c>
      <c r="X244" s="44">
        <f>IFERROR(IF(X241="",0,X241),"0")+IFERROR(IF(X242="",0,X242),"0")+IFERROR(IF(X243="",0,X243),"0")</f>
        <v>0.22590000000000002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76</v>
      </c>
      <c r="W245" s="44">
        <f>IFERROR(SUM(W241:W243),"0")</f>
        <v>76.5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1200</v>
      </c>
      <c r="W254" s="56">
        <f t="shared" ref="W254:W260" si="13">IFERROR(IF(V254="",0,CEILING((V254/$H254),1)*$H254),"")</f>
        <v>1209.6000000000001</v>
      </c>
      <c r="X254" s="42">
        <f>IFERROR(IF(W254=0,"",ROUNDUP(W254/H254,0)*0.02175),"")</f>
        <v>2.4359999999999999</v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150</v>
      </c>
      <c r="W259" s="56">
        <f t="shared" si="13"/>
        <v>150</v>
      </c>
      <c r="X259" s="42">
        <f>IFERROR(IF(W259=0,"",ROUNDUP(W259/H259,0)*0.00937),"")</f>
        <v>0.28110000000000002</v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141.11111111111109</v>
      </c>
      <c r="W261" s="44">
        <f>IFERROR(W254/H254,"0")+IFERROR(W255/H255,"0")+IFERROR(W256/H256,"0")+IFERROR(W257/H257,"0")+IFERROR(W258/H258,"0")+IFERROR(W259/H259,"0")+IFERROR(W260/H260,"0")</f>
        <v>142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2.7170999999999998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1350</v>
      </c>
      <c r="W262" s="44">
        <f>IFERROR(SUM(W254:W260),"0")</f>
        <v>1359.6000000000001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200</v>
      </c>
      <c r="W274" s="56">
        <f>IFERROR(IF(V274="",0,CEILING((V274/$H274),1)*$H274),"")</f>
        <v>202.5</v>
      </c>
      <c r="X274" s="42">
        <f>IFERROR(IF(W274=0,"",ROUNDUP(W274/H274,0)*0.02175),"")</f>
        <v>0.54374999999999996</v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252</v>
      </c>
      <c r="W275" s="56">
        <f>IFERROR(IF(V275="",0,CEILING((V275/$H275),1)*$H275),"")</f>
        <v>252</v>
      </c>
      <c r="X275" s="42">
        <f>IFERROR(IF(W275=0,"",ROUNDUP(W275/H275,0)*0.00753),"")</f>
        <v>0.753</v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125</v>
      </c>
      <c r="W276" s="56">
        <f>IFERROR(IF(V276="",0,CEILING((V276/$H276),1)*$H276),"")</f>
        <v>126</v>
      </c>
      <c r="X276" s="42">
        <f>IFERROR(IF(W276=0,"",ROUNDUP(W276/H276,0)*0.00753),"")</f>
        <v>0.3765</v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174.29453262786595</v>
      </c>
      <c r="W277" s="44">
        <f>IFERROR(W274/H274,"0")+IFERROR(W275/H275,"0")+IFERROR(W276/H276,"0")</f>
        <v>175</v>
      </c>
      <c r="X277" s="44">
        <f>IFERROR(IF(X274="",0,X274),"0")+IFERROR(IF(X275="",0,X275),"0")+IFERROR(IF(X276="",0,X276),"0")</f>
        <v>1.6732499999999999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577</v>
      </c>
      <c r="W278" s="44">
        <f>IFERROR(SUM(W274:W276),"0")</f>
        <v>580.5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4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2250</v>
      </c>
      <c r="W292" s="56">
        <f t="shared" si="14"/>
        <v>2250</v>
      </c>
      <c r="X292" s="42">
        <f>IFERROR(IF(W292=0,"",ROUNDUP(W292/H292,0)*0.02175),"")</f>
        <v>3.2624999999999997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300</v>
      </c>
      <c r="W294" s="56">
        <f t="shared" si="14"/>
        <v>300</v>
      </c>
      <c r="X294" s="42">
        <f>IFERROR(IF(W294=0,"",ROUNDUP(W294/H294,0)*0.02175),"")</f>
        <v>0.43499999999999994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50</v>
      </c>
      <c r="W296" s="56">
        <f t="shared" si="14"/>
        <v>50</v>
      </c>
      <c r="X296" s="42">
        <f>IFERROR(IF(W296=0,"",ROUNDUP(W296/H296,0)*0.00937),"")</f>
        <v>9.3700000000000006E-2</v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180</v>
      </c>
      <c r="W298" s="44">
        <f>IFERROR(W290/H290,"0")+IFERROR(W291/H291,"0")+IFERROR(W292/H292,"0")+IFERROR(W293/H293,"0")+IFERROR(W294/H294,"0")+IFERROR(W295/H295,"0")+IFERROR(W296/H296,"0")+IFERROR(W297/H297,"0")</f>
        <v>180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3.7911999999999999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2600</v>
      </c>
      <c r="W299" s="44">
        <f>IFERROR(SUM(W290:W297),"0")</f>
        <v>2600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0</v>
      </c>
      <c r="W324" s="44">
        <f>IFERROR(W322/H322,"0")+IFERROR(W323/H323,"0")</f>
        <v>0</v>
      </c>
      <c r="X324" s="44">
        <f>IFERROR(IF(X322="",0,X322),"0")+IFERROR(IF(X323="",0,X323),"0")</f>
        <v>0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0</v>
      </c>
      <c r="W325" s="44">
        <f>IFERROR(SUM(W322:W323),"0")</f>
        <v>0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ref="W345:W357" si="15"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300</v>
      </c>
      <c r="W347" s="56">
        <f t="shared" si="15"/>
        <v>302.40000000000003</v>
      </c>
      <c r="X347" s="42">
        <f>IFERROR(IF(W347=0,"",ROUNDUP(W347/H347,0)*0.00753),"")</f>
        <v>0.54215999999999998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26</v>
      </c>
      <c r="W348" s="56">
        <f t="shared" si="15"/>
        <v>26.88</v>
      </c>
      <c r="X348" s="42">
        <f>IFERROR(IF(W348=0,"",ROUNDUP(W348/H348,0)*0.00753),"")</f>
        <v>0.12048</v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86.904761904761912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88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0.66264000000000001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326</v>
      </c>
      <c r="W359" s="44">
        <f>IFERROR(SUM(W345:W357),"0")</f>
        <v>329.28000000000003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100</v>
      </c>
      <c r="W382" s="56">
        <f t="shared" ref="W382:W388" si="17">IFERROR(IF(V382="",0,CEILING((V382/$H382),1)*$H382),"")</f>
        <v>100.80000000000001</v>
      </c>
      <c r="X382" s="42">
        <f>IFERROR(IF(W382=0,"",ROUNDUP(W382/H382,0)*0.00753),"")</f>
        <v>0.18071999999999999</v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23.80952380952381</v>
      </c>
      <c r="W389" s="44">
        <f>IFERROR(W382/H382,"0")+IFERROR(W383/H383,"0")+IFERROR(W384/H384,"0")+IFERROR(W385/H385,"0")+IFERROR(W386/H386,"0")+IFERROR(W387/H387,"0")+IFERROR(W388/H388,"0")</f>
        <v>24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0.18071999999999999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100</v>
      </c>
      <c r="W390" s="44">
        <f>IFERROR(SUM(W382:W388),"0")</f>
        <v>100.80000000000001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1000</v>
      </c>
      <c r="W399" s="56">
        <f t="shared" si="18"/>
        <v>1003.2</v>
      </c>
      <c r="X399" s="42">
        <f>IFERROR(IF(W399=0,"",ROUNDUP(W399/H399,0)*0.01196),"")</f>
        <v>2.2724000000000002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200</v>
      </c>
      <c r="W401" s="56">
        <f t="shared" si="18"/>
        <v>200.64000000000001</v>
      </c>
      <c r="X401" s="42">
        <f>IFERROR(IF(W401=0,"",ROUNDUP(W401/H401,0)*0.01196),"")</f>
        <v>0.45448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227.27272727272725</v>
      </c>
      <c r="W407" s="44">
        <f>IFERROR(W398/H398,"0")+IFERROR(W399/H399,"0")+IFERROR(W400/H400,"0")+IFERROR(W401/H401,"0")+IFERROR(W402/H402,"0")+IFERROR(W403/H403,"0")+IFERROR(W404/H404,"0")+IFERROR(W405/H405,"0")+IFERROR(W406/H406,"0")</f>
        <v>228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2.7268800000000004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1200</v>
      </c>
      <c r="W408" s="44">
        <f>IFERROR(SUM(W398:W406),"0")</f>
        <v>1203.8400000000001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800</v>
      </c>
      <c r="W410" s="56">
        <f>IFERROR(IF(V410="",0,CEILING((V410/$H410),1)*$H410),"")</f>
        <v>802.56000000000006</v>
      </c>
      <c r="X410" s="42">
        <f>IFERROR(IF(W410=0,"",ROUNDUP(W410/H410,0)*0.01196),"")</f>
        <v>1.81792</v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151.5151515151515</v>
      </c>
      <c r="W412" s="44">
        <f>IFERROR(W410/H410,"0")+IFERROR(W411/H411,"0")</f>
        <v>152</v>
      </c>
      <c r="X412" s="44">
        <f>IFERROR(IF(X410="",0,X410),"0")+IFERROR(IF(X411="",0,X411),"0")</f>
        <v>1.81792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800</v>
      </c>
      <c r="W413" s="44">
        <f>IFERROR(SUM(W410:W411),"0")</f>
        <v>802.56000000000006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350</v>
      </c>
      <c r="W415" s="56">
        <f t="shared" ref="W415:W420" si="19">IFERROR(IF(V415="",0,CEILING((V415/$H415),1)*$H415),"")</f>
        <v>353.76</v>
      </c>
      <c r="X415" s="42">
        <f>IFERROR(IF(W415=0,"",ROUNDUP(W415/H415,0)*0.01196),"")</f>
        <v>0.80132000000000003</v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500</v>
      </c>
      <c r="W417" s="56">
        <f t="shared" si="19"/>
        <v>501.6</v>
      </c>
      <c r="X417" s="42">
        <f>IFERROR(IF(W417=0,"",ROUNDUP(W417/H417,0)*0.01196),"")</f>
        <v>1.1362000000000001</v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160.98484848484847</v>
      </c>
      <c r="W421" s="44">
        <f>IFERROR(W415/H415,"0")+IFERROR(W416/H416,"0")+IFERROR(W417/H417,"0")+IFERROR(W418/H418,"0")+IFERROR(W419/H419,"0")+IFERROR(W420/H420,"0")</f>
        <v>162</v>
      </c>
      <c r="X421" s="44">
        <f>IFERROR(IF(X415="",0,X415),"0")+IFERROR(IF(X416="",0,X416),"0")+IFERROR(IF(X417="",0,X417),"0")+IFERROR(IF(X418="",0,X418),"0")+IFERROR(IF(X419="",0,X419),"0")+IFERROR(IF(X420="",0,X420),"0")</f>
        <v>1.9375200000000001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850</v>
      </c>
      <c r="W422" s="44">
        <f>IFERROR(SUM(W415:W420),"0")</f>
        <v>855.36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400</v>
      </c>
      <c r="W442" s="56">
        <f>IFERROR(IF(V442="",0,CEILING((V442/$H442),1)*$H442),"")</f>
        <v>403.20000000000005</v>
      </c>
      <c r="X442" s="42">
        <f>IFERROR(IF(W442=0,"",ROUNDUP(W442/H442,0)*0.00753),"")</f>
        <v>0.72287999999999997</v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95.238095238095241</v>
      </c>
      <c r="W443" s="44">
        <f>IFERROR(W441/H441,"0")+IFERROR(W442/H442,"0")</f>
        <v>96</v>
      </c>
      <c r="X443" s="44">
        <f>IFERROR(IF(X441="",0,X441),"0")+IFERROR(IF(X442="",0,X442),"0")</f>
        <v>0.72287999999999997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400</v>
      </c>
      <c r="W444" s="44">
        <f>IFERROR(SUM(W441:W442),"0")</f>
        <v>403.20000000000005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780</v>
      </c>
      <c r="W452" s="56">
        <f>IFERROR(IF(V452="",0,CEILING((V452/$H452),1)*$H452),"")</f>
        <v>780</v>
      </c>
      <c r="X452" s="42">
        <f>IFERROR(IF(W452=0,"",ROUNDUP(W452/H452,0)*0.02175),"")</f>
        <v>2.1749999999999998</v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100</v>
      </c>
      <c r="W453" s="44">
        <f>IFERROR(W452/H452,"0")</f>
        <v>100</v>
      </c>
      <c r="X453" s="44">
        <f>IFERROR(IF(X452="",0,X452),"0")</f>
        <v>2.1749999999999998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780</v>
      </c>
      <c r="W454" s="44">
        <f>IFERROR(SUM(W452:W452),"0")</f>
        <v>780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17989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18075.34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19048.019753797402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19139.676000000003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34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34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19898.019753797402</v>
      </c>
      <c r="W458" s="44">
        <f>GrossWeightTotalR+PalletQtyTotalR*25</f>
        <v>19989.676000000003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2543.0239422886484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2555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39.798669999999987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604.80000000000007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1414</v>
      </c>
      <c r="F465" s="53">
        <f>IFERROR(W126*1,"0")+IFERROR(W127*1,"0")+IFERROR(W128*1,"0")</f>
        <v>0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0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162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6879.4000000000005</v>
      </c>
      <c r="K465" s="1"/>
      <c r="L465" s="53">
        <f>IFERROR(W254*1,"0")+IFERROR(W255*1,"0")+IFERROR(W256*1,"0")+IFERROR(W257*1,"0")+IFERROR(W258*1,"0")+IFERROR(W259*1,"0")+IFERROR(W260*1,"0")+IFERROR(W264*1,"0")+IFERROR(W265*1,"0")</f>
        <v>1359.6000000000001</v>
      </c>
      <c r="M465" s="53">
        <f>IFERROR(W270*1,"0")+IFERROR(W274*1,"0")+IFERROR(W275*1,"0")+IFERROR(W276*1,"0")+IFERROR(W280*1,"0")+IFERROR(W284*1,"0")</f>
        <v>580.5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2600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329.28000000000003</v>
      </c>
      <c r="Q465" s="53">
        <f>IFERROR(W377*1,"0")+IFERROR(W378*1,"0")+IFERROR(W382*1,"0")+IFERROR(W383*1,"0")+IFERROR(W384*1,"0")+IFERROR(W385*1,"0")+IFERROR(W386*1,"0")+IFERROR(W387*1,"0")+IFERROR(W388*1,"0")+IFERROR(W392*1,"0")</f>
        <v>100.80000000000001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2861.7599999999998</v>
      </c>
      <c r="S465" s="53">
        <f>IFERROR(W431*1,"0")+IFERROR(W432*1,"0")+IFERROR(W436*1,"0")+IFERROR(W437*1,"0")+IFERROR(W441*1,"0")+IFERROR(W442*1,"0")+IFERROR(W446*1,"0")+IFERROR(W447*1,"0")</f>
        <v>403.20000000000005</v>
      </c>
      <c r="T465" s="53">
        <f>IFERROR(W452*1,"0")</f>
        <v>780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2023-11-14T09:19:41Z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