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8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45242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ЛП, ООО, Крым Респ, Симферополь г, Данилова ул, д. 43В, лит В, офис 4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0.375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1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314" t="n"/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30" t="inlineStr">
        <is>
          <t>Классическая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0" t="n"/>
      <c r="Z53" s="330" t="n"/>
    </row>
    <row r="54" ht="14.25" customHeight="1">
      <c r="A54" s="331" t="inlineStr">
        <is>
          <t>Вареные колбасы</t>
        </is>
      </c>
      <c r="B54" s="314" t="n"/>
      <c r="C54" s="314" t="n"/>
      <c r="D54" s="314" t="n"/>
      <c r="E54" s="314" t="n"/>
      <c r="F54" s="314" t="n"/>
      <c r="G54" s="314" t="n"/>
      <c r="H54" s="314" t="n"/>
      <c r="I54" s="314" t="n"/>
      <c r="J54" s="314" t="n"/>
      <c r="K54" s="314" t="n"/>
      <c r="L54" s="314" t="n"/>
      <c r="M54" s="314" t="n"/>
      <c r="N54" s="314" t="n"/>
      <c r="O54" s="314" t="n"/>
      <c r="P54" s="314" t="n"/>
      <c r="Q54" s="314" t="n"/>
      <c r="R54" s="314" t="n"/>
      <c r="S54" s="314" t="n"/>
      <c r="T54" s="314" t="n"/>
      <c r="U54" s="314" t="n"/>
      <c r="V54" s="314" t="n"/>
      <c r="W54" s="314" t="n"/>
      <c r="X54" s="314" t="n"/>
      <c r="Y54" s="331" t="n"/>
      <c r="Z54" s="331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6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1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314" t="n"/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30" t="inlineStr">
        <is>
          <t>Вязанка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0" t="n"/>
      <c r="Z61" s="330" t="n"/>
    </row>
    <row r="62" ht="14.25" customHeight="1">
      <c r="A62" s="331" t="inlineStr">
        <is>
          <t>Вареные колбасы</t>
        </is>
      </c>
      <c r="B62" s="314" t="n"/>
      <c r="C62" s="314" t="n"/>
      <c r="D62" s="314" t="n"/>
      <c r="E62" s="314" t="n"/>
      <c r="F62" s="314" t="n"/>
      <c r="G62" s="314" t="n"/>
      <c r="H62" s="314" t="n"/>
      <c r="I62" s="314" t="n"/>
      <c r="J62" s="314" t="n"/>
      <c r="K62" s="314" t="n"/>
      <c r="L62" s="314" t="n"/>
      <c r="M62" s="314" t="n"/>
      <c r="N62" s="314" t="n"/>
      <c r="O62" s="314" t="n"/>
      <c r="P62" s="314" t="n"/>
      <c r="Q62" s="314" t="n"/>
      <c r="R62" s="314" t="n"/>
      <c r="S62" s="314" t="n"/>
      <c r="T62" s="314" t="n"/>
      <c r="U62" s="314" t="n"/>
      <c r="V62" s="314" t="n"/>
      <c r="W62" s="314" t="n"/>
      <c r="X62" s="314" t="n"/>
      <c r="Y62" s="331" t="n"/>
      <c r="Z62" s="33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6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6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6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6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6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6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6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6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6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6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6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0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1" t="n"/>
      <c r="B80" s="314" t="n"/>
      <c r="C80" s="314" t="n"/>
      <c r="D80" s="314" t="n"/>
      <c r="E80" s="314" t="n"/>
      <c r="F80" s="314" t="n"/>
      <c r="G80" s="314" t="n"/>
      <c r="H80" s="314" t="n"/>
      <c r="I80" s="314" t="n"/>
      <c r="J80" s="314" t="n"/>
      <c r="K80" s="314" t="n"/>
      <c r="L80" s="314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314" t="n"/>
      <c r="B81" s="314" t="n"/>
      <c r="C81" s="314" t="n"/>
      <c r="D81" s="314" t="n"/>
      <c r="E81" s="314" t="n"/>
      <c r="F81" s="314" t="n"/>
      <c r="G81" s="314" t="n"/>
      <c r="H81" s="314" t="n"/>
      <c r="I81" s="314" t="n"/>
      <c r="J81" s="314" t="n"/>
      <c r="K81" s="314" t="n"/>
      <c r="L81" s="314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31" t="inlineStr">
        <is>
          <t>Ветчины</t>
        </is>
      </c>
      <c r="B82" s="314" t="n"/>
      <c r="C82" s="314" t="n"/>
      <c r="D82" s="314" t="n"/>
      <c r="E82" s="314" t="n"/>
      <c r="F82" s="314" t="n"/>
      <c r="G82" s="314" t="n"/>
      <c r="H82" s="314" t="n"/>
      <c r="I82" s="314" t="n"/>
      <c r="J82" s="314" t="n"/>
      <c r="K82" s="314" t="n"/>
      <c r="L82" s="314" t="n"/>
      <c r="M82" s="314" t="n"/>
      <c r="N82" s="314" t="n"/>
      <c r="O82" s="314" t="n"/>
      <c r="P82" s="314" t="n"/>
      <c r="Q82" s="314" t="n"/>
      <c r="R82" s="314" t="n"/>
      <c r="S82" s="314" t="n"/>
      <c r="T82" s="314" t="n"/>
      <c r="U82" s="314" t="n"/>
      <c r="V82" s="314" t="n"/>
      <c r="W82" s="314" t="n"/>
      <c r="X82" s="314" t="n"/>
      <c r="Y82" s="331" t="n"/>
      <c r="Z82" s="331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1" t="n"/>
      <c r="B90" s="314" t="n"/>
      <c r="C90" s="314" t="n"/>
      <c r="D90" s="314" t="n"/>
      <c r="E90" s="314" t="n"/>
      <c r="F90" s="314" t="n"/>
      <c r="G90" s="314" t="n"/>
      <c r="H90" s="314" t="n"/>
      <c r="I90" s="314" t="n"/>
      <c r="J90" s="314" t="n"/>
      <c r="K90" s="314" t="n"/>
      <c r="L90" s="314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314" t="n"/>
      <c r="B91" s="314" t="n"/>
      <c r="C91" s="314" t="n"/>
      <c r="D91" s="314" t="n"/>
      <c r="E91" s="314" t="n"/>
      <c r="F91" s="314" t="n"/>
      <c r="G91" s="314" t="n"/>
      <c r="H91" s="314" t="n"/>
      <c r="I91" s="314" t="n"/>
      <c r="J91" s="314" t="n"/>
      <c r="K91" s="314" t="n"/>
      <c r="L91" s="314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31" t="inlineStr">
        <is>
          <t>Копченые колбасы</t>
        </is>
      </c>
      <c r="B92" s="314" t="n"/>
      <c r="C92" s="314" t="n"/>
      <c r="D92" s="314" t="n"/>
      <c r="E92" s="314" t="n"/>
      <c r="F92" s="314" t="n"/>
      <c r="G92" s="314" t="n"/>
      <c r="H92" s="314" t="n"/>
      <c r="I92" s="314" t="n"/>
      <c r="J92" s="314" t="n"/>
      <c r="K92" s="314" t="n"/>
      <c r="L92" s="314" t="n"/>
      <c r="M92" s="314" t="n"/>
      <c r="N92" s="314" t="n"/>
      <c r="O92" s="314" t="n"/>
      <c r="P92" s="314" t="n"/>
      <c r="Q92" s="314" t="n"/>
      <c r="R92" s="314" t="n"/>
      <c r="S92" s="314" t="n"/>
      <c r="T92" s="314" t="n"/>
      <c r="U92" s="314" t="n"/>
      <c r="V92" s="314" t="n"/>
      <c r="W92" s="314" t="n"/>
      <c r="X92" s="314" t="n"/>
      <c r="Y92" s="331" t="n"/>
      <c r="Z92" s="331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1" t="n"/>
      <c r="B103" s="314" t="n"/>
      <c r="C103" s="314" t="n"/>
      <c r="D103" s="314" t="n"/>
      <c r="E103" s="314" t="n"/>
      <c r="F103" s="314" t="n"/>
      <c r="G103" s="314" t="n"/>
      <c r="H103" s="314" t="n"/>
      <c r="I103" s="314" t="n"/>
      <c r="J103" s="314" t="n"/>
      <c r="K103" s="314" t="n"/>
      <c r="L103" s="314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314" t="n"/>
      <c r="B104" s="314" t="n"/>
      <c r="C104" s="314" t="n"/>
      <c r="D104" s="314" t="n"/>
      <c r="E104" s="314" t="n"/>
      <c r="F104" s="314" t="n"/>
      <c r="G104" s="314" t="n"/>
      <c r="H104" s="314" t="n"/>
      <c r="I104" s="314" t="n"/>
      <c r="J104" s="314" t="n"/>
      <c r="K104" s="314" t="n"/>
      <c r="L104" s="314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31" t="inlineStr">
        <is>
          <t>Сосиски</t>
        </is>
      </c>
      <c r="B105" s="314" t="n"/>
      <c r="C105" s="314" t="n"/>
      <c r="D105" s="314" t="n"/>
      <c r="E105" s="314" t="n"/>
      <c r="F105" s="314" t="n"/>
      <c r="G105" s="314" t="n"/>
      <c r="H105" s="314" t="n"/>
      <c r="I105" s="314" t="n"/>
      <c r="J105" s="314" t="n"/>
      <c r="K105" s="314" t="n"/>
      <c r="L105" s="314" t="n"/>
      <c r="M105" s="314" t="n"/>
      <c r="N105" s="314" t="n"/>
      <c r="O105" s="314" t="n"/>
      <c r="P105" s="314" t="n"/>
      <c r="Q105" s="314" t="n"/>
      <c r="R105" s="314" t="n"/>
      <c r="S105" s="314" t="n"/>
      <c r="T105" s="314" t="n"/>
      <c r="U105" s="314" t="n"/>
      <c r="V105" s="314" t="n"/>
      <c r="W105" s="314" t="n"/>
      <c r="X105" s="314" t="n"/>
      <c r="Y105" s="331" t="n"/>
      <c r="Z105" s="331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0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1" t="n"/>
      <c r="B116" s="314" t="n"/>
      <c r="C116" s="314" t="n"/>
      <c r="D116" s="314" t="n"/>
      <c r="E116" s="314" t="n"/>
      <c r="F116" s="314" t="n"/>
      <c r="G116" s="314" t="n"/>
      <c r="H116" s="314" t="n"/>
      <c r="I116" s="314" t="n"/>
      <c r="J116" s="314" t="n"/>
      <c r="K116" s="314" t="n"/>
      <c r="L116" s="314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314" t="n"/>
      <c r="B117" s="314" t="n"/>
      <c r="C117" s="314" t="n"/>
      <c r="D117" s="314" t="n"/>
      <c r="E117" s="314" t="n"/>
      <c r="F117" s="314" t="n"/>
      <c r="G117" s="314" t="n"/>
      <c r="H117" s="314" t="n"/>
      <c r="I117" s="314" t="n"/>
      <c r="J117" s="314" t="n"/>
      <c r="K117" s="314" t="n"/>
      <c r="L117" s="314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31" t="inlineStr">
        <is>
          <t>Сардельки</t>
        </is>
      </c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314" t="n"/>
      <c r="N118" s="314" t="n"/>
      <c r="O118" s="314" t="n"/>
      <c r="P118" s="314" t="n"/>
      <c r="Q118" s="314" t="n"/>
      <c r="R118" s="314" t="n"/>
      <c r="S118" s="314" t="n"/>
      <c r="T118" s="314" t="n"/>
      <c r="U118" s="314" t="n"/>
      <c r="V118" s="314" t="n"/>
      <c r="W118" s="314" t="n"/>
      <c r="X118" s="314" t="n"/>
      <c r="Y118" s="331" t="n"/>
      <c r="Z118" s="331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1" t="n"/>
      <c r="B124" s="314" t="n"/>
      <c r="C124" s="314" t="n"/>
      <c r="D124" s="314" t="n"/>
      <c r="E124" s="314" t="n"/>
      <c r="F124" s="314" t="n"/>
      <c r="G124" s="314" t="n"/>
      <c r="H124" s="314" t="n"/>
      <c r="I124" s="314" t="n"/>
      <c r="J124" s="314" t="n"/>
      <c r="K124" s="314" t="n"/>
      <c r="L124" s="314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314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30" t="inlineStr">
        <is>
          <t>Сливушки</t>
        </is>
      </c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314" t="n"/>
      <c r="N126" s="314" t="n"/>
      <c r="O126" s="314" t="n"/>
      <c r="P126" s="314" t="n"/>
      <c r="Q126" s="314" t="n"/>
      <c r="R126" s="314" t="n"/>
      <c r="S126" s="314" t="n"/>
      <c r="T126" s="314" t="n"/>
      <c r="U126" s="314" t="n"/>
      <c r="V126" s="314" t="n"/>
      <c r="W126" s="314" t="n"/>
      <c r="X126" s="314" t="n"/>
      <c r="Y126" s="330" t="n"/>
      <c r="Z126" s="330" t="n"/>
    </row>
    <row r="127" ht="14.25" customHeight="1">
      <c r="A127" s="331" t="inlineStr">
        <is>
          <t>Сосиски</t>
        </is>
      </c>
      <c r="B127" s="314" t="n"/>
      <c r="C127" s="314" t="n"/>
      <c r="D127" s="314" t="n"/>
      <c r="E127" s="314" t="n"/>
      <c r="F127" s="314" t="n"/>
      <c r="G127" s="314" t="n"/>
      <c r="H127" s="314" t="n"/>
      <c r="I127" s="314" t="n"/>
      <c r="J127" s="314" t="n"/>
      <c r="K127" s="314" t="n"/>
      <c r="L127" s="314" t="n"/>
      <c r="M127" s="314" t="n"/>
      <c r="N127" s="314" t="n"/>
      <c r="O127" s="314" t="n"/>
      <c r="P127" s="314" t="n"/>
      <c r="Q127" s="314" t="n"/>
      <c r="R127" s="314" t="n"/>
      <c r="S127" s="314" t="n"/>
      <c r="T127" s="314" t="n"/>
      <c r="U127" s="314" t="n"/>
      <c r="V127" s="314" t="n"/>
      <c r="W127" s="314" t="n"/>
      <c r="X127" s="314" t="n"/>
      <c r="Y127" s="331" t="n"/>
      <c r="Z127" s="331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1" t="n"/>
      <c r="B131" s="314" t="n"/>
      <c r="C131" s="314" t="n"/>
      <c r="D131" s="314" t="n"/>
      <c r="E131" s="314" t="n"/>
      <c r="F131" s="314" t="n"/>
      <c r="G131" s="314" t="n"/>
      <c r="H131" s="314" t="n"/>
      <c r="I131" s="314" t="n"/>
      <c r="J131" s="314" t="n"/>
      <c r="K131" s="314" t="n"/>
      <c r="L131" s="314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314" t="n"/>
      <c r="B132" s="314" t="n"/>
      <c r="C132" s="314" t="n"/>
      <c r="D132" s="314" t="n"/>
      <c r="E132" s="314" t="n"/>
      <c r="F132" s="314" t="n"/>
      <c r="G132" s="314" t="n"/>
      <c r="H132" s="314" t="n"/>
      <c r="I132" s="314" t="n"/>
      <c r="J132" s="314" t="n"/>
      <c r="K132" s="314" t="n"/>
      <c r="L132" s="314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42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30" t="inlineStr">
        <is>
          <t>Золоченная в печи</t>
        </is>
      </c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314" t="n"/>
      <c r="N134" s="314" t="n"/>
      <c r="O134" s="314" t="n"/>
      <c r="P134" s="314" t="n"/>
      <c r="Q134" s="314" t="n"/>
      <c r="R134" s="314" t="n"/>
      <c r="S134" s="314" t="n"/>
      <c r="T134" s="314" t="n"/>
      <c r="U134" s="314" t="n"/>
      <c r="V134" s="314" t="n"/>
      <c r="W134" s="314" t="n"/>
      <c r="X134" s="314" t="n"/>
      <c r="Y134" s="330" t="n"/>
      <c r="Z134" s="330" t="n"/>
    </row>
    <row r="135" ht="14.25" customHeight="1">
      <c r="A135" s="331" t="inlineStr">
        <is>
          <t>Вареные колбасы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1" t="n"/>
      <c r="Z135" s="331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1" t="n"/>
      <c r="B139" s="314" t="n"/>
      <c r="C139" s="314" t="n"/>
      <c r="D139" s="314" t="n"/>
      <c r="E139" s="314" t="n"/>
      <c r="F139" s="314" t="n"/>
      <c r="G139" s="314" t="n"/>
      <c r="H139" s="314" t="n"/>
      <c r="I139" s="314" t="n"/>
      <c r="J139" s="314" t="n"/>
      <c r="K139" s="314" t="n"/>
      <c r="L139" s="314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314" t="n"/>
      <c r="B140" s="314" t="n"/>
      <c r="C140" s="314" t="n"/>
      <c r="D140" s="314" t="n"/>
      <c r="E140" s="314" t="n"/>
      <c r="F140" s="314" t="n"/>
      <c r="G140" s="314" t="n"/>
      <c r="H140" s="314" t="n"/>
      <c r="I140" s="314" t="n"/>
      <c r="J140" s="314" t="n"/>
      <c r="K140" s="314" t="n"/>
      <c r="L140" s="314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30" t="inlineStr">
        <is>
          <t>Мясорубская</t>
        </is>
      </c>
      <c r="B141" s="314" t="n"/>
      <c r="C141" s="314" t="n"/>
      <c r="D141" s="314" t="n"/>
      <c r="E141" s="314" t="n"/>
      <c r="F141" s="314" t="n"/>
      <c r="G141" s="314" t="n"/>
      <c r="H141" s="314" t="n"/>
      <c r="I141" s="314" t="n"/>
      <c r="J141" s="314" t="n"/>
      <c r="K141" s="314" t="n"/>
      <c r="L141" s="314" t="n"/>
      <c r="M141" s="314" t="n"/>
      <c r="N141" s="314" t="n"/>
      <c r="O141" s="314" t="n"/>
      <c r="P141" s="314" t="n"/>
      <c r="Q141" s="314" t="n"/>
      <c r="R141" s="314" t="n"/>
      <c r="S141" s="314" t="n"/>
      <c r="T141" s="314" t="n"/>
      <c r="U141" s="314" t="n"/>
      <c r="V141" s="314" t="n"/>
      <c r="W141" s="314" t="n"/>
      <c r="X141" s="314" t="n"/>
      <c r="Y141" s="330" t="n"/>
      <c r="Z141" s="330" t="n"/>
    </row>
    <row r="142" ht="14.25" customHeight="1">
      <c r="A142" s="331" t="inlineStr">
        <is>
          <t>Копченые колбасы</t>
        </is>
      </c>
      <c r="B142" s="314" t="n"/>
      <c r="C142" s="314" t="n"/>
      <c r="D142" s="314" t="n"/>
      <c r="E142" s="314" t="n"/>
      <c r="F142" s="314" t="n"/>
      <c r="G142" s="314" t="n"/>
      <c r="H142" s="314" t="n"/>
      <c r="I142" s="314" t="n"/>
      <c r="J142" s="314" t="n"/>
      <c r="K142" s="314" t="n"/>
      <c r="L142" s="314" t="n"/>
      <c r="M142" s="314" t="n"/>
      <c r="N142" s="314" t="n"/>
      <c r="O142" s="314" t="n"/>
      <c r="P142" s="314" t="n"/>
      <c r="Q142" s="314" t="n"/>
      <c r="R142" s="314" t="n"/>
      <c r="S142" s="314" t="n"/>
      <c r="T142" s="314" t="n"/>
      <c r="U142" s="314" t="n"/>
      <c r="V142" s="314" t="n"/>
      <c r="W142" s="314" t="n"/>
      <c r="X142" s="314" t="n"/>
      <c r="Y142" s="331" t="n"/>
      <c r="Z142" s="331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0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1" t="n"/>
      <c r="B151" s="314" t="n"/>
      <c r="C151" s="314" t="n"/>
      <c r="D151" s="314" t="n"/>
      <c r="E151" s="314" t="n"/>
      <c r="F151" s="314" t="n"/>
      <c r="G151" s="314" t="n"/>
      <c r="H151" s="314" t="n"/>
      <c r="I151" s="314" t="n"/>
      <c r="J151" s="314" t="n"/>
      <c r="K151" s="314" t="n"/>
      <c r="L151" s="314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314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30" t="inlineStr">
        <is>
          <t>Сочинка</t>
        </is>
      </c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314" t="n"/>
      <c r="N153" s="314" t="n"/>
      <c r="O153" s="314" t="n"/>
      <c r="P153" s="314" t="n"/>
      <c r="Q153" s="314" t="n"/>
      <c r="R153" s="314" t="n"/>
      <c r="S153" s="314" t="n"/>
      <c r="T153" s="314" t="n"/>
      <c r="U153" s="314" t="n"/>
      <c r="V153" s="314" t="n"/>
      <c r="W153" s="314" t="n"/>
      <c r="X153" s="314" t="n"/>
      <c r="Y153" s="330" t="n"/>
      <c r="Z153" s="330" t="n"/>
    </row>
    <row r="154" ht="14.25" customHeight="1">
      <c r="A154" s="331" t="inlineStr">
        <is>
          <t>Вареные колбасы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Ветчины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1" t="n"/>
      <c r="B162" s="314" t="n"/>
      <c r="C162" s="314" t="n"/>
      <c r="D162" s="314" t="n"/>
      <c r="E162" s="314" t="n"/>
      <c r="F162" s="314" t="n"/>
      <c r="G162" s="314" t="n"/>
      <c r="H162" s="314" t="n"/>
      <c r="I162" s="314" t="n"/>
      <c r="J162" s="314" t="n"/>
      <c r="K162" s="314" t="n"/>
      <c r="L162" s="314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314" t="n"/>
      <c r="B163" s="314" t="n"/>
      <c r="C163" s="314" t="n"/>
      <c r="D163" s="314" t="n"/>
      <c r="E163" s="314" t="n"/>
      <c r="F163" s="314" t="n"/>
      <c r="G163" s="314" t="n"/>
      <c r="H163" s="314" t="n"/>
      <c r="I163" s="314" t="n"/>
      <c r="J163" s="314" t="n"/>
      <c r="K163" s="314" t="n"/>
      <c r="L163" s="314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31" t="inlineStr">
        <is>
          <t>Копченые колбасы</t>
        </is>
      </c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314" t="n"/>
      <c r="N164" s="314" t="n"/>
      <c r="O164" s="314" t="n"/>
      <c r="P164" s="314" t="n"/>
      <c r="Q164" s="314" t="n"/>
      <c r="R164" s="314" t="n"/>
      <c r="S164" s="314" t="n"/>
      <c r="T164" s="314" t="n"/>
      <c r="U164" s="314" t="n"/>
      <c r="V164" s="314" t="n"/>
      <c r="W164" s="314" t="n"/>
      <c r="X164" s="314" t="n"/>
      <c r="Y164" s="331" t="n"/>
      <c r="Z164" s="331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1" t="n"/>
      <c r="B169" s="314" t="n"/>
      <c r="C169" s="314" t="n"/>
      <c r="D169" s="314" t="n"/>
      <c r="E169" s="314" t="n"/>
      <c r="F169" s="314" t="n"/>
      <c r="G169" s="314" t="n"/>
      <c r="H169" s="314" t="n"/>
      <c r="I169" s="314" t="n"/>
      <c r="J169" s="314" t="n"/>
      <c r="K169" s="314" t="n"/>
      <c r="L169" s="314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314" t="n"/>
      <c r="B170" s="314" t="n"/>
      <c r="C170" s="314" t="n"/>
      <c r="D170" s="314" t="n"/>
      <c r="E170" s="314" t="n"/>
      <c r="F170" s="314" t="n"/>
      <c r="G170" s="314" t="n"/>
      <c r="H170" s="314" t="n"/>
      <c r="I170" s="314" t="n"/>
      <c r="J170" s="314" t="n"/>
      <c r="K170" s="314" t="n"/>
      <c r="L170" s="314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31" t="inlineStr">
        <is>
          <t>Сосиски</t>
        </is>
      </c>
      <c r="B171" s="314" t="n"/>
      <c r="C171" s="314" t="n"/>
      <c r="D171" s="314" t="n"/>
      <c r="E171" s="314" t="n"/>
      <c r="F171" s="314" t="n"/>
      <c r="G171" s="314" t="n"/>
      <c r="H171" s="314" t="n"/>
      <c r="I171" s="314" t="n"/>
      <c r="J171" s="314" t="n"/>
      <c r="K171" s="314" t="n"/>
      <c r="L171" s="314" t="n"/>
      <c r="M171" s="314" t="n"/>
      <c r="N171" s="314" t="n"/>
      <c r="O171" s="314" t="n"/>
      <c r="P171" s="314" t="n"/>
      <c r="Q171" s="314" t="n"/>
      <c r="R171" s="314" t="n"/>
      <c r="S171" s="314" t="n"/>
      <c r="T171" s="314" t="n"/>
      <c r="U171" s="314" t="n"/>
      <c r="V171" s="314" t="n"/>
      <c r="W171" s="314" t="n"/>
      <c r="X171" s="314" t="n"/>
      <c r="Y171" s="331" t="n"/>
      <c r="Z171" s="331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6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6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6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6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6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6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1" t="n"/>
      <c r="B189" s="314" t="n"/>
      <c r="C189" s="314" t="n"/>
      <c r="D189" s="314" t="n"/>
      <c r="E189" s="314" t="n"/>
      <c r="F189" s="314" t="n"/>
      <c r="G189" s="314" t="n"/>
      <c r="H189" s="314" t="n"/>
      <c r="I189" s="314" t="n"/>
      <c r="J189" s="314" t="n"/>
      <c r="K189" s="314" t="n"/>
      <c r="L189" s="314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314" t="n"/>
      <c r="B190" s="314" t="n"/>
      <c r="C190" s="314" t="n"/>
      <c r="D190" s="314" t="n"/>
      <c r="E190" s="314" t="n"/>
      <c r="F190" s="314" t="n"/>
      <c r="G190" s="314" t="n"/>
      <c r="H190" s="314" t="n"/>
      <c r="I190" s="314" t="n"/>
      <c r="J190" s="314" t="n"/>
      <c r="K190" s="314" t="n"/>
      <c r="L190" s="314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31" t="inlineStr">
        <is>
          <t>Сардельки</t>
        </is>
      </c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314" t="n"/>
      <c r="N191" s="314" t="n"/>
      <c r="O191" s="314" t="n"/>
      <c r="P191" s="314" t="n"/>
      <c r="Q191" s="314" t="n"/>
      <c r="R191" s="314" t="n"/>
      <c r="S191" s="314" t="n"/>
      <c r="T191" s="314" t="n"/>
      <c r="U191" s="314" t="n"/>
      <c r="V191" s="314" t="n"/>
      <c r="W191" s="314" t="n"/>
      <c r="X191" s="314" t="n"/>
      <c r="Y191" s="331" t="n"/>
      <c r="Z191" s="331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6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6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0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1" t="n"/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314" t="n"/>
      <c r="B195" s="314" t="n"/>
      <c r="C195" s="314" t="n"/>
      <c r="D195" s="314" t="n"/>
      <c r="E195" s="314" t="n"/>
      <c r="F195" s="314" t="n"/>
      <c r="G195" s="314" t="n"/>
      <c r="H195" s="314" t="n"/>
      <c r="I195" s="314" t="n"/>
      <c r="J195" s="314" t="n"/>
      <c r="K195" s="314" t="n"/>
      <c r="L195" s="314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30" t="inlineStr">
        <is>
          <t>Бордо</t>
        </is>
      </c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314" t="n"/>
      <c r="N196" s="314" t="n"/>
      <c r="O196" s="314" t="n"/>
      <c r="P196" s="314" t="n"/>
      <c r="Q196" s="314" t="n"/>
      <c r="R196" s="314" t="n"/>
      <c r="S196" s="314" t="n"/>
      <c r="T196" s="314" t="n"/>
      <c r="U196" s="314" t="n"/>
      <c r="V196" s="314" t="n"/>
      <c r="W196" s="314" t="n"/>
      <c r="X196" s="314" t="n"/>
      <c r="Y196" s="330" t="n"/>
      <c r="Z196" s="330" t="n"/>
    </row>
    <row r="197" ht="14.25" customHeight="1">
      <c r="A197" s="331" t="inlineStr">
        <is>
          <t>Вареные колбасы</t>
        </is>
      </c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314" t="n"/>
      <c r="N197" s="314" t="n"/>
      <c r="O197" s="314" t="n"/>
      <c r="P197" s="314" t="n"/>
      <c r="Q197" s="314" t="n"/>
      <c r="R197" s="314" t="n"/>
      <c r="S197" s="314" t="n"/>
      <c r="T197" s="314" t="n"/>
      <c r="U197" s="314" t="n"/>
      <c r="V197" s="314" t="n"/>
      <c r="W197" s="314" t="n"/>
      <c r="X197" s="314" t="n"/>
      <c r="Y197" s="331" t="n"/>
      <c r="Z197" s="331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6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6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6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6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6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6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6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6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6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6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6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6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6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6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6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1" t="n"/>
      <c r="B213" s="314" t="n"/>
      <c r="C213" s="314" t="n"/>
      <c r="D213" s="314" t="n"/>
      <c r="E213" s="314" t="n"/>
      <c r="F213" s="314" t="n"/>
      <c r="G213" s="314" t="n"/>
      <c r="H213" s="314" t="n"/>
      <c r="I213" s="314" t="n"/>
      <c r="J213" s="314" t="n"/>
      <c r="K213" s="314" t="n"/>
      <c r="L213" s="314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314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31" t="inlineStr">
        <is>
          <t>Ветчины</t>
        </is>
      </c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314" t="n"/>
      <c r="N215" s="314" t="n"/>
      <c r="O215" s="314" t="n"/>
      <c r="P215" s="314" t="n"/>
      <c r="Q215" s="314" t="n"/>
      <c r="R215" s="314" t="n"/>
      <c r="S215" s="314" t="n"/>
      <c r="T215" s="314" t="n"/>
      <c r="U215" s="314" t="n"/>
      <c r="V215" s="314" t="n"/>
      <c r="W215" s="314" t="n"/>
      <c r="X215" s="314" t="n"/>
      <c r="Y215" s="331" t="n"/>
      <c r="Z215" s="331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6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1" t="n"/>
      <c r="B217" s="314" t="n"/>
      <c r="C217" s="314" t="n"/>
      <c r="D217" s="314" t="n"/>
      <c r="E217" s="314" t="n"/>
      <c r="F217" s="314" t="n"/>
      <c r="G217" s="314" t="n"/>
      <c r="H217" s="314" t="n"/>
      <c r="I217" s="314" t="n"/>
      <c r="J217" s="314" t="n"/>
      <c r="K217" s="314" t="n"/>
      <c r="L217" s="314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314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31" t="inlineStr">
        <is>
          <t>Копченые колбасы</t>
        </is>
      </c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314" t="n"/>
      <c r="N219" s="314" t="n"/>
      <c r="O219" s="314" t="n"/>
      <c r="P219" s="314" t="n"/>
      <c r="Q219" s="314" t="n"/>
      <c r="R219" s="314" t="n"/>
      <c r="S219" s="314" t="n"/>
      <c r="T219" s="314" t="n"/>
      <c r="U219" s="314" t="n"/>
      <c r="V219" s="314" t="n"/>
      <c r="W219" s="314" t="n"/>
      <c r="X219" s="314" t="n"/>
      <c r="Y219" s="331" t="n"/>
      <c r="Z219" s="331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6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6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6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6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6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6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6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6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1" t="n"/>
      <c r="B234" s="314" t="n"/>
      <c r="C234" s="314" t="n"/>
      <c r="D234" s="314" t="n"/>
      <c r="E234" s="314" t="n"/>
      <c r="F234" s="314" t="n"/>
      <c r="G234" s="314" t="n"/>
      <c r="H234" s="314" t="n"/>
      <c r="I234" s="314" t="n"/>
      <c r="J234" s="314" t="n"/>
      <c r="K234" s="314" t="n"/>
      <c r="L234" s="314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314" t="n"/>
      <c r="B235" s="314" t="n"/>
      <c r="C235" s="314" t="n"/>
      <c r="D235" s="314" t="n"/>
      <c r="E235" s="314" t="n"/>
      <c r="F235" s="314" t="n"/>
      <c r="G235" s="314" t="n"/>
      <c r="H235" s="314" t="n"/>
      <c r="I235" s="314" t="n"/>
      <c r="J235" s="314" t="n"/>
      <c r="K235" s="314" t="n"/>
      <c r="L235" s="314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31" t="inlineStr">
        <is>
          <t>Сардельки</t>
        </is>
      </c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314" t="n"/>
      <c r="N236" s="314" t="n"/>
      <c r="O236" s="314" t="n"/>
      <c r="P236" s="314" t="n"/>
      <c r="Q236" s="314" t="n"/>
      <c r="R236" s="314" t="n"/>
      <c r="S236" s="314" t="n"/>
      <c r="T236" s="314" t="n"/>
      <c r="U236" s="314" t="n"/>
      <c r="V236" s="314" t="n"/>
      <c r="W236" s="314" t="n"/>
      <c r="X236" s="314" t="n"/>
      <c r="Y236" s="331" t="n"/>
      <c r="Z236" s="331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6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6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6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1" t="n"/>
      <c r="B240" s="314" t="n"/>
      <c r="C240" s="314" t="n"/>
      <c r="D240" s="314" t="n"/>
      <c r="E240" s="314" t="n"/>
      <c r="F240" s="314" t="n"/>
      <c r="G240" s="314" t="n"/>
      <c r="H240" s="314" t="n"/>
      <c r="I240" s="314" t="n"/>
      <c r="J240" s="314" t="n"/>
      <c r="K240" s="314" t="n"/>
      <c r="L240" s="314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314" t="n"/>
      <c r="B241" s="314" t="n"/>
      <c r="C241" s="314" t="n"/>
      <c r="D241" s="314" t="n"/>
      <c r="E241" s="314" t="n"/>
      <c r="F241" s="314" t="n"/>
      <c r="G241" s="314" t="n"/>
      <c r="H241" s="314" t="n"/>
      <c r="I241" s="314" t="n"/>
      <c r="J241" s="314" t="n"/>
      <c r="K241" s="314" t="n"/>
      <c r="L241" s="314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31" t="inlineStr">
        <is>
          <t>Сырокопченые колбасы</t>
        </is>
      </c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314" t="n"/>
      <c r="N242" s="314" t="n"/>
      <c r="O242" s="314" t="n"/>
      <c r="P242" s="314" t="n"/>
      <c r="Q242" s="314" t="n"/>
      <c r="R242" s="314" t="n"/>
      <c r="S242" s="314" t="n"/>
      <c r="T242" s="314" t="n"/>
      <c r="U242" s="314" t="n"/>
      <c r="V242" s="314" t="n"/>
      <c r="W242" s="314" t="n"/>
      <c r="X242" s="314" t="n"/>
      <c r="Y242" s="331" t="n"/>
      <c r="Z242" s="331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6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6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6" t="n">
        <v>4680115881860</v>
      </c>
      <c r="E245" s="639" t="n"/>
      <c r="F245" s="671" t="n">
        <v>0.17</v>
      </c>
      <c r="G245" s="38" t="n">
        <v>10</v>
      </c>
      <c r="H245" s="671" t="n">
        <v>1.7</v>
      </c>
      <c r="I245" s="671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7" t="inlineStr">
        <is>
          <t>С/к колбасы «Швейцарская» Фикс.вес 0,17 Фиброуз терм/п ТМ «Стародворье»</t>
        </is>
      </c>
      <c r="O245" s="673" t="n"/>
      <c r="P245" s="673" t="n"/>
      <c r="Q245" s="673" t="n"/>
      <c r="R245" s="639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6" t="n">
        <v>4607091388404</v>
      </c>
      <c r="E246" s="639" t="n"/>
      <c r="F246" s="671" t="n">
        <v>0.17</v>
      </c>
      <c r="G246" s="38" t="n">
        <v>15</v>
      </c>
      <c r="H246" s="671" t="n">
        <v>2.55</v>
      </c>
      <c r="I246" s="671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3" t="n"/>
      <c r="P246" s="673" t="n"/>
      <c r="Q246" s="673" t="n"/>
      <c r="R246" s="639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4" t="n">
        <v>0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1" t="n"/>
      <c r="B247" s="314" t="n"/>
      <c r="C247" s="314" t="n"/>
      <c r="D247" s="314" t="n"/>
      <c r="E247" s="314" t="n"/>
      <c r="F247" s="314" t="n"/>
      <c r="G247" s="314" t="n"/>
      <c r="H247" s="314" t="n"/>
      <c r="I247" s="314" t="n"/>
      <c r="J247" s="314" t="n"/>
      <c r="K247" s="314" t="n"/>
      <c r="L247" s="314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кор</t>
        </is>
      </c>
      <c r="V247" s="678">
        <f>IFERROR(V243/H243,"0")+IFERROR(V244/H244,"0")+IFERROR(V245/H245,"0")+IFERROR(V246/H246,"0")</f>
        <v/>
      </c>
      <c r="W247" s="678">
        <f>IFERROR(W243/H243,"0")+IFERROR(W244/H244,"0")+IFERROR(W245/H245,"0")+IFERROR(W246/H246,"0")</f>
        <v/>
      </c>
      <c r="X247" s="678">
        <f>IFERROR(IF(X243="",0,X243),"0")+IFERROR(IF(X244="",0,X244),"0")+IFERROR(IF(X245="",0,X245),"0")+IFERROR(IF(X246="",0,X246),"0")</f>
        <v/>
      </c>
      <c r="Y247" s="679" t="n"/>
      <c r="Z247" s="679" t="n"/>
    </row>
    <row r="248">
      <c r="A248" s="314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кг</t>
        </is>
      </c>
      <c r="V248" s="678">
        <f>IFERROR(SUM(V243:V246),"0")</f>
        <v/>
      </c>
      <c r="W248" s="678">
        <f>IFERROR(SUM(W243:W246),"0")</f>
        <v/>
      </c>
      <c r="X248" s="43" t="n"/>
      <c r="Y248" s="679" t="n"/>
      <c r="Z248" s="679" t="n"/>
    </row>
    <row r="249" ht="14.25" customHeight="1">
      <c r="A249" s="331" t="inlineStr">
        <is>
          <t>Паштеты</t>
        </is>
      </c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314" t="n"/>
      <c r="N249" s="314" t="n"/>
      <c r="O249" s="314" t="n"/>
      <c r="P249" s="314" t="n"/>
      <c r="Q249" s="314" t="n"/>
      <c r="R249" s="314" t="n"/>
      <c r="S249" s="314" t="n"/>
      <c r="T249" s="314" t="n"/>
      <c r="U249" s="314" t="n"/>
      <c r="V249" s="314" t="n"/>
      <c r="W249" s="314" t="n"/>
      <c r="X249" s="314" t="n"/>
      <c r="Y249" s="331" t="n"/>
      <c r="Z249" s="331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6" t="n">
        <v>4680115881808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6" t="n">
        <v>4680115881822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6" t="n">
        <v>4680115880016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1" t="n"/>
      <c r="B253" s="314" t="n"/>
      <c r="C253" s="314" t="n"/>
      <c r="D253" s="314" t="n"/>
      <c r="E253" s="314" t="n"/>
      <c r="F253" s="314" t="n"/>
      <c r="G253" s="314" t="n"/>
      <c r="H253" s="314" t="n"/>
      <c r="I253" s="314" t="n"/>
      <c r="J253" s="314" t="n"/>
      <c r="K253" s="314" t="n"/>
      <c r="L253" s="314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кор</t>
        </is>
      </c>
      <c r="V253" s="678">
        <f>IFERROR(V250/H250,"0")+IFERROR(V251/H251,"0")+IFERROR(V252/H252,"0")</f>
        <v/>
      </c>
      <c r="W253" s="678">
        <f>IFERROR(W250/H250,"0")+IFERROR(W251/H251,"0")+IFERROR(W252/H252,"0")</f>
        <v/>
      </c>
      <c r="X253" s="678">
        <f>IFERROR(IF(X250="",0,X250),"0")+IFERROR(IF(X251="",0,X251),"0")+IFERROR(IF(X252="",0,X252),"0")</f>
        <v/>
      </c>
      <c r="Y253" s="679" t="n"/>
      <c r="Z253" s="679" t="n"/>
    </row>
    <row r="254">
      <c r="A254" s="314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кг</t>
        </is>
      </c>
      <c r="V254" s="678">
        <f>IFERROR(SUM(V250:V252),"0")</f>
        <v/>
      </c>
      <c r="W254" s="678">
        <f>IFERROR(SUM(W250:W252),"0")</f>
        <v/>
      </c>
      <c r="X254" s="43" t="n"/>
      <c r="Y254" s="679" t="n"/>
      <c r="Z254" s="679" t="n"/>
    </row>
    <row r="255" ht="16.5" customHeight="1">
      <c r="A255" s="330" t="inlineStr">
        <is>
          <t>Фирменная</t>
        </is>
      </c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314" t="n"/>
      <c r="N255" s="314" t="n"/>
      <c r="O255" s="314" t="n"/>
      <c r="P255" s="314" t="n"/>
      <c r="Q255" s="314" t="n"/>
      <c r="R255" s="314" t="n"/>
      <c r="S255" s="314" t="n"/>
      <c r="T255" s="314" t="n"/>
      <c r="U255" s="314" t="n"/>
      <c r="V255" s="314" t="n"/>
      <c r="W255" s="314" t="n"/>
      <c r="X255" s="314" t="n"/>
      <c r="Y255" s="330" t="n"/>
      <c r="Z255" s="330" t="n"/>
    </row>
    <row r="256" ht="14.25" customHeight="1">
      <c r="A256" s="331" t="inlineStr">
        <is>
          <t>Вареные колбасы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1" t="n"/>
      <c r="Z256" s="331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6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6" t="n">
        <v>4607091387452</v>
      </c>
      <c r="E259" s="639" t="n"/>
      <c r="F259" s="671" t="n">
        <v>1.45</v>
      </c>
      <c r="G259" s="38" t="n">
        <v>8</v>
      </c>
      <c r="H259" s="671" t="n">
        <v>11.6</v>
      </c>
      <c r="I259" s="671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4" t="inlineStr">
        <is>
          <t>Вареные колбасы Молочная По-стародворски Фирменная Весовые П/а Стародворье</t>
        </is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6" t="n">
        <v>4607091385984</v>
      </c>
      <c r="E261" s="639" t="n"/>
      <c r="F261" s="671" t="n">
        <v>1.35</v>
      </c>
      <c r="G261" s="38" t="n">
        <v>8</v>
      </c>
      <c r="H261" s="671" t="n">
        <v>10.8</v>
      </c>
      <c r="I261" s="671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6" t="n">
        <v>4607091387438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6" t="n">
        <v>4607091387469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2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1" t="n"/>
      <c r="B264" s="314" t="n"/>
      <c r="C264" s="314" t="n"/>
      <c r="D264" s="314" t="n"/>
      <c r="E264" s="314" t="n"/>
      <c r="F264" s="314" t="n"/>
      <c r="G264" s="314" t="n"/>
      <c r="H264" s="314" t="n"/>
      <c r="I264" s="314" t="n"/>
      <c r="J264" s="314" t="n"/>
      <c r="K264" s="314" t="n"/>
      <c r="L264" s="314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кор</t>
        </is>
      </c>
      <c r="V264" s="678">
        <f>IFERROR(V257/H257,"0")+IFERROR(V258/H258,"0")+IFERROR(V259/H259,"0")+IFERROR(V260/H260,"0")+IFERROR(V261/H261,"0")+IFERROR(V262/H262,"0")+IFERROR(V263/H263,"0")</f>
        <v/>
      </c>
      <c r="W264" s="678">
        <f>IFERROR(W257/H257,"0")+IFERROR(W258/H258,"0")+IFERROR(W259/H259,"0")+IFERROR(W260/H260,"0")+IFERROR(W261/H261,"0")+IFERROR(W262/H262,"0")+IFERROR(W263/H263,"0")</f>
        <v/>
      </c>
      <c r="X264" s="678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79" t="n"/>
      <c r="Z264" s="679" t="n"/>
    </row>
    <row r="265">
      <c r="A265" s="314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кг</t>
        </is>
      </c>
      <c r="V265" s="678">
        <f>IFERROR(SUM(V257:V263),"0")</f>
        <v/>
      </c>
      <c r="W265" s="678">
        <f>IFERROR(SUM(W257:W263),"0")</f>
        <v/>
      </c>
      <c r="X265" s="43" t="n"/>
      <c r="Y265" s="679" t="n"/>
      <c r="Z265" s="679" t="n"/>
    </row>
    <row r="266" ht="14.25" customHeight="1">
      <c r="A266" s="331" t="inlineStr">
        <is>
          <t>Копченые колбасы</t>
        </is>
      </c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314" t="n"/>
      <c r="N266" s="314" t="n"/>
      <c r="O266" s="314" t="n"/>
      <c r="P266" s="314" t="n"/>
      <c r="Q266" s="314" t="n"/>
      <c r="R266" s="314" t="n"/>
      <c r="S266" s="314" t="n"/>
      <c r="T266" s="314" t="n"/>
      <c r="U266" s="314" t="n"/>
      <c r="V266" s="314" t="n"/>
      <c r="W266" s="314" t="n"/>
      <c r="X266" s="314" t="n"/>
      <c r="Y266" s="331" t="n"/>
      <c r="Z266" s="331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6" t="n">
        <v>4607091387292</v>
      </c>
      <c r="E267" s="639" t="n"/>
      <c r="F267" s="671" t="n">
        <v>0.73</v>
      </c>
      <c r="G267" s="38" t="n">
        <v>6</v>
      </c>
      <c r="H267" s="671" t="n">
        <v>4.38</v>
      </c>
      <c r="I267" s="671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6" t="n">
        <v>4607091387315</v>
      </c>
      <c r="E268" s="639" t="n"/>
      <c r="F268" s="671" t="n">
        <v>0.7</v>
      </c>
      <c r="G268" s="38" t="n">
        <v>4</v>
      </c>
      <c r="H268" s="671" t="n">
        <v>2.8</v>
      </c>
      <c r="I268" s="671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1" t="n"/>
      <c r="B269" s="314" t="n"/>
      <c r="C269" s="314" t="n"/>
      <c r="D269" s="314" t="n"/>
      <c r="E269" s="314" t="n"/>
      <c r="F269" s="314" t="n"/>
      <c r="G269" s="314" t="n"/>
      <c r="H269" s="314" t="n"/>
      <c r="I269" s="314" t="n"/>
      <c r="J269" s="314" t="n"/>
      <c r="K269" s="314" t="n"/>
      <c r="L269" s="314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кор</t>
        </is>
      </c>
      <c r="V269" s="678">
        <f>IFERROR(V267/H267,"0")+IFERROR(V268/H268,"0")</f>
        <v/>
      </c>
      <c r="W269" s="678">
        <f>IFERROR(W267/H267,"0")+IFERROR(W268/H268,"0")</f>
        <v/>
      </c>
      <c r="X269" s="678">
        <f>IFERROR(IF(X267="",0,X267),"0")+IFERROR(IF(X268="",0,X268),"0")</f>
        <v/>
      </c>
      <c r="Y269" s="679" t="n"/>
      <c r="Z269" s="679" t="n"/>
    </row>
    <row r="270">
      <c r="A270" s="314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кг</t>
        </is>
      </c>
      <c r="V270" s="678">
        <f>IFERROR(SUM(V267:V268),"0")</f>
        <v/>
      </c>
      <c r="W270" s="678">
        <f>IFERROR(SUM(W267:W268),"0")</f>
        <v/>
      </c>
      <c r="X270" s="43" t="n"/>
      <c r="Y270" s="679" t="n"/>
      <c r="Z270" s="679" t="n"/>
    </row>
    <row r="271" ht="16.5" customHeight="1">
      <c r="A271" s="330" t="inlineStr">
        <is>
          <t>Бавария</t>
        </is>
      </c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314" t="n"/>
      <c r="N271" s="314" t="n"/>
      <c r="O271" s="314" t="n"/>
      <c r="P271" s="314" t="n"/>
      <c r="Q271" s="314" t="n"/>
      <c r="R271" s="314" t="n"/>
      <c r="S271" s="314" t="n"/>
      <c r="T271" s="314" t="n"/>
      <c r="U271" s="314" t="n"/>
      <c r="V271" s="314" t="n"/>
      <c r="W271" s="314" t="n"/>
      <c r="X271" s="314" t="n"/>
      <c r="Y271" s="330" t="n"/>
      <c r="Z271" s="330" t="n"/>
    </row>
    <row r="272" ht="14.25" customHeight="1">
      <c r="A272" s="331" t="inlineStr">
        <is>
          <t>Копченые колбасы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1" t="n"/>
      <c r="Z272" s="331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6" t="n">
        <v>4607091383836</v>
      </c>
      <c r="E273" s="639" t="n"/>
      <c r="F273" s="671" t="n">
        <v>0.3</v>
      </c>
      <c r="G273" s="38" t="n">
        <v>6</v>
      </c>
      <c r="H273" s="671" t="n">
        <v>1.8</v>
      </c>
      <c r="I273" s="671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3" t="n"/>
      <c r="P273" s="673" t="n"/>
      <c r="Q273" s="673" t="n"/>
      <c r="R273" s="639" t="n"/>
      <c r="S273" s="40" t="inlineStr"/>
      <c r="T273" s="40" t="inlineStr"/>
      <c r="U273" s="41" t="inlineStr">
        <is>
          <t>кг</t>
        </is>
      </c>
      <c r="V273" s="674" t="n">
        <v>0</v>
      </c>
      <c r="W273" s="675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1" t="n"/>
      <c r="B274" s="314" t="n"/>
      <c r="C274" s="314" t="n"/>
      <c r="D274" s="314" t="n"/>
      <c r="E274" s="314" t="n"/>
      <c r="F274" s="314" t="n"/>
      <c r="G274" s="314" t="n"/>
      <c r="H274" s="314" t="n"/>
      <c r="I274" s="314" t="n"/>
      <c r="J274" s="314" t="n"/>
      <c r="K274" s="314" t="n"/>
      <c r="L274" s="314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кор</t>
        </is>
      </c>
      <c r="V274" s="678">
        <f>IFERROR(V273/H273,"0")</f>
        <v/>
      </c>
      <c r="W274" s="678">
        <f>IFERROR(W273/H273,"0")</f>
        <v/>
      </c>
      <c r="X274" s="678">
        <f>IFERROR(IF(X273="",0,X273),"0")</f>
        <v/>
      </c>
      <c r="Y274" s="679" t="n"/>
      <c r="Z274" s="679" t="n"/>
    </row>
    <row r="275">
      <c r="A275" s="314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кг</t>
        </is>
      </c>
      <c r="V275" s="678">
        <f>IFERROR(SUM(V273:V273),"0")</f>
        <v/>
      </c>
      <c r="W275" s="678">
        <f>IFERROR(SUM(W273:W273),"0")</f>
        <v/>
      </c>
      <c r="X275" s="43" t="n"/>
      <c r="Y275" s="679" t="n"/>
      <c r="Z275" s="679" t="n"/>
    </row>
    <row r="276" ht="14.25" customHeight="1">
      <c r="A276" s="331" t="inlineStr">
        <is>
          <t>Сосиски</t>
        </is>
      </c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314" t="n"/>
      <c r="N276" s="314" t="n"/>
      <c r="O276" s="314" t="n"/>
      <c r="P276" s="314" t="n"/>
      <c r="Q276" s="314" t="n"/>
      <c r="R276" s="314" t="n"/>
      <c r="S276" s="314" t="n"/>
      <c r="T276" s="314" t="n"/>
      <c r="U276" s="314" t="n"/>
      <c r="V276" s="314" t="n"/>
      <c r="W276" s="314" t="n"/>
      <c r="X276" s="314" t="n"/>
      <c r="Y276" s="331" t="n"/>
      <c r="Z276" s="331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6" t="n">
        <v>4607091387919</v>
      </c>
      <c r="E277" s="639" t="n"/>
      <c r="F277" s="671" t="n">
        <v>1.35</v>
      </c>
      <c r="G277" s="38" t="n">
        <v>6</v>
      </c>
      <c r="H277" s="671" t="n">
        <v>8.1</v>
      </c>
      <c r="I277" s="671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0</v>
      </c>
      <c r="W277" s="67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6" t="n">
        <v>4607091383942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3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6" t="n">
        <v>4607091383959</v>
      </c>
      <c r="E279" s="639" t="n"/>
      <c r="F279" s="671" t="n">
        <v>0.42</v>
      </c>
      <c r="G279" s="38" t="n">
        <v>6</v>
      </c>
      <c r="H279" s="671" t="n">
        <v>2.52</v>
      </c>
      <c r="I279" s="671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4" t="inlineStr">
        <is>
          <t>Сосиски «Баварские с сыром» Фикс.вес 0,42 п/а ТМ «Стародворье»</t>
        </is>
      </c>
      <c r="O279" s="673" t="n"/>
      <c r="P279" s="673" t="n"/>
      <c r="Q279" s="673" t="n"/>
      <c r="R279" s="639" t="n"/>
      <c r="S279" s="40" t="inlineStr"/>
      <c r="T279" s="40" t="inlineStr"/>
      <c r="U279" s="41" t="inlineStr">
        <is>
          <t>кг</t>
        </is>
      </c>
      <c r="V279" s="674" t="n">
        <v>0</v>
      </c>
      <c r="W279" s="675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1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кор</t>
        </is>
      </c>
      <c r="V280" s="678">
        <f>IFERROR(V277/H277,"0")+IFERROR(V278/H278,"0")+IFERROR(V279/H279,"0")</f>
        <v/>
      </c>
      <c r="W280" s="678">
        <f>IFERROR(W277/H277,"0")+IFERROR(W278/H278,"0")+IFERROR(W279/H279,"0")</f>
        <v/>
      </c>
      <c r="X280" s="678">
        <f>IFERROR(IF(X277="",0,X277),"0")+IFERROR(IF(X278="",0,X278),"0")+IFERROR(IF(X279="",0,X279),"0")</f>
        <v/>
      </c>
      <c r="Y280" s="679" t="n"/>
      <c r="Z280" s="679" t="n"/>
    </row>
    <row r="281">
      <c r="A281" s="314" t="n"/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676" t="n"/>
      <c r="N281" s="677" t="inlineStr">
        <is>
          <t>Итого</t>
        </is>
      </c>
      <c r="O281" s="647" t="n"/>
      <c r="P281" s="647" t="n"/>
      <c r="Q281" s="647" t="n"/>
      <c r="R281" s="647" t="n"/>
      <c r="S281" s="647" t="n"/>
      <c r="T281" s="648" t="n"/>
      <c r="U281" s="43" t="inlineStr">
        <is>
          <t>кг</t>
        </is>
      </c>
      <c r="V281" s="678">
        <f>IFERROR(SUM(V277:V279),"0")</f>
        <v/>
      </c>
      <c r="W281" s="678">
        <f>IFERROR(SUM(W277:W279),"0")</f>
        <v/>
      </c>
      <c r="X281" s="43" t="n"/>
      <c r="Y281" s="679" t="n"/>
      <c r="Z281" s="679" t="n"/>
    </row>
    <row r="282" ht="14.25" customHeight="1">
      <c r="A282" s="331" t="inlineStr">
        <is>
          <t>Сардельки</t>
        </is>
      </c>
      <c r="B282" s="314" t="n"/>
      <c r="C282" s="314" t="n"/>
      <c r="D282" s="314" t="n"/>
      <c r="E282" s="314" t="n"/>
      <c r="F282" s="314" t="n"/>
      <c r="G282" s="314" t="n"/>
      <c r="H282" s="314" t="n"/>
      <c r="I282" s="314" t="n"/>
      <c r="J282" s="314" t="n"/>
      <c r="K282" s="314" t="n"/>
      <c r="L282" s="314" t="n"/>
      <c r="M282" s="314" t="n"/>
      <c r="N282" s="314" t="n"/>
      <c r="O282" s="314" t="n"/>
      <c r="P282" s="314" t="n"/>
      <c r="Q282" s="314" t="n"/>
      <c r="R282" s="314" t="n"/>
      <c r="S282" s="314" t="n"/>
      <c r="T282" s="314" t="n"/>
      <c r="U282" s="314" t="n"/>
      <c r="V282" s="314" t="n"/>
      <c r="W282" s="314" t="n"/>
      <c r="X282" s="314" t="n"/>
      <c r="Y282" s="331" t="n"/>
      <c r="Z282" s="331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6" t="n">
        <v>4607091388831</v>
      </c>
      <c r="E283" s="639" t="n"/>
      <c r="F283" s="671" t="n">
        <v>0.38</v>
      </c>
      <c r="G283" s="38" t="n">
        <v>6</v>
      </c>
      <c r="H283" s="671" t="n">
        <v>2.28</v>
      </c>
      <c r="I283" s="671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3" t="n"/>
      <c r="P283" s="673" t="n"/>
      <c r="Q283" s="673" t="n"/>
      <c r="R283" s="639" t="n"/>
      <c r="S283" s="40" t="inlineStr"/>
      <c r="T283" s="40" t="inlineStr"/>
      <c r="U283" s="41" t="inlineStr">
        <is>
          <t>кг</t>
        </is>
      </c>
      <c r="V283" s="674" t="n">
        <v>0</v>
      </c>
      <c r="W283" s="675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1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кор</t>
        </is>
      </c>
      <c r="V284" s="678">
        <f>IFERROR(V283/H283,"0")</f>
        <v/>
      </c>
      <c r="W284" s="678">
        <f>IFERROR(W283/H283,"0")</f>
        <v/>
      </c>
      <c r="X284" s="678">
        <f>IFERROR(IF(X283="",0,X283),"0")</f>
        <v/>
      </c>
      <c r="Y284" s="679" t="n"/>
      <c r="Z284" s="679" t="n"/>
    </row>
    <row r="285">
      <c r="A285" s="314" t="n"/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676" t="n"/>
      <c r="N285" s="677" t="inlineStr">
        <is>
          <t>Итого</t>
        </is>
      </c>
      <c r="O285" s="647" t="n"/>
      <c r="P285" s="647" t="n"/>
      <c r="Q285" s="647" t="n"/>
      <c r="R285" s="647" t="n"/>
      <c r="S285" s="647" t="n"/>
      <c r="T285" s="648" t="n"/>
      <c r="U285" s="43" t="inlineStr">
        <is>
          <t>кг</t>
        </is>
      </c>
      <c r="V285" s="678">
        <f>IFERROR(SUM(V283:V283),"0")</f>
        <v/>
      </c>
      <c r="W285" s="678">
        <f>IFERROR(SUM(W283:W283),"0")</f>
        <v/>
      </c>
      <c r="X285" s="43" t="n"/>
      <c r="Y285" s="679" t="n"/>
      <c r="Z285" s="679" t="n"/>
    </row>
    <row r="286" ht="14.25" customHeight="1">
      <c r="A286" s="331" t="inlineStr">
        <is>
          <t>Сырокопченые колбасы</t>
        </is>
      </c>
      <c r="B286" s="314" t="n"/>
      <c r="C286" s="314" t="n"/>
      <c r="D286" s="314" t="n"/>
      <c r="E286" s="314" t="n"/>
      <c r="F286" s="314" t="n"/>
      <c r="G286" s="314" t="n"/>
      <c r="H286" s="314" t="n"/>
      <c r="I286" s="314" t="n"/>
      <c r="J286" s="314" t="n"/>
      <c r="K286" s="314" t="n"/>
      <c r="L286" s="314" t="n"/>
      <c r="M286" s="314" t="n"/>
      <c r="N286" s="314" t="n"/>
      <c r="O286" s="314" t="n"/>
      <c r="P286" s="314" t="n"/>
      <c r="Q286" s="314" t="n"/>
      <c r="R286" s="314" t="n"/>
      <c r="S286" s="314" t="n"/>
      <c r="T286" s="314" t="n"/>
      <c r="U286" s="314" t="n"/>
      <c r="V286" s="314" t="n"/>
      <c r="W286" s="314" t="n"/>
      <c r="X286" s="314" t="n"/>
      <c r="Y286" s="331" t="n"/>
      <c r="Z286" s="331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6" t="n">
        <v>4607091383102</v>
      </c>
      <c r="E287" s="639" t="n"/>
      <c r="F287" s="671" t="n">
        <v>0.17</v>
      </c>
      <c r="G287" s="38" t="n">
        <v>15</v>
      </c>
      <c r="H287" s="671" t="n">
        <v>2.55</v>
      </c>
      <c r="I287" s="671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3" t="n"/>
      <c r="P287" s="673" t="n"/>
      <c r="Q287" s="673" t="n"/>
      <c r="R287" s="639" t="n"/>
      <c r="S287" s="40" t="inlineStr"/>
      <c r="T287" s="40" t="inlineStr"/>
      <c r="U287" s="41" t="inlineStr">
        <is>
          <t>кг</t>
        </is>
      </c>
      <c r="V287" s="674" t="n">
        <v>0</v>
      </c>
      <c r="W287" s="675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1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кор</t>
        </is>
      </c>
      <c r="V288" s="678">
        <f>IFERROR(V287/H287,"0")</f>
        <v/>
      </c>
      <c r="W288" s="678">
        <f>IFERROR(W287/H287,"0")</f>
        <v/>
      </c>
      <c r="X288" s="678">
        <f>IFERROR(IF(X287="",0,X287),"0")</f>
        <v/>
      </c>
      <c r="Y288" s="679" t="n"/>
      <c r="Z288" s="679" t="n"/>
    </row>
    <row r="289">
      <c r="A289" s="314" t="n"/>
      <c r="B289" s="314" t="n"/>
      <c r="C289" s="314" t="n"/>
      <c r="D289" s="314" t="n"/>
      <c r="E289" s="314" t="n"/>
      <c r="F289" s="314" t="n"/>
      <c r="G289" s="314" t="n"/>
      <c r="H289" s="314" t="n"/>
      <c r="I289" s="314" t="n"/>
      <c r="J289" s="314" t="n"/>
      <c r="K289" s="314" t="n"/>
      <c r="L289" s="314" t="n"/>
      <c r="M289" s="676" t="n"/>
      <c r="N289" s="677" t="inlineStr">
        <is>
          <t>Итого</t>
        </is>
      </c>
      <c r="O289" s="647" t="n"/>
      <c r="P289" s="647" t="n"/>
      <c r="Q289" s="647" t="n"/>
      <c r="R289" s="647" t="n"/>
      <c r="S289" s="647" t="n"/>
      <c r="T289" s="648" t="n"/>
      <c r="U289" s="43" t="inlineStr">
        <is>
          <t>кг</t>
        </is>
      </c>
      <c r="V289" s="678">
        <f>IFERROR(SUM(V287:V287),"0")</f>
        <v/>
      </c>
      <c r="W289" s="678">
        <f>IFERROR(SUM(W287:W287),"0")</f>
        <v/>
      </c>
      <c r="X289" s="43" t="n"/>
      <c r="Y289" s="679" t="n"/>
      <c r="Z289" s="679" t="n"/>
    </row>
    <row r="290" ht="27.75" customHeight="1">
      <c r="A290" s="342" t="inlineStr">
        <is>
          <t>Особый рецепт</t>
        </is>
      </c>
      <c r="B290" s="670" t="n"/>
      <c r="C290" s="670" t="n"/>
      <c r="D290" s="670" t="n"/>
      <c r="E290" s="670" t="n"/>
      <c r="F290" s="670" t="n"/>
      <c r="G290" s="670" t="n"/>
      <c r="H290" s="670" t="n"/>
      <c r="I290" s="670" t="n"/>
      <c r="J290" s="670" t="n"/>
      <c r="K290" s="670" t="n"/>
      <c r="L290" s="670" t="n"/>
      <c r="M290" s="670" t="n"/>
      <c r="N290" s="670" t="n"/>
      <c r="O290" s="670" t="n"/>
      <c r="P290" s="670" t="n"/>
      <c r="Q290" s="670" t="n"/>
      <c r="R290" s="670" t="n"/>
      <c r="S290" s="670" t="n"/>
      <c r="T290" s="670" t="n"/>
      <c r="U290" s="670" t="n"/>
      <c r="V290" s="670" t="n"/>
      <c r="W290" s="670" t="n"/>
      <c r="X290" s="670" t="n"/>
      <c r="Y290" s="55" t="n"/>
      <c r="Z290" s="55" t="n"/>
    </row>
    <row r="291" ht="16.5" customHeight="1">
      <c r="A291" s="330" t="inlineStr">
        <is>
          <t>Особая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0" t="n"/>
      <c r="Z291" s="330" t="n"/>
    </row>
    <row r="292" ht="14.25" customHeight="1">
      <c r="A292" s="331" t="inlineStr">
        <is>
          <t>Вареные колбасы</t>
        </is>
      </c>
      <c r="B292" s="314" t="n"/>
      <c r="C292" s="314" t="n"/>
      <c r="D292" s="314" t="n"/>
      <c r="E292" s="314" t="n"/>
      <c r="F292" s="314" t="n"/>
      <c r="G292" s="314" t="n"/>
      <c r="H292" s="314" t="n"/>
      <c r="I292" s="314" t="n"/>
      <c r="J292" s="314" t="n"/>
      <c r="K292" s="314" t="n"/>
      <c r="L292" s="314" t="n"/>
      <c r="M292" s="314" t="n"/>
      <c r="N292" s="314" t="n"/>
      <c r="O292" s="314" t="n"/>
      <c r="P292" s="314" t="n"/>
      <c r="Q292" s="314" t="n"/>
      <c r="R292" s="314" t="n"/>
      <c r="S292" s="314" t="n"/>
      <c r="T292" s="314" t="n"/>
      <c r="U292" s="314" t="n"/>
      <c r="V292" s="314" t="n"/>
      <c r="W292" s="314" t="n"/>
      <c r="X292" s="314" t="n"/>
      <c r="Y292" s="331" t="n"/>
      <c r="Z292" s="331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6" t="n">
        <v>4607091383997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6" t="n">
        <v>4607091384130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6" t="n">
        <v>4607091384147</v>
      </c>
      <c r="E298" s="639" t="n"/>
      <c r="F298" s="671" t="n">
        <v>2.5</v>
      </c>
      <c r="G298" s="38" t="n">
        <v>6</v>
      </c>
      <c r="H298" s="671" t="n">
        <v>15</v>
      </c>
      <c r="I298" s="671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2" t="inlineStr">
        <is>
          <t>Вареные колбасы Особая Особая Весовые П/а Особый рецепт</t>
        </is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6" t="n">
        <v>4607091384154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6" t="n">
        <v>4607091384161</v>
      </c>
      <c r="E300" s="639" t="n"/>
      <c r="F300" s="671" t="n">
        <v>0.5</v>
      </c>
      <c r="G300" s="38" t="n">
        <v>10</v>
      </c>
      <c r="H300" s="671" t="n">
        <v>5</v>
      </c>
      <c r="I300" s="671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3" t="n"/>
      <c r="P300" s="673" t="n"/>
      <c r="Q300" s="673" t="n"/>
      <c r="R300" s="639" t="n"/>
      <c r="S300" s="40" t="inlineStr"/>
      <c r="T300" s="40" t="inlineStr"/>
      <c r="U300" s="41" t="inlineStr">
        <is>
          <t>кг</t>
        </is>
      </c>
      <c r="V300" s="674" t="n">
        <v>0</v>
      </c>
      <c r="W300" s="675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1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кор</t>
        </is>
      </c>
      <c r="V301" s="678">
        <f>IFERROR(V293/H293,"0")+IFERROR(V294/H294,"0")+IFERROR(V295/H295,"0")+IFERROR(V296/H296,"0")+IFERROR(V297/H297,"0")+IFERROR(V298/H298,"0")+IFERROR(V299/H299,"0")+IFERROR(V300/H300,"0")</f>
        <v/>
      </c>
      <c r="W301" s="678">
        <f>IFERROR(W293/H293,"0")+IFERROR(W294/H294,"0")+IFERROR(W295/H295,"0")+IFERROR(W296/H296,"0")+IFERROR(W297/H297,"0")+IFERROR(W298/H298,"0")+IFERROR(W299/H299,"0")+IFERROR(W300/H300,"0")</f>
        <v/>
      </c>
      <c r="X301" s="67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79" t="n"/>
      <c r="Z301" s="679" t="n"/>
    </row>
    <row r="302">
      <c r="A302" s="314" t="n"/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676" t="n"/>
      <c r="N302" s="677" t="inlineStr">
        <is>
          <t>Итого</t>
        </is>
      </c>
      <c r="O302" s="647" t="n"/>
      <c r="P302" s="647" t="n"/>
      <c r="Q302" s="647" t="n"/>
      <c r="R302" s="647" t="n"/>
      <c r="S302" s="647" t="n"/>
      <c r="T302" s="648" t="n"/>
      <c r="U302" s="43" t="inlineStr">
        <is>
          <t>кг</t>
        </is>
      </c>
      <c r="V302" s="678">
        <f>IFERROR(SUM(V293:V300),"0")</f>
        <v/>
      </c>
      <c r="W302" s="678">
        <f>IFERROR(SUM(W293:W300),"0")</f>
        <v/>
      </c>
      <c r="X302" s="43" t="n"/>
      <c r="Y302" s="679" t="n"/>
      <c r="Z302" s="679" t="n"/>
    </row>
    <row r="303" ht="14.25" customHeight="1">
      <c r="A303" s="331" t="inlineStr">
        <is>
          <t>Ветчины</t>
        </is>
      </c>
      <c r="B303" s="314" t="n"/>
      <c r="C303" s="314" t="n"/>
      <c r="D303" s="314" t="n"/>
      <c r="E303" s="314" t="n"/>
      <c r="F303" s="314" t="n"/>
      <c r="G303" s="314" t="n"/>
      <c r="H303" s="314" t="n"/>
      <c r="I303" s="314" t="n"/>
      <c r="J303" s="314" t="n"/>
      <c r="K303" s="314" t="n"/>
      <c r="L303" s="314" t="n"/>
      <c r="M303" s="314" t="n"/>
      <c r="N303" s="314" t="n"/>
      <c r="O303" s="314" t="n"/>
      <c r="P303" s="314" t="n"/>
      <c r="Q303" s="314" t="n"/>
      <c r="R303" s="314" t="n"/>
      <c r="S303" s="314" t="n"/>
      <c r="T303" s="314" t="n"/>
      <c r="U303" s="314" t="n"/>
      <c r="V303" s="314" t="n"/>
      <c r="W303" s="314" t="n"/>
      <c r="X303" s="314" t="n"/>
      <c r="Y303" s="331" t="n"/>
      <c r="Z303" s="331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6" t="n">
        <v>4607091383980</v>
      </c>
      <c r="E304" s="639" t="n"/>
      <c r="F304" s="671" t="n">
        <v>2.5</v>
      </c>
      <c r="G304" s="38" t="n">
        <v>6</v>
      </c>
      <c r="H304" s="671" t="n">
        <v>15</v>
      </c>
      <c r="I304" s="671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IFERROR(V304/H304,"0")+IFERROR(V305/H305,"0")</f>
        <v/>
      </c>
      <c r="W306" s="678">
        <f>IFERROR(W304/H304,"0")+IFERROR(W305/H305,"0")</f>
        <v/>
      </c>
      <c r="X306" s="678">
        <f>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IFERROR(SUM(V304:V305),"0")</f>
        <v/>
      </c>
      <c r="W307" s="678">
        <f>IFERROR(SUM(W304:W305),"0")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0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250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0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4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Сыровяленые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6" t="n">
        <v>4680115882997</v>
      </c>
      <c r="E375" s="639" t="n"/>
      <c r="F375" s="671" t="n">
        <v>0.13</v>
      </c>
      <c r="G375" s="38" t="n">
        <v>10</v>
      </c>
      <c r="H375" s="671" t="n">
        <v>1.3</v>
      </c>
      <c r="I375" s="671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0" t="inlineStr">
        <is>
          <t>с/в колбасы «Филейбургская с филе сочного окорока» ф/в 0,13 н/о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1" t="n"/>
      <c r="B376" s="314" t="n"/>
      <c r="C376" s="314" t="n"/>
      <c r="D376" s="314" t="n"/>
      <c r="E376" s="314" t="n"/>
      <c r="F376" s="314" t="n"/>
      <c r="G376" s="314" t="n"/>
      <c r="H376" s="314" t="n"/>
      <c r="I376" s="314" t="n"/>
      <c r="J376" s="314" t="n"/>
      <c r="K376" s="314" t="n"/>
      <c r="L376" s="314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кор</t>
        </is>
      </c>
      <c r="V376" s="678">
        <f>IFERROR(V375/H375,"0")</f>
        <v/>
      </c>
      <c r="W376" s="678">
        <f>IFERROR(W375/H375,"0")</f>
        <v/>
      </c>
      <c r="X376" s="678">
        <f>IFERROR(IF(X375="",0,X375),"0")</f>
        <v/>
      </c>
      <c r="Y376" s="679" t="n"/>
      <c r="Z376" s="679" t="n"/>
    </row>
    <row r="377">
      <c r="A377" s="314" t="n"/>
      <c r="B377" s="314" t="n"/>
      <c r="C377" s="314" t="n"/>
      <c r="D377" s="314" t="n"/>
      <c r="E377" s="314" t="n"/>
      <c r="F377" s="314" t="n"/>
      <c r="G377" s="314" t="n"/>
      <c r="H377" s="314" t="n"/>
      <c r="I377" s="314" t="n"/>
      <c r="J377" s="314" t="n"/>
      <c r="K377" s="314" t="n"/>
      <c r="L377" s="314" t="n"/>
      <c r="M377" s="676" t="n"/>
      <c r="N377" s="677" t="inlineStr">
        <is>
          <t>Итого</t>
        </is>
      </c>
      <c r="O377" s="647" t="n"/>
      <c r="P377" s="647" t="n"/>
      <c r="Q377" s="647" t="n"/>
      <c r="R377" s="647" t="n"/>
      <c r="S377" s="647" t="n"/>
      <c r="T377" s="648" t="n"/>
      <c r="U377" s="43" t="inlineStr">
        <is>
          <t>кг</t>
        </is>
      </c>
      <c r="V377" s="678">
        <f>IFERROR(SUM(V375:V375),"0")</f>
        <v/>
      </c>
      <c r="W377" s="678">
        <f>IFERROR(SUM(W375:W375),"0")</f>
        <v/>
      </c>
      <c r="X377" s="43" t="n"/>
      <c r="Y377" s="679" t="n"/>
      <c r="Z377" s="679" t="n"/>
    </row>
    <row r="378" ht="16.5" customHeight="1">
      <c r="A378" s="330" t="inlineStr">
        <is>
          <t>Балыкбургская</t>
        </is>
      </c>
      <c r="B378" s="314" t="n"/>
      <c r="C378" s="314" t="n"/>
      <c r="D378" s="314" t="n"/>
      <c r="E378" s="314" t="n"/>
      <c r="F378" s="314" t="n"/>
      <c r="G378" s="314" t="n"/>
      <c r="H378" s="314" t="n"/>
      <c r="I378" s="314" t="n"/>
      <c r="J378" s="314" t="n"/>
      <c r="K378" s="314" t="n"/>
      <c r="L378" s="314" t="n"/>
      <c r="M378" s="314" t="n"/>
      <c r="N378" s="314" t="n"/>
      <c r="O378" s="314" t="n"/>
      <c r="P378" s="314" t="n"/>
      <c r="Q378" s="314" t="n"/>
      <c r="R378" s="314" t="n"/>
      <c r="S378" s="314" t="n"/>
      <c r="T378" s="314" t="n"/>
      <c r="U378" s="314" t="n"/>
      <c r="V378" s="314" t="n"/>
      <c r="W378" s="314" t="n"/>
      <c r="X378" s="314" t="n"/>
      <c r="Y378" s="330" t="n"/>
      <c r="Z378" s="330" t="n"/>
    </row>
    <row r="379" ht="14.25" customHeight="1">
      <c r="A379" s="331" t="inlineStr">
        <is>
          <t>Ветчины</t>
        </is>
      </c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314" t="n"/>
      <c r="N379" s="314" t="n"/>
      <c r="O379" s="314" t="n"/>
      <c r="P379" s="314" t="n"/>
      <c r="Q379" s="314" t="n"/>
      <c r="R379" s="314" t="n"/>
      <c r="S379" s="314" t="n"/>
      <c r="T379" s="314" t="n"/>
      <c r="U379" s="314" t="n"/>
      <c r="V379" s="314" t="n"/>
      <c r="W379" s="314" t="n"/>
      <c r="X379" s="314" t="n"/>
      <c r="Y379" s="331" t="n"/>
      <c r="Z379" s="331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6" t="n">
        <v>4607091389388</v>
      </c>
      <c r="E380" s="639" t="n"/>
      <c r="F380" s="671" t="n">
        <v>1.3</v>
      </c>
      <c r="G380" s="38" t="n">
        <v>4</v>
      </c>
      <c r="H380" s="671" t="n">
        <v>5.2</v>
      </c>
      <c r="I380" s="671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6" t="n">
        <v>4607091389364</v>
      </c>
      <c r="E381" s="639" t="n"/>
      <c r="F381" s="671" t="n">
        <v>0.42</v>
      </c>
      <c r="G381" s="38" t="n">
        <v>6</v>
      </c>
      <c r="H381" s="671" t="n">
        <v>2.52</v>
      </c>
      <c r="I381" s="671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3" t="n"/>
      <c r="P381" s="673" t="n"/>
      <c r="Q381" s="673" t="n"/>
      <c r="R381" s="639" t="n"/>
      <c r="S381" s="40" t="inlineStr"/>
      <c r="T381" s="40" t="inlineStr"/>
      <c r="U381" s="41" t="inlineStr">
        <is>
          <t>кг</t>
        </is>
      </c>
      <c r="V381" s="674" t="n">
        <v>0</v>
      </c>
      <c r="W381" s="675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1" t="n"/>
      <c r="B382" s="314" t="n"/>
      <c r="C382" s="314" t="n"/>
      <c r="D382" s="314" t="n"/>
      <c r="E382" s="314" t="n"/>
      <c r="F382" s="314" t="n"/>
      <c r="G382" s="314" t="n"/>
      <c r="H382" s="314" t="n"/>
      <c r="I382" s="314" t="n"/>
      <c r="J382" s="314" t="n"/>
      <c r="K382" s="314" t="n"/>
      <c r="L382" s="314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кор</t>
        </is>
      </c>
      <c r="V382" s="678">
        <f>IFERROR(V380/H380,"0")+IFERROR(V381/H381,"0")</f>
        <v/>
      </c>
      <c r="W382" s="678">
        <f>IFERROR(W380/H380,"0")+IFERROR(W381/H381,"0")</f>
        <v/>
      </c>
      <c r="X382" s="678">
        <f>IFERROR(IF(X380="",0,X380),"0")+IFERROR(IF(X381="",0,X381),"0")</f>
        <v/>
      </c>
      <c r="Y382" s="679" t="n"/>
      <c r="Z382" s="679" t="n"/>
    </row>
    <row r="383">
      <c r="A383" s="314" t="n"/>
      <c r="B383" s="314" t="n"/>
      <c r="C383" s="314" t="n"/>
      <c r="D383" s="314" t="n"/>
      <c r="E383" s="314" t="n"/>
      <c r="F383" s="314" t="n"/>
      <c r="G383" s="314" t="n"/>
      <c r="H383" s="314" t="n"/>
      <c r="I383" s="314" t="n"/>
      <c r="J383" s="314" t="n"/>
      <c r="K383" s="314" t="n"/>
      <c r="L383" s="314" t="n"/>
      <c r="M383" s="676" t="n"/>
      <c r="N383" s="677" t="inlineStr">
        <is>
          <t>Итого</t>
        </is>
      </c>
      <c r="O383" s="647" t="n"/>
      <c r="P383" s="647" t="n"/>
      <c r="Q383" s="647" t="n"/>
      <c r="R383" s="647" t="n"/>
      <c r="S383" s="647" t="n"/>
      <c r="T383" s="648" t="n"/>
      <c r="U383" s="43" t="inlineStr">
        <is>
          <t>кг</t>
        </is>
      </c>
      <c r="V383" s="678">
        <f>IFERROR(SUM(V380:V381),"0")</f>
        <v/>
      </c>
      <c r="W383" s="678">
        <f>IFERROR(SUM(W380:W381),"0")</f>
        <v/>
      </c>
      <c r="X383" s="43" t="n"/>
      <c r="Y383" s="679" t="n"/>
      <c r="Z383" s="679" t="n"/>
    </row>
    <row r="384" ht="14.25" customHeight="1">
      <c r="A384" s="331" t="inlineStr">
        <is>
          <t>Копченые колбасы</t>
        </is>
      </c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314" t="n"/>
      <c r="N384" s="314" t="n"/>
      <c r="O384" s="314" t="n"/>
      <c r="P384" s="314" t="n"/>
      <c r="Q384" s="314" t="n"/>
      <c r="R384" s="314" t="n"/>
      <c r="S384" s="314" t="n"/>
      <c r="T384" s="314" t="n"/>
      <c r="U384" s="314" t="n"/>
      <c r="V384" s="314" t="n"/>
      <c r="W384" s="314" t="n"/>
      <c r="X384" s="314" t="n"/>
      <c r="Y384" s="331" t="n"/>
      <c r="Z384" s="331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6" t="n">
        <v>4607091389739</v>
      </c>
      <c r="E385" s="639" t="n"/>
      <c r="F385" s="671" t="n">
        <v>0.7</v>
      </c>
      <c r="G385" s="38" t="n">
        <v>6</v>
      </c>
      <c r="H385" s="671" t="n">
        <v>4.2</v>
      </c>
      <c r="I385" s="671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6" t="n">
        <v>4680115883048</v>
      </c>
      <c r="E386" s="639" t="n"/>
      <c r="F386" s="671" t="n">
        <v>1</v>
      </c>
      <c r="G386" s="38" t="n">
        <v>4</v>
      </c>
      <c r="H386" s="671" t="n">
        <v>4</v>
      </c>
      <c r="I386" s="671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6" t="n">
        <v>4607091389425</v>
      </c>
      <c r="E387" s="639" t="n"/>
      <c r="F387" s="671" t="n">
        <v>0.35</v>
      </c>
      <c r="G387" s="38" t="n">
        <v>6</v>
      </c>
      <c r="H387" s="671" t="n">
        <v>2.1</v>
      </c>
      <c r="I387" s="671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6" t="n">
        <v>4680115882911</v>
      </c>
      <c r="E388" s="639" t="n"/>
      <c r="F388" s="671" t="n">
        <v>0.4</v>
      </c>
      <c r="G388" s="38" t="n">
        <v>6</v>
      </c>
      <c r="H388" s="671" t="n">
        <v>2.4</v>
      </c>
      <c r="I388" s="671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6" t="inlineStr">
        <is>
          <t>П/к колбасы «Балыкбургская по-баварски» Фикс.вес 0,4 н/о мгс ТМ «Баварушка»</t>
        </is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6" t="n">
        <v>4680115880771</v>
      </c>
      <c r="E389" s="639" t="n"/>
      <c r="F389" s="671" t="n">
        <v>0.28</v>
      </c>
      <c r="G389" s="38" t="n">
        <v>6</v>
      </c>
      <c r="H389" s="671" t="n">
        <v>1.68</v>
      </c>
      <c r="I389" s="671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6" t="n">
        <v>4607091389500</v>
      </c>
      <c r="E390" s="639" t="n"/>
      <c r="F390" s="671" t="n">
        <v>0.35</v>
      </c>
      <c r="G390" s="38" t="n">
        <v>6</v>
      </c>
      <c r="H390" s="671" t="n">
        <v>2.1</v>
      </c>
      <c r="I390" s="671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8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6" t="n">
        <v>4680115881983</v>
      </c>
      <c r="E391" s="639" t="n"/>
      <c r="F391" s="671" t="n">
        <v>0.28</v>
      </c>
      <c r="G391" s="38" t="n">
        <v>4</v>
      </c>
      <c r="H391" s="671" t="n">
        <v>1.12</v>
      </c>
      <c r="I391" s="671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8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3" t="n"/>
      <c r="P391" s="673" t="n"/>
      <c r="Q391" s="673" t="n"/>
      <c r="R391" s="639" t="n"/>
      <c r="S391" s="40" t="inlineStr"/>
      <c r="T391" s="40" t="inlineStr"/>
      <c r="U391" s="41" t="inlineStr">
        <is>
          <t>кг</t>
        </is>
      </c>
      <c r="V391" s="674" t="n">
        <v>0</v>
      </c>
      <c r="W391" s="675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1" t="n"/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кор</t>
        </is>
      </c>
      <c r="V392" s="678">
        <f>IFERROR(V385/H385,"0")+IFERROR(V386/H386,"0")+IFERROR(V387/H387,"0")+IFERROR(V388/H388,"0")+IFERROR(V389/H389,"0")+IFERROR(V390/H390,"0")+IFERROR(V391/H391,"0")</f>
        <v/>
      </c>
      <c r="W392" s="678">
        <f>IFERROR(W385/H385,"0")+IFERROR(W386/H386,"0")+IFERROR(W387/H387,"0")+IFERROR(W388/H388,"0")+IFERROR(W389/H389,"0")+IFERROR(W390/H390,"0")+IFERROR(W391/H391,"0")</f>
        <v/>
      </c>
      <c r="X392" s="678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79" t="n"/>
      <c r="Z392" s="679" t="n"/>
    </row>
    <row r="393">
      <c r="A393" s="314" t="n"/>
      <c r="B393" s="314" t="n"/>
      <c r="C393" s="314" t="n"/>
      <c r="D393" s="314" t="n"/>
      <c r="E393" s="314" t="n"/>
      <c r="F393" s="314" t="n"/>
      <c r="G393" s="314" t="n"/>
      <c r="H393" s="314" t="n"/>
      <c r="I393" s="314" t="n"/>
      <c r="J393" s="314" t="n"/>
      <c r="K393" s="314" t="n"/>
      <c r="L393" s="314" t="n"/>
      <c r="M393" s="676" t="n"/>
      <c r="N393" s="677" t="inlineStr">
        <is>
          <t>Итого</t>
        </is>
      </c>
      <c r="O393" s="647" t="n"/>
      <c r="P393" s="647" t="n"/>
      <c r="Q393" s="647" t="n"/>
      <c r="R393" s="647" t="n"/>
      <c r="S393" s="647" t="n"/>
      <c r="T393" s="648" t="n"/>
      <c r="U393" s="43" t="inlineStr">
        <is>
          <t>кг</t>
        </is>
      </c>
      <c r="V393" s="678">
        <f>IFERROR(SUM(V385:V391),"0")</f>
        <v/>
      </c>
      <c r="W393" s="678">
        <f>IFERROR(SUM(W385:W391),"0")</f>
        <v/>
      </c>
      <c r="X393" s="43" t="n"/>
      <c r="Y393" s="679" t="n"/>
      <c r="Z393" s="679" t="n"/>
    </row>
    <row r="394" ht="14.25" customHeight="1">
      <c r="A394" s="331" t="inlineStr">
        <is>
          <t>Сыровяленые колбасы</t>
        </is>
      </c>
      <c r="B394" s="314" t="n"/>
      <c r="C394" s="314" t="n"/>
      <c r="D394" s="314" t="n"/>
      <c r="E394" s="314" t="n"/>
      <c r="F394" s="314" t="n"/>
      <c r="G394" s="314" t="n"/>
      <c r="H394" s="314" t="n"/>
      <c r="I394" s="314" t="n"/>
      <c r="J394" s="314" t="n"/>
      <c r="K394" s="314" t="n"/>
      <c r="L394" s="314" t="n"/>
      <c r="M394" s="314" t="n"/>
      <c r="N394" s="314" t="n"/>
      <c r="O394" s="314" t="n"/>
      <c r="P394" s="314" t="n"/>
      <c r="Q394" s="314" t="n"/>
      <c r="R394" s="314" t="n"/>
      <c r="S394" s="314" t="n"/>
      <c r="T394" s="314" t="n"/>
      <c r="U394" s="314" t="n"/>
      <c r="V394" s="314" t="n"/>
      <c r="W394" s="314" t="n"/>
      <c r="X394" s="314" t="n"/>
      <c r="Y394" s="331" t="n"/>
      <c r="Z394" s="331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6" t="n">
        <v>4680115882980</v>
      </c>
      <c r="E395" s="639" t="n"/>
      <c r="F395" s="671" t="n">
        <v>0.13</v>
      </c>
      <c r="G395" s="38" t="n">
        <v>10</v>
      </c>
      <c r="H395" s="671" t="n">
        <v>1.3</v>
      </c>
      <c r="I395" s="671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1" t="n"/>
      <c r="B396" s="314" t="n"/>
      <c r="C396" s="314" t="n"/>
      <c r="D396" s="314" t="n"/>
      <c r="E396" s="314" t="n"/>
      <c r="F396" s="314" t="n"/>
      <c r="G396" s="314" t="n"/>
      <c r="H396" s="314" t="n"/>
      <c r="I396" s="314" t="n"/>
      <c r="J396" s="314" t="n"/>
      <c r="K396" s="314" t="n"/>
      <c r="L396" s="314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кор</t>
        </is>
      </c>
      <c r="V396" s="678">
        <f>IFERROR(V395/H395,"0")</f>
        <v/>
      </c>
      <c r="W396" s="678">
        <f>IFERROR(W395/H395,"0")</f>
        <v/>
      </c>
      <c r="X396" s="678">
        <f>IFERROR(IF(X395="",0,X395),"0")</f>
        <v/>
      </c>
      <c r="Y396" s="679" t="n"/>
      <c r="Z396" s="679" t="n"/>
    </row>
    <row r="397">
      <c r="A397" s="314" t="n"/>
      <c r="B397" s="314" t="n"/>
      <c r="C397" s="314" t="n"/>
      <c r="D397" s="314" t="n"/>
      <c r="E397" s="314" t="n"/>
      <c r="F397" s="314" t="n"/>
      <c r="G397" s="314" t="n"/>
      <c r="H397" s="314" t="n"/>
      <c r="I397" s="314" t="n"/>
      <c r="J397" s="314" t="n"/>
      <c r="K397" s="314" t="n"/>
      <c r="L397" s="314" t="n"/>
      <c r="M397" s="676" t="n"/>
      <c r="N397" s="677" t="inlineStr">
        <is>
          <t>Итого</t>
        </is>
      </c>
      <c r="O397" s="647" t="n"/>
      <c r="P397" s="647" t="n"/>
      <c r="Q397" s="647" t="n"/>
      <c r="R397" s="647" t="n"/>
      <c r="S397" s="647" t="n"/>
      <c r="T397" s="648" t="n"/>
      <c r="U397" s="43" t="inlineStr">
        <is>
          <t>кг</t>
        </is>
      </c>
      <c r="V397" s="678">
        <f>IFERROR(SUM(V395:V395),"0")</f>
        <v/>
      </c>
      <c r="W397" s="678">
        <f>IFERROR(SUM(W395:W395),"0")</f>
        <v/>
      </c>
      <c r="X397" s="43" t="n"/>
      <c r="Y397" s="679" t="n"/>
      <c r="Z397" s="679" t="n"/>
    </row>
    <row r="398" ht="27.75" customHeight="1">
      <c r="A398" s="342" t="inlineStr">
        <is>
          <t>Дугушка</t>
        </is>
      </c>
      <c r="B398" s="670" t="n"/>
      <c r="C398" s="670" t="n"/>
      <c r="D398" s="670" t="n"/>
      <c r="E398" s="670" t="n"/>
      <c r="F398" s="670" t="n"/>
      <c r="G398" s="670" t="n"/>
      <c r="H398" s="670" t="n"/>
      <c r="I398" s="670" t="n"/>
      <c r="J398" s="670" t="n"/>
      <c r="K398" s="670" t="n"/>
      <c r="L398" s="670" t="n"/>
      <c r="M398" s="670" t="n"/>
      <c r="N398" s="670" t="n"/>
      <c r="O398" s="670" t="n"/>
      <c r="P398" s="670" t="n"/>
      <c r="Q398" s="670" t="n"/>
      <c r="R398" s="670" t="n"/>
      <c r="S398" s="670" t="n"/>
      <c r="T398" s="670" t="n"/>
      <c r="U398" s="670" t="n"/>
      <c r="V398" s="670" t="n"/>
      <c r="W398" s="670" t="n"/>
      <c r="X398" s="670" t="n"/>
      <c r="Y398" s="55" t="n"/>
      <c r="Z398" s="55" t="n"/>
    </row>
    <row r="399" ht="16.5" customHeight="1">
      <c r="A399" s="330" t="inlineStr">
        <is>
          <t>Дугушка</t>
        </is>
      </c>
      <c r="B399" s="314" t="n"/>
      <c r="C399" s="314" t="n"/>
      <c r="D399" s="314" t="n"/>
      <c r="E399" s="314" t="n"/>
      <c r="F399" s="314" t="n"/>
      <c r="G399" s="314" t="n"/>
      <c r="H399" s="314" t="n"/>
      <c r="I399" s="314" t="n"/>
      <c r="J399" s="314" t="n"/>
      <c r="K399" s="314" t="n"/>
      <c r="L399" s="314" t="n"/>
      <c r="M399" s="314" t="n"/>
      <c r="N399" s="314" t="n"/>
      <c r="O399" s="314" t="n"/>
      <c r="P399" s="314" t="n"/>
      <c r="Q399" s="314" t="n"/>
      <c r="R399" s="314" t="n"/>
      <c r="S399" s="314" t="n"/>
      <c r="T399" s="314" t="n"/>
      <c r="U399" s="314" t="n"/>
      <c r="V399" s="314" t="n"/>
      <c r="W399" s="314" t="n"/>
      <c r="X399" s="314" t="n"/>
      <c r="Y399" s="330" t="n"/>
      <c r="Z399" s="330" t="n"/>
    </row>
    <row r="400" ht="14.25" customHeight="1">
      <c r="A400" s="331" t="inlineStr">
        <is>
          <t>Вареные колбасы</t>
        </is>
      </c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314" t="n"/>
      <c r="N400" s="314" t="n"/>
      <c r="O400" s="314" t="n"/>
      <c r="P400" s="314" t="n"/>
      <c r="Q400" s="314" t="n"/>
      <c r="R400" s="314" t="n"/>
      <c r="S400" s="314" t="n"/>
      <c r="T400" s="314" t="n"/>
      <c r="U400" s="314" t="n"/>
      <c r="V400" s="314" t="n"/>
      <c r="W400" s="314" t="n"/>
      <c r="X400" s="314" t="n"/>
      <c r="Y400" s="331" t="n"/>
      <c r="Z400" s="331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6" t="n">
        <v>4607091389067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6" t="n">
        <v>4607091383522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6" t="n">
        <v>4607091384437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6" t="n">
        <v>4607091389104</v>
      </c>
      <c r="E404" s="639" t="n"/>
      <c r="F404" s="671" t="n">
        <v>0.88</v>
      </c>
      <c r="G404" s="38" t="n">
        <v>6</v>
      </c>
      <c r="H404" s="671" t="n">
        <v>5.28</v>
      </c>
      <c r="I404" s="671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0</v>
      </c>
      <c r="W404" s="675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6" t="n">
        <v>4680115880603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6" t="n">
        <v>4607091389999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6" t="n">
        <v>4680115882782</v>
      </c>
      <c r="E407" s="639" t="n"/>
      <c r="F407" s="671" t="n">
        <v>0.6</v>
      </c>
      <c r="G407" s="38" t="n">
        <v>6</v>
      </c>
      <c r="H407" s="671" t="n">
        <v>3.6</v>
      </c>
      <c r="I407" s="671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6" t="n">
        <v>4607091389098</v>
      </c>
      <c r="E408" s="639" t="n"/>
      <c r="F408" s="671" t="n">
        <v>0.4</v>
      </c>
      <c r="G408" s="38" t="n">
        <v>6</v>
      </c>
      <c r="H408" s="671" t="n">
        <v>2.4</v>
      </c>
      <c r="I408" s="671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6" t="n">
        <v>4607091389982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1" t="n"/>
      <c r="B410" s="314" t="n"/>
      <c r="C410" s="314" t="n"/>
      <c r="D410" s="314" t="n"/>
      <c r="E410" s="314" t="n"/>
      <c r="F410" s="314" t="n"/>
      <c r="G410" s="314" t="n"/>
      <c r="H410" s="314" t="n"/>
      <c r="I410" s="314" t="n"/>
      <c r="J410" s="314" t="n"/>
      <c r="K410" s="314" t="n"/>
      <c r="L410" s="314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кор</t>
        </is>
      </c>
      <c r="V410" s="678">
        <f>IFERROR(V401/H401,"0")+IFERROR(V402/H402,"0")+IFERROR(V403/H403,"0")+IFERROR(V404/H404,"0")+IFERROR(V405/H405,"0")+IFERROR(V406/H406,"0")+IFERROR(V407/H407,"0")+IFERROR(V408/H408,"0")+IFERROR(V409/H409,"0")</f>
        <v/>
      </c>
      <c r="W410" s="678">
        <f>IFERROR(W401/H401,"0")+IFERROR(W402/H402,"0")+IFERROR(W403/H403,"0")+IFERROR(W404/H404,"0")+IFERROR(W405/H405,"0")+IFERROR(W406/H406,"0")+IFERROR(W407/H407,"0")+IFERROR(W408/H408,"0")+IFERROR(W409/H409,"0")</f>
        <v/>
      </c>
      <c r="X410" s="67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79" t="n"/>
      <c r="Z410" s="679" t="n"/>
    </row>
    <row r="411">
      <c r="A411" s="314" t="n"/>
      <c r="B411" s="314" t="n"/>
      <c r="C411" s="314" t="n"/>
      <c r="D411" s="314" t="n"/>
      <c r="E411" s="314" t="n"/>
      <c r="F411" s="314" t="n"/>
      <c r="G411" s="314" t="n"/>
      <c r="H411" s="314" t="n"/>
      <c r="I411" s="314" t="n"/>
      <c r="J411" s="314" t="n"/>
      <c r="K411" s="314" t="n"/>
      <c r="L411" s="314" t="n"/>
      <c r="M411" s="676" t="n"/>
      <c r="N411" s="677" t="inlineStr">
        <is>
          <t>Итого</t>
        </is>
      </c>
      <c r="O411" s="647" t="n"/>
      <c r="P411" s="647" t="n"/>
      <c r="Q411" s="647" t="n"/>
      <c r="R411" s="647" t="n"/>
      <c r="S411" s="647" t="n"/>
      <c r="T411" s="648" t="n"/>
      <c r="U411" s="43" t="inlineStr">
        <is>
          <t>кг</t>
        </is>
      </c>
      <c r="V411" s="678">
        <f>IFERROR(SUM(V401:V409),"0")</f>
        <v/>
      </c>
      <c r="W411" s="678">
        <f>IFERROR(SUM(W401:W409),"0")</f>
        <v/>
      </c>
      <c r="X411" s="43" t="n"/>
      <c r="Y411" s="679" t="n"/>
      <c r="Z411" s="679" t="n"/>
    </row>
    <row r="412" ht="14.25" customHeight="1">
      <c r="A412" s="331" t="inlineStr">
        <is>
          <t>Ветчины</t>
        </is>
      </c>
      <c r="B412" s="314" t="n"/>
      <c r="C412" s="314" t="n"/>
      <c r="D412" s="314" t="n"/>
      <c r="E412" s="314" t="n"/>
      <c r="F412" s="314" t="n"/>
      <c r="G412" s="314" t="n"/>
      <c r="H412" s="314" t="n"/>
      <c r="I412" s="314" t="n"/>
      <c r="J412" s="314" t="n"/>
      <c r="K412" s="314" t="n"/>
      <c r="L412" s="314" t="n"/>
      <c r="M412" s="314" t="n"/>
      <c r="N412" s="314" t="n"/>
      <c r="O412" s="314" t="n"/>
      <c r="P412" s="314" t="n"/>
      <c r="Q412" s="314" t="n"/>
      <c r="R412" s="314" t="n"/>
      <c r="S412" s="314" t="n"/>
      <c r="T412" s="314" t="n"/>
      <c r="U412" s="314" t="n"/>
      <c r="V412" s="314" t="n"/>
      <c r="W412" s="314" t="n"/>
      <c r="X412" s="314" t="n"/>
      <c r="Y412" s="331" t="n"/>
      <c r="Z412" s="331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6" t="n">
        <v>4607091388930</v>
      </c>
      <c r="E413" s="639" t="n"/>
      <c r="F413" s="671" t="n">
        <v>0.88</v>
      </c>
      <c r="G413" s="38" t="n">
        <v>6</v>
      </c>
      <c r="H413" s="671" t="n">
        <v>5.28</v>
      </c>
      <c r="I413" s="671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HYPERLINK("https://abi.ru/products/Охлажденные/Дугушка/Дугушка/Ветчины/P003146/","Ветчины Дугушка Дугушка Вес б/о Дугушка")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6" t="n">
        <v>4680115880054</v>
      </c>
      <c r="E414" s="639" t="n"/>
      <c r="F414" s="671" t="n">
        <v>0.6</v>
      </c>
      <c r="G414" s="38" t="n">
        <v>6</v>
      </c>
      <c r="H414" s="671" t="n">
        <v>3.6</v>
      </c>
      <c r="I414" s="671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1">
        <f>HYPERLINK("https://abi.ru/products/Охлажденные/Дугушка/Дугушка/Ветчины/P002993/","Ветчины «Дугушка» Фикс.вес 0,6 П/а ТМ «Дугушка»")</f>
        <v/>
      </c>
      <c r="O414" s="673" t="n"/>
      <c r="P414" s="673" t="n"/>
      <c r="Q414" s="673" t="n"/>
      <c r="R414" s="639" t="n"/>
      <c r="S414" s="40" t="inlineStr"/>
      <c r="T414" s="40" t="inlineStr"/>
      <c r="U414" s="41" t="inlineStr">
        <is>
          <t>кг</t>
        </is>
      </c>
      <c r="V414" s="674" t="n">
        <v>0</v>
      </c>
      <c r="W414" s="675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1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кор</t>
        </is>
      </c>
      <c r="V415" s="678">
        <f>IFERROR(V413/H413,"0")+IFERROR(V414/H414,"0")</f>
        <v/>
      </c>
      <c r="W415" s="678">
        <f>IFERROR(W413/H413,"0")+IFERROR(W414/H414,"0")</f>
        <v/>
      </c>
      <c r="X415" s="678">
        <f>IFERROR(IF(X413="",0,X413),"0")+IFERROR(IF(X414="",0,X414),"0")</f>
        <v/>
      </c>
      <c r="Y415" s="679" t="n"/>
      <c r="Z415" s="679" t="n"/>
    </row>
    <row r="416">
      <c r="A416" s="314" t="n"/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676" t="n"/>
      <c r="N416" s="677" t="inlineStr">
        <is>
          <t>Итого</t>
        </is>
      </c>
      <c r="O416" s="647" t="n"/>
      <c r="P416" s="647" t="n"/>
      <c r="Q416" s="647" t="n"/>
      <c r="R416" s="647" t="n"/>
      <c r="S416" s="647" t="n"/>
      <c r="T416" s="648" t="n"/>
      <c r="U416" s="43" t="inlineStr">
        <is>
          <t>кг</t>
        </is>
      </c>
      <c r="V416" s="678">
        <f>IFERROR(SUM(V413:V414),"0")</f>
        <v/>
      </c>
      <c r="W416" s="678">
        <f>IFERROR(SUM(W413:W414),"0")</f>
        <v/>
      </c>
      <c r="X416" s="43" t="n"/>
      <c r="Y416" s="679" t="n"/>
      <c r="Z416" s="679" t="n"/>
    </row>
    <row r="417" ht="14.25" customHeight="1">
      <c r="A417" s="331" t="inlineStr">
        <is>
          <t>Копченые колбасы</t>
        </is>
      </c>
      <c r="B417" s="314" t="n"/>
      <c r="C417" s="314" t="n"/>
      <c r="D417" s="314" t="n"/>
      <c r="E417" s="314" t="n"/>
      <c r="F417" s="314" t="n"/>
      <c r="G417" s="314" t="n"/>
      <c r="H417" s="314" t="n"/>
      <c r="I417" s="314" t="n"/>
      <c r="J417" s="314" t="n"/>
      <c r="K417" s="314" t="n"/>
      <c r="L417" s="314" t="n"/>
      <c r="M417" s="314" t="n"/>
      <c r="N417" s="314" t="n"/>
      <c r="O417" s="314" t="n"/>
      <c r="P417" s="314" t="n"/>
      <c r="Q417" s="314" t="n"/>
      <c r="R417" s="314" t="n"/>
      <c r="S417" s="314" t="n"/>
      <c r="T417" s="314" t="n"/>
      <c r="U417" s="314" t="n"/>
      <c r="V417" s="314" t="n"/>
      <c r="W417" s="314" t="n"/>
      <c r="X417" s="314" t="n"/>
      <c r="Y417" s="331" t="n"/>
      <c r="Z417" s="331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6" t="n">
        <v>4680115883116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6" t="n">
        <v>4680115883093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6" t="n">
        <v>4680115883109</v>
      </c>
      <c r="E420" s="639" t="n"/>
      <c r="F420" s="671" t="n">
        <v>0.88</v>
      </c>
      <c r="G420" s="38" t="n">
        <v>6</v>
      </c>
      <c r="H420" s="671" t="n">
        <v>5.28</v>
      </c>
      <c r="I420" s="671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0</v>
      </c>
      <c r="W420" s="675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6" t="n">
        <v>4680115882072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5" t="inlineStr">
        <is>
          <t>В/к колбасы «Рубленая Запеченная»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6" t="n">
        <v>4680115882102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«Салями Запеченая»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6" t="n">
        <v>4680115882096</v>
      </c>
      <c r="E423" s="639" t="n"/>
      <c r="F423" s="671" t="n">
        <v>0.6</v>
      </c>
      <c r="G423" s="38" t="n">
        <v>6</v>
      </c>
      <c r="H423" s="671" t="n">
        <v>3.6</v>
      </c>
      <c r="I423" s="671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7" t="inlineStr">
        <is>
          <t>В/к колбасы «Сервелат Запеченный» Фикс.вес 0,6 Вектор ТМ «Дугушка»</t>
        </is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0</v>
      </c>
      <c r="W423" s="675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1" t="n"/>
      <c r="B424" s="314" t="n"/>
      <c r="C424" s="314" t="n"/>
      <c r="D424" s="314" t="n"/>
      <c r="E424" s="314" t="n"/>
      <c r="F424" s="314" t="n"/>
      <c r="G424" s="314" t="n"/>
      <c r="H424" s="314" t="n"/>
      <c r="I424" s="314" t="n"/>
      <c r="J424" s="314" t="n"/>
      <c r="K424" s="314" t="n"/>
      <c r="L424" s="314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кор</t>
        </is>
      </c>
      <c r="V424" s="678">
        <f>IFERROR(V418/H418,"0")+IFERROR(V419/H419,"0")+IFERROR(V420/H420,"0")+IFERROR(V421/H421,"0")+IFERROR(V422/H422,"0")+IFERROR(V423/H423,"0")</f>
        <v/>
      </c>
      <c r="W424" s="678">
        <f>IFERROR(W418/H418,"0")+IFERROR(W419/H419,"0")+IFERROR(W420/H420,"0")+IFERROR(W421/H421,"0")+IFERROR(W422/H422,"0")+IFERROR(W423/H423,"0")</f>
        <v/>
      </c>
      <c r="X424" s="678">
        <f>IFERROR(IF(X418="",0,X418),"0")+IFERROR(IF(X419="",0,X419),"0")+IFERROR(IF(X420="",0,X420),"0")+IFERROR(IF(X421="",0,X421),"0")+IFERROR(IF(X422="",0,X422),"0")+IFERROR(IF(X423="",0,X423),"0")</f>
        <v/>
      </c>
      <c r="Y424" s="679" t="n"/>
      <c r="Z424" s="679" t="n"/>
    </row>
    <row r="425">
      <c r="A425" s="314" t="n"/>
      <c r="B425" s="314" t="n"/>
      <c r="C425" s="314" t="n"/>
      <c r="D425" s="314" t="n"/>
      <c r="E425" s="314" t="n"/>
      <c r="F425" s="314" t="n"/>
      <c r="G425" s="314" t="n"/>
      <c r="H425" s="314" t="n"/>
      <c r="I425" s="314" t="n"/>
      <c r="J425" s="314" t="n"/>
      <c r="K425" s="314" t="n"/>
      <c r="L425" s="314" t="n"/>
      <c r="M425" s="676" t="n"/>
      <c r="N425" s="677" t="inlineStr">
        <is>
          <t>Итого</t>
        </is>
      </c>
      <c r="O425" s="647" t="n"/>
      <c r="P425" s="647" t="n"/>
      <c r="Q425" s="647" t="n"/>
      <c r="R425" s="647" t="n"/>
      <c r="S425" s="647" t="n"/>
      <c r="T425" s="648" t="n"/>
      <c r="U425" s="43" t="inlineStr">
        <is>
          <t>кг</t>
        </is>
      </c>
      <c r="V425" s="678">
        <f>IFERROR(SUM(V418:V423),"0")</f>
        <v/>
      </c>
      <c r="W425" s="678">
        <f>IFERROR(SUM(W418:W423),"0")</f>
        <v/>
      </c>
      <c r="X425" s="43" t="n"/>
      <c r="Y425" s="679" t="n"/>
      <c r="Z425" s="679" t="n"/>
    </row>
    <row r="426" ht="14.25" customHeight="1">
      <c r="A426" s="331" t="inlineStr">
        <is>
          <t>Сосиски</t>
        </is>
      </c>
      <c r="B426" s="314" t="n"/>
      <c r="C426" s="314" t="n"/>
      <c r="D426" s="314" t="n"/>
      <c r="E426" s="314" t="n"/>
      <c r="F426" s="314" t="n"/>
      <c r="G426" s="314" t="n"/>
      <c r="H426" s="314" t="n"/>
      <c r="I426" s="314" t="n"/>
      <c r="J426" s="314" t="n"/>
      <c r="K426" s="314" t="n"/>
      <c r="L426" s="314" t="n"/>
      <c r="M426" s="314" t="n"/>
      <c r="N426" s="314" t="n"/>
      <c r="O426" s="314" t="n"/>
      <c r="P426" s="314" t="n"/>
      <c r="Q426" s="314" t="n"/>
      <c r="R426" s="314" t="n"/>
      <c r="S426" s="314" t="n"/>
      <c r="T426" s="314" t="n"/>
      <c r="U426" s="314" t="n"/>
      <c r="V426" s="314" t="n"/>
      <c r="W426" s="314" t="n"/>
      <c r="X426" s="314" t="n"/>
      <c r="Y426" s="331" t="n"/>
      <c r="Z426" s="331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6" t="n">
        <v>4607091383409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6" t="n">
        <v>4607091383416</v>
      </c>
      <c r="E428" s="639" t="n"/>
      <c r="F428" s="671" t="n">
        <v>1.3</v>
      </c>
      <c r="G428" s="38" t="n">
        <v>6</v>
      </c>
      <c r="H428" s="671" t="n">
        <v>7.8</v>
      </c>
      <c r="I428" s="671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3" t="n"/>
      <c r="P428" s="673" t="n"/>
      <c r="Q428" s="673" t="n"/>
      <c r="R428" s="639" t="n"/>
      <c r="S428" s="40" t="inlineStr"/>
      <c r="T428" s="40" t="inlineStr"/>
      <c r="U428" s="41" t="inlineStr">
        <is>
          <t>кг</t>
        </is>
      </c>
      <c r="V428" s="674" t="n">
        <v>0</v>
      </c>
      <c r="W428" s="675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1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кор</t>
        </is>
      </c>
      <c r="V429" s="678">
        <f>IFERROR(V427/H427,"0")+IFERROR(V428/H428,"0")</f>
        <v/>
      </c>
      <c r="W429" s="678">
        <f>IFERROR(W427/H427,"0")+IFERROR(W428/H428,"0")</f>
        <v/>
      </c>
      <c r="X429" s="678">
        <f>IFERROR(IF(X427="",0,X427),"0")+IFERROR(IF(X428="",0,X428),"0")</f>
        <v/>
      </c>
      <c r="Y429" s="679" t="n"/>
      <c r="Z429" s="679" t="n"/>
    </row>
    <row r="430">
      <c r="A430" s="314" t="n"/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676" t="n"/>
      <c r="N430" s="677" t="inlineStr">
        <is>
          <t>Итого</t>
        </is>
      </c>
      <c r="O430" s="647" t="n"/>
      <c r="P430" s="647" t="n"/>
      <c r="Q430" s="647" t="n"/>
      <c r="R430" s="647" t="n"/>
      <c r="S430" s="647" t="n"/>
      <c r="T430" s="648" t="n"/>
      <c r="U430" s="43" t="inlineStr">
        <is>
          <t>кг</t>
        </is>
      </c>
      <c r="V430" s="678">
        <f>IFERROR(SUM(V427:V428),"0")</f>
        <v/>
      </c>
      <c r="W430" s="678">
        <f>IFERROR(SUM(W427:W428),"0")</f>
        <v/>
      </c>
      <c r="X430" s="43" t="n"/>
      <c r="Y430" s="679" t="n"/>
      <c r="Z430" s="679" t="n"/>
    </row>
    <row r="431" ht="27.75" customHeight="1">
      <c r="A431" s="342" t="inlineStr">
        <is>
          <t>Зареченские</t>
        </is>
      </c>
      <c r="B431" s="670" t="n"/>
      <c r="C431" s="670" t="n"/>
      <c r="D431" s="670" t="n"/>
      <c r="E431" s="670" t="n"/>
      <c r="F431" s="670" t="n"/>
      <c r="G431" s="670" t="n"/>
      <c r="H431" s="670" t="n"/>
      <c r="I431" s="670" t="n"/>
      <c r="J431" s="670" t="n"/>
      <c r="K431" s="670" t="n"/>
      <c r="L431" s="670" t="n"/>
      <c r="M431" s="670" t="n"/>
      <c r="N431" s="670" t="n"/>
      <c r="O431" s="670" t="n"/>
      <c r="P431" s="670" t="n"/>
      <c r="Q431" s="670" t="n"/>
      <c r="R431" s="670" t="n"/>
      <c r="S431" s="670" t="n"/>
      <c r="T431" s="670" t="n"/>
      <c r="U431" s="670" t="n"/>
      <c r="V431" s="670" t="n"/>
      <c r="W431" s="670" t="n"/>
      <c r="X431" s="670" t="n"/>
      <c r="Y431" s="55" t="n"/>
      <c r="Z431" s="55" t="n"/>
    </row>
    <row r="432" ht="16.5" customHeight="1">
      <c r="A432" s="330" t="inlineStr">
        <is>
          <t>Зареченские продукты</t>
        </is>
      </c>
      <c r="B432" s="314" t="n"/>
      <c r="C432" s="314" t="n"/>
      <c r="D432" s="314" t="n"/>
      <c r="E432" s="314" t="n"/>
      <c r="F432" s="314" t="n"/>
      <c r="G432" s="314" t="n"/>
      <c r="H432" s="314" t="n"/>
      <c r="I432" s="314" t="n"/>
      <c r="J432" s="314" t="n"/>
      <c r="K432" s="314" t="n"/>
      <c r="L432" s="314" t="n"/>
      <c r="M432" s="314" t="n"/>
      <c r="N432" s="314" t="n"/>
      <c r="O432" s="314" t="n"/>
      <c r="P432" s="314" t="n"/>
      <c r="Q432" s="314" t="n"/>
      <c r="R432" s="314" t="n"/>
      <c r="S432" s="314" t="n"/>
      <c r="T432" s="314" t="n"/>
      <c r="U432" s="314" t="n"/>
      <c r="V432" s="314" t="n"/>
      <c r="W432" s="314" t="n"/>
      <c r="X432" s="314" t="n"/>
      <c r="Y432" s="330" t="n"/>
      <c r="Z432" s="330" t="n"/>
    </row>
    <row r="433" ht="14.25" customHeight="1">
      <c r="A433" s="331" t="inlineStr">
        <is>
          <t>Вареные колбасы</t>
        </is>
      </c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314" t="n"/>
      <c r="N433" s="314" t="n"/>
      <c r="O433" s="314" t="n"/>
      <c r="P433" s="314" t="n"/>
      <c r="Q433" s="314" t="n"/>
      <c r="R433" s="314" t="n"/>
      <c r="S433" s="314" t="n"/>
      <c r="T433" s="314" t="n"/>
      <c r="U433" s="314" t="n"/>
      <c r="V433" s="314" t="n"/>
      <c r="W433" s="314" t="n"/>
      <c r="X433" s="314" t="n"/>
      <c r="Y433" s="331" t="n"/>
      <c r="Z433" s="331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6" t="n">
        <v>4640242180441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«Муромская» Весовой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6" t="n">
        <v>4640242180564</v>
      </c>
      <c r="E435" s="639" t="n"/>
      <c r="F435" s="671" t="n">
        <v>1.5</v>
      </c>
      <c r="G435" s="38" t="n">
        <v>8</v>
      </c>
      <c r="H435" s="671" t="n">
        <v>12</v>
      </c>
      <c r="I435" s="671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1" t="inlineStr">
        <is>
          <t>Вареные колбасы «Нежная» НТУ Весовые П/а ТМ «Зареченские»</t>
        </is>
      </c>
      <c r="O435" s="673" t="n"/>
      <c r="P435" s="673" t="n"/>
      <c r="Q435" s="673" t="n"/>
      <c r="R435" s="639" t="n"/>
      <c r="S435" s="40" t="inlineStr"/>
      <c r="T435" s="40" t="inlineStr"/>
      <c r="U435" s="41" t="inlineStr">
        <is>
          <t>кг</t>
        </is>
      </c>
      <c r="V435" s="674" t="n">
        <v>0</v>
      </c>
      <c r="W435" s="675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1" t="n"/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кор</t>
        </is>
      </c>
      <c r="V436" s="678">
        <f>IFERROR(V434/H434,"0")+IFERROR(V435/H435,"0")</f>
        <v/>
      </c>
      <c r="W436" s="678">
        <f>IFERROR(W434/H434,"0")+IFERROR(W435/H435,"0")</f>
        <v/>
      </c>
      <c r="X436" s="678">
        <f>IFERROR(IF(X434="",0,X434),"0")+IFERROR(IF(X435="",0,X435),"0")</f>
        <v/>
      </c>
      <c r="Y436" s="679" t="n"/>
      <c r="Z436" s="679" t="n"/>
    </row>
    <row r="437">
      <c r="A437" s="314" t="n"/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676" t="n"/>
      <c r="N437" s="677" t="inlineStr">
        <is>
          <t>Итого</t>
        </is>
      </c>
      <c r="O437" s="647" t="n"/>
      <c r="P437" s="647" t="n"/>
      <c r="Q437" s="647" t="n"/>
      <c r="R437" s="647" t="n"/>
      <c r="S437" s="647" t="n"/>
      <c r="T437" s="648" t="n"/>
      <c r="U437" s="43" t="inlineStr">
        <is>
          <t>кг</t>
        </is>
      </c>
      <c r="V437" s="678">
        <f>IFERROR(SUM(V434:V435),"0")</f>
        <v/>
      </c>
      <c r="W437" s="678">
        <f>IFERROR(SUM(W434:W435),"0")</f>
        <v/>
      </c>
      <c r="X437" s="43" t="n"/>
      <c r="Y437" s="679" t="n"/>
      <c r="Z437" s="679" t="n"/>
    </row>
    <row r="438" ht="14.25" customHeight="1">
      <c r="A438" s="331" t="inlineStr">
        <is>
          <t>Ветчины</t>
        </is>
      </c>
      <c r="B438" s="314" t="n"/>
      <c r="C438" s="314" t="n"/>
      <c r="D438" s="314" t="n"/>
      <c r="E438" s="314" t="n"/>
      <c r="F438" s="314" t="n"/>
      <c r="G438" s="314" t="n"/>
      <c r="H438" s="314" t="n"/>
      <c r="I438" s="314" t="n"/>
      <c r="J438" s="314" t="n"/>
      <c r="K438" s="314" t="n"/>
      <c r="L438" s="314" t="n"/>
      <c r="M438" s="314" t="n"/>
      <c r="N438" s="314" t="n"/>
      <c r="O438" s="314" t="n"/>
      <c r="P438" s="314" t="n"/>
      <c r="Q438" s="314" t="n"/>
      <c r="R438" s="314" t="n"/>
      <c r="S438" s="314" t="n"/>
      <c r="T438" s="314" t="n"/>
      <c r="U438" s="314" t="n"/>
      <c r="V438" s="314" t="n"/>
      <c r="W438" s="314" t="n"/>
      <c r="X438" s="314" t="n"/>
      <c r="Y438" s="331" t="n"/>
      <c r="Z438" s="331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6" t="n">
        <v>4640242180526</v>
      </c>
      <c r="E439" s="639" t="n"/>
      <c r="F439" s="671" t="n">
        <v>1.8</v>
      </c>
      <c r="G439" s="38" t="n">
        <v>6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2" t="inlineStr">
        <is>
          <t>Ветчины «Нежная» Весовой п/а ТМ «Зареченские» большой батон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6" t="n">
        <v>4640242180519</v>
      </c>
      <c r="E440" s="639" t="n"/>
      <c r="F440" s="671" t="n">
        <v>1.35</v>
      </c>
      <c r="G440" s="38" t="n">
        <v>8</v>
      </c>
      <c r="H440" s="671" t="n">
        <v>10.8</v>
      </c>
      <c r="I440" s="671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3" t="inlineStr">
        <is>
          <t>Ветчины «Нежная» Весовой п/а ТМ «Зареченские»</t>
        </is>
      </c>
      <c r="O440" s="673" t="n"/>
      <c r="P440" s="673" t="n"/>
      <c r="Q440" s="673" t="n"/>
      <c r="R440" s="639" t="n"/>
      <c r="S440" s="40" t="inlineStr"/>
      <c r="T440" s="40" t="inlineStr"/>
      <c r="U440" s="41" t="inlineStr">
        <is>
          <t>кг</t>
        </is>
      </c>
      <c r="V440" s="674" t="n">
        <v>0</v>
      </c>
      <c r="W440" s="675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1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кор</t>
        </is>
      </c>
      <c r="V441" s="678">
        <f>IFERROR(V439/H439,"0")+IFERROR(V440/H440,"0")</f>
        <v/>
      </c>
      <c r="W441" s="678">
        <f>IFERROR(W439/H439,"0")+IFERROR(W440/H440,"0")</f>
        <v/>
      </c>
      <c r="X441" s="678">
        <f>IFERROR(IF(X439="",0,X439),"0")+IFERROR(IF(X440="",0,X440),"0")</f>
        <v/>
      </c>
      <c r="Y441" s="679" t="n"/>
      <c r="Z441" s="679" t="n"/>
    </row>
    <row r="442">
      <c r="A442" s="314" t="n"/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676" t="n"/>
      <c r="N442" s="677" t="inlineStr">
        <is>
          <t>Итого</t>
        </is>
      </c>
      <c r="O442" s="647" t="n"/>
      <c r="P442" s="647" t="n"/>
      <c r="Q442" s="647" t="n"/>
      <c r="R442" s="647" t="n"/>
      <c r="S442" s="647" t="n"/>
      <c r="T442" s="648" t="n"/>
      <c r="U442" s="43" t="inlineStr">
        <is>
          <t>кг</t>
        </is>
      </c>
      <c r="V442" s="678">
        <f>IFERROR(SUM(V439:V440),"0")</f>
        <v/>
      </c>
      <c r="W442" s="678">
        <f>IFERROR(SUM(W439:W440),"0")</f>
        <v/>
      </c>
      <c r="X442" s="43" t="n"/>
      <c r="Y442" s="679" t="n"/>
      <c r="Z442" s="679" t="n"/>
    </row>
    <row r="443" ht="14.25" customHeight="1">
      <c r="A443" s="331" t="inlineStr">
        <is>
          <t>Копченые колбасы</t>
        </is>
      </c>
      <c r="B443" s="314" t="n"/>
      <c r="C443" s="314" t="n"/>
      <c r="D443" s="314" t="n"/>
      <c r="E443" s="314" t="n"/>
      <c r="F443" s="314" t="n"/>
      <c r="G443" s="314" t="n"/>
      <c r="H443" s="314" t="n"/>
      <c r="I443" s="314" t="n"/>
      <c r="J443" s="314" t="n"/>
      <c r="K443" s="314" t="n"/>
      <c r="L443" s="314" t="n"/>
      <c r="M443" s="314" t="n"/>
      <c r="N443" s="314" t="n"/>
      <c r="O443" s="314" t="n"/>
      <c r="P443" s="314" t="n"/>
      <c r="Q443" s="314" t="n"/>
      <c r="R443" s="314" t="n"/>
      <c r="S443" s="314" t="n"/>
      <c r="T443" s="314" t="n"/>
      <c r="U443" s="314" t="n"/>
      <c r="V443" s="314" t="n"/>
      <c r="W443" s="314" t="n"/>
      <c r="X443" s="314" t="n"/>
      <c r="Y443" s="331" t="n"/>
      <c r="Z443" s="331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6" t="n">
        <v>4640242180816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Копченые колбасы «Сервелат Пражский» Весовой фиброуз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6" t="n">
        <v>4640242180595</v>
      </c>
      <c r="E445" s="639" t="n"/>
      <c r="F445" s="671" t="n">
        <v>0.7</v>
      </c>
      <c r="G445" s="38" t="n">
        <v>6</v>
      </c>
      <c r="H445" s="671" t="n">
        <v>4.2</v>
      </c>
      <c r="I445" s="671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5" t="inlineStr">
        <is>
          <t>В/к колбасы «Сервелат Рижский» НТУ Весовые Фиброуз в/у ТМ «Зареченские»</t>
        </is>
      </c>
      <c r="O445" s="673" t="n"/>
      <c r="P445" s="673" t="n"/>
      <c r="Q445" s="673" t="n"/>
      <c r="R445" s="639" t="n"/>
      <c r="S445" s="40" t="inlineStr"/>
      <c r="T445" s="40" t="inlineStr"/>
      <c r="U445" s="41" t="inlineStr">
        <is>
          <t>кг</t>
        </is>
      </c>
      <c r="V445" s="674" t="n">
        <v>0</v>
      </c>
      <c r="W445" s="675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1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кор</t>
        </is>
      </c>
      <c r="V446" s="678">
        <f>IFERROR(V444/H444,"0")+IFERROR(V445/H445,"0")</f>
        <v/>
      </c>
      <c r="W446" s="678">
        <f>IFERROR(W444/H444,"0")+IFERROR(W445/H445,"0")</f>
        <v/>
      </c>
      <c r="X446" s="678">
        <f>IFERROR(IF(X444="",0,X444),"0")+IFERROR(IF(X445="",0,X445),"0")</f>
        <v/>
      </c>
      <c r="Y446" s="679" t="n"/>
      <c r="Z446" s="679" t="n"/>
    </row>
    <row r="447">
      <c r="A447" s="314" t="n"/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676" t="n"/>
      <c r="N447" s="677" t="inlineStr">
        <is>
          <t>Итого</t>
        </is>
      </c>
      <c r="O447" s="647" t="n"/>
      <c r="P447" s="647" t="n"/>
      <c r="Q447" s="647" t="n"/>
      <c r="R447" s="647" t="n"/>
      <c r="S447" s="647" t="n"/>
      <c r="T447" s="648" t="n"/>
      <c r="U447" s="43" t="inlineStr">
        <is>
          <t>кг</t>
        </is>
      </c>
      <c r="V447" s="678">
        <f>IFERROR(SUM(V444:V445),"0")</f>
        <v/>
      </c>
      <c r="W447" s="678">
        <f>IFERROR(SUM(W444:W445),"0")</f>
        <v/>
      </c>
      <c r="X447" s="43" t="n"/>
      <c r="Y447" s="679" t="n"/>
      <c r="Z447" s="679" t="n"/>
    </row>
    <row r="448" ht="14.25" customHeight="1">
      <c r="A448" s="331" t="inlineStr">
        <is>
          <t>Сосиски</t>
        </is>
      </c>
      <c r="B448" s="314" t="n"/>
      <c r="C448" s="314" t="n"/>
      <c r="D448" s="314" t="n"/>
      <c r="E448" s="314" t="n"/>
      <c r="F448" s="314" t="n"/>
      <c r="G448" s="314" t="n"/>
      <c r="H448" s="314" t="n"/>
      <c r="I448" s="314" t="n"/>
      <c r="J448" s="314" t="n"/>
      <c r="K448" s="314" t="n"/>
      <c r="L448" s="314" t="n"/>
      <c r="M448" s="314" t="n"/>
      <c r="N448" s="314" t="n"/>
      <c r="O448" s="314" t="n"/>
      <c r="P448" s="314" t="n"/>
      <c r="Q448" s="314" t="n"/>
      <c r="R448" s="314" t="n"/>
      <c r="S448" s="314" t="n"/>
      <c r="T448" s="314" t="n"/>
      <c r="U448" s="314" t="n"/>
      <c r="V448" s="314" t="n"/>
      <c r="W448" s="314" t="n"/>
      <c r="X448" s="314" t="n"/>
      <c r="Y448" s="331" t="n"/>
      <c r="Z448" s="331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6" t="n">
        <v>4640242180540</v>
      </c>
      <c r="E449" s="639" t="n"/>
      <c r="F449" s="671" t="n">
        <v>1.3</v>
      </c>
      <c r="G449" s="38" t="n">
        <v>6</v>
      </c>
      <c r="H449" s="671" t="n">
        <v>7.8</v>
      </c>
      <c r="I449" s="671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Весовой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6" t="n">
        <v>4640242180557</v>
      </c>
      <c r="E450" s="639" t="n"/>
      <c r="F450" s="671" t="n">
        <v>0.5</v>
      </c>
      <c r="G450" s="38" t="n">
        <v>6</v>
      </c>
      <c r="H450" s="671" t="n">
        <v>3</v>
      </c>
      <c r="I450" s="671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7" t="inlineStr">
        <is>
          <t>Сосиски «Сочные» Фикс.вес 0,5 п/а ТМ «Зареченские»</t>
        </is>
      </c>
      <c r="O450" s="673" t="n"/>
      <c r="P450" s="673" t="n"/>
      <c r="Q450" s="673" t="n"/>
      <c r="R450" s="639" t="n"/>
      <c r="S450" s="40" t="inlineStr"/>
      <c r="T450" s="40" t="inlineStr"/>
      <c r="U450" s="41" t="inlineStr">
        <is>
          <t>кг</t>
        </is>
      </c>
      <c r="V450" s="674" t="n">
        <v>0</v>
      </c>
      <c r="W450" s="675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1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кор</t>
        </is>
      </c>
      <c r="V451" s="678">
        <f>IFERROR(V449/H449,"0")+IFERROR(V450/H450,"0")</f>
        <v/>
      </c>
      <c r="W451" s="678">
        <f>IFERROR(W449/H449,"0")+IFERROR(W450/H450,"0")</f>
        <v/>
      </c>
      <c r="X451" s="678">
        <f>IFERROR(IF(X449="",0,X449),"0")+IFERROR(IF(X450="",0,X450),"0")</f>
        <v/>
      </c>
      <c r="Y451" s="679" t="n"/>
      <c r="Z451" s="679" t="n"/>
    </row>
    <row r="452">
      <c r="A452" s="314" t="n"/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676" t="n"/>
      <c r="N452" s="677" t="inlineStr">
        <is>
          <t>Итого</t>
        </is>
      </c>
      <c r="O452" s="647" t="n"/>
      <c r="P452" s="647" t="n"/>
      <c r="Q452" s="647" t="n"/>
      <c r="R452" s="647" t="n"/>
      <c r="S452" s="647" t="n"/>
      <c r="T452" s="648" t="n"/>
      <c r="U452" s="43" t="inlineStr">
        <is>
          <t>кг</t>
        </is>
      </c>
      <c r="V452" s="678">
        <f>IFERROR(SUM(V449:V450),"0")</f>
        <v/>
      </c>
      <c r="W452" s="678">
        <f>IFERROR(SUM(W449:W450),"0")</f>
        <v/>
      </c>
      <c r="X452" s="43" t="n"/>
      <c r="Y452" s="679" t="n"/>
      <c r="Z452" s="679" t="n"/>
    </row>
    <row r="453" ht="16.5" customHeight="1">
      <c r="A453" s="330" t="inlineStr">
        <is>
          <t>Выгодная цена</t>
        </is>
      </c>
      <c r="B453" s="314" t="n"/>
      <c r="C453" s="314" t="n"/>
      <c r="D453" s="314" t="n"/>
      <c r="E453" s="314" t="n"/>
      <c r="F453" s="314" t="n"/>
      <c r="G453" s="314" t="n"/>
      <c r="H453" s="314" t="n"/>
      <c r="I453" s="314" t="n"/>
      <c r="J453" s="314" t="n"/>
      <c r="K453" s="314" t="n"/>
      <c r="L453" s="314" t="n"/>
      <c r="M453" s="314" t="n"/>
      <c r="N453" s="314" t="n"/>
      <c r="O453" s="314" t="n"/>
      <c r="P453" s="314" t="n"/>
      <c r="Q453" s="314" t="n"/>
      <c r="R453" s="314" t="n"/>
      <c r="S453" s="314" t="n"/>
      <c r="T453" s="314" t="n"/>
      <c r="U453" s="314" t="n"/>
      <c r="V453" s="314" t="n"/>
      <c r="W453" s="314" t="n"/>
      <c r="X453" s="314" t="n"/>
      <c r="Y453" s="330" t="n"/>
      <c r="Z453" s="330" t="n"/>
    </row>
    <row r="454" ht="14.25" customHeight="1">
      <c r="A454" s="331" t="inlineStr">
        <is>
          <t>Сосиски</t>
        </is>
      </c>
      <c r="B454" s="314" t="n"/>
      <c r="C454" s="314" t="n"/>
      <c r="D454" s="314" t="n"/>
      <c r="E454" s="314" t="n"/>
      <c r="F454" s="314" t="n"/>
      <c r="G454" s="314" t="n"/>
      <c r="H454" s="314" t="n"/>
      <c r="I454" s="314" t="n"/>
      <c r="J454" s="314" t="n"/>
      <c r="K454" s="314" t="n"/>
      <c r="L454" s="314" t="n"/>
      <c r="M454" s="314" t="n"/>
      <c r="N454" s="314" t="n"/>
      <c r="O454" s="314" t="n"/>
      <c r="P454" s="314" t="n"/>
      <c r="Q454" s="314" t="n"/>
      <c r="R454" s="314" t="n"/>
      <c r="S454" s="314" t="n"/>
      <c r="T454" s="314" t="n"/>
      <c r="U454" s="314" t="n"/>
      <c r="V454" s="314" t="n"/>
      <c r="W454" s="314" t="n"/>
      <c r="X454" s="314" t="n"/>
      <c r="Y454" s="331" t="n"/>
      <c r="Z454" s="331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26" t="n">
        <v>4680115880870</v>
      </c>
      <c r="E455" s="639" t="n"/>
      <c r="F455" s="671" t="n">
        <v>1.3</v>
      </c>
      <c r="G455" s="38" t="n">
        <v>6</v>
      </c>
      <c r="H455" s="671" t="n">
        <v>7.8</v>
      </c>
      <c r="I455" s="671" t="n">
        <v>8.364000000000001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40</v>
      </c>
      <c r="N455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5" s="673" t="n"/>
      <c r="P455" s="673" t="n"/>
      <c r="Q455" s="673" t="n"/>
      <c r="R455" s="639" t="n"/>
      <c r="S455" s="40" t="inlineStr"/>
      <c r="T455" s="40" t="inlineStr"/>
      <c r="U455" s="41" t="inlineStr">
        <is>
          <t>кг</t>
        </is>
      </c>
      <c r="V455" s="674" t="n">
        <v>0</v>
      </c>
      <c r="W455" s="675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1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кор</t>
        </is>
      </c>
      <c r="V456" s="678">
        <f>IFERROR(V455/H455,"0")</f>
        <v/>
      </c>
      <c r="W456" s="678">
        <f>IFERROR(W455/H455,"0")</f>
        <v/>
      </c>
      <c r="X456" s="678">
        <f>IFERROR(IF(X455="",0,X455),"0")</f>
        <v/>
      </c>
      <c r="Y456" s="679" t="n"/>
      <c r="Z456" s="679" t="n"/>
    </row>
    <row r="457">
      <c r="A457" s="314" t="n"/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676" t="n"/>
      <c r="N457" s="677" t="inlineStr">
        <is>
          <t>Итого</t>
        </is>
      </c>
      <c r="O457" s="647" t="n"/>
      <c r="P457" s="647" t="n"/>
      <c r="Q457" s="647" t="n"/>
      <c r="R457" s="647" t="n"/>
      <c r="S457" s="647" t="n"/>
      <c r="T457" s="648" t="n"/>
      <c r="U457" s="43" t="inlineStr">
        <is>
          <t>кг</t>
        </is>
      </c>
      <c r="V457" s="678">
        <f>IFERROR(SUM(V455:V455),"0")</f>
        <v/>
      </c>
      <c r="W457" s="678">
        <f>IFERROR(SUM(W455:W455),"0")</f>
        <v/>
      </c>
      <c r="X457" s="43" t="n"/>
      <c r="Y457" s="679" t="n"/>
      <c r="Z457" s="679" t="n"/>
    </row>
    <row r="458" ht="15" customHeight="1">
      <c r="A458" s="325" t="n"/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636" t="n"/>
      <c r="N458" s="919" t="inlineStr">
        <is>
          <t>ИТОГО НЕТТО</t>
        </is>
      </c>
      <c r="O458" s="630" t="n"/>
      <c r="P458" s="630" t="n"/>
      <c r="Q458" s="630" t="n"/>
      <c r="R458" s="630" t="n"/>
      <c r="S458" s="630" t="n"/>
      <c r="T458" s="631" t="n"/>
      <c r="U458" s="43" t="inlineStr">
        <is>
          <t>кг</t>
        </is>
      </c>
      <c r="V458" s="67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/>
      </c>
      <c r="W458" s="67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/>
      </c>
      <c r="X458" s="43" t="n"/>
      <c r="Y458" s="679" t="n"/>
      <c r="Z458" s="679" t="n"/>
    </row>
    <row r="459">
      <c r="A459" s="314" t="n"/>
      <c r="B459" s="314" t="n"/>
      <c r="C459" s="314" t="n"/>
      <c r="D459" s="314" t="n"/>
      <c r="E459" s="314" t="n"/>
      <c r="F459" s="314" t="n"/>
      <c r="G459" s="314" t="n"/>
      <c r="H459" s="314" t="n"/>
      <c r="I459" s="314" t="n"/>
      <c r="J459" s="314" t="n"/>
      <c r="K459" s="314" t="n"/>
      <c r="L459" s="314" t="n"/>
      <c r="M459" s="636" t="n"/>
      <c r="N459" s="919" t="inlineStr">
        <is>
          <t>ИТОГО БРУТТО</t>
        </is>
      </c>
      <c r="O459" s="630" t="n"/>
      <c r="P459" s="630" t="n"/>
      <c r="Q459" s="630" t="n"/>
      <c r="R459" s="630" t="n"/>
      <c r="S459" s="630" t="n"/>
      <c r="T459" s="631" t="n"/>
      <c r="U459" s="43" t="inlineStr">
        <is>
          <t>кг</t>
        </is>
      </c>
      <c r="V459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/>
      </c>
      <c r="X459" s="43" t="n"/>
      <c r="Y459" s="679" t="n"/>
      <c r="Z459" s="679" t="n"/>
    </row>
    <row r="460">
      <c r="A460" s="314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36" t="n"/>
      <c r="N460" s="919" t="inlineStr">
        <is>
          <t>Кол-во паллет</t>
        </is>
      </c>
      <c r="O460" s="630" t="n"/>
      <c r="P460" s="630" t="n"/>
      <c r="Q460" s="630" t="n"/>
      <c r="R460" s="630" t="n"/>
      <c r="S460" s="630" t="n"/>
      <c r="T460" s="631" t="n"/>
      <c r="U460" s="43" t="inlineStr">
        <is>
          <t>шт</t>
        </is>
      </c>
      <c r="V46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/>
      </c>
      <c r="X460" s="43" t="n"/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36" t="n"/>
      <c r="N461" s="919" t="inlineStr">
        <is>
          <t>Вес брутто  с паллетами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GrossWeightTotal+PalletQtyTotal*25</f>
        <v/>
      </c>
      <c r="W461" s="678">
        <f>GrossWeightTotalR+PalletQtyTotalR*25</f>
        <v/>
      </c>
      <c r="X461" s="43" t="n"/>
      <c r="Y461" s="679" t="n"/>
      <c r="Z461" s="679" t="n"/>
    </row>
    <row r="462">
      <c r="A462" s="314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Кол-во коробок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шт</t>
        </is>
      </c>
      <c r="V462" s="67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/>
      </c>
      <c r="W462" s="67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/>
      </c>
      <c r="X462" s="43" t="n"/>
      <c r="Y462" s="679" t="n"/>
      <c r="Z462" s="679" t="n"/>
    </row>
    <row r="463" ht="14.25" customHeight="1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Объем заказа</t>
        </is>
      </c>
      <c r="O463" s="630" t="n"/>
      <c r="P463" s="630" t="n"/>
      <c r="Q463" s="630" t="n"/>
      <c r="R463" s="630" t="n"/>
      <c r="S463" s="630" t="n"/>
      <c r="T463" s="631" t="n"/>
      <c r="U463" s="46" t="inlineStr">
        <is>
          <t>м3</t>
        </is>
      </c>
      <c r="V463" s="43" t="n"/>
      <c r="W463" s="43" t="n"/>
      <c r="X463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/>
      </c>
      <c r="Y463" s="679" t="n"/>
      <c r="Z463" s="679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3" t="inlineStr">
        <is>
          <t>Ядрена копоть</t>
        </is>
      </c>
      <c r="C465" s="313" t="inlineStr">
        <is>
          <t>Вязанка</t>
        </is>
      </c>
      <c r="D465" s="920" t="n"/>
      <c r="E465" s="920" t="n"/>
      <c r="F465" s="921" t="n"/>
      <c r="G465" s="313" t="inlineStr">
        <is>
          <t>Стародворье</t>
        </is>
      </c>
      <c r="H465" s="920" t="n"/>
      <c r="I465" s="920" t="n"/>
      <c r="J465" s="920" t="n"/>
      <c r="K465" s="920" t="n"/>
      <c r="L465" s="920" t="n"/>
      <c r="M465" s="921" t="n"/>
      <c r="N465" s="313" t="inlineStr">
        <is>
          <t>Особый рецепт</t>
        </is>
      </c>
      <c r="O465" s="921" t="n"/>
      <c r="P465" s="313" t="inlineStr">
        <is>
          <t>Баварушка</t>
        </is>
      </c>
      <c r="Q465" s="921" t="n"/>
      <c r="R465" s="313" t="inlineStr">
        <is>
          <t>Дугушка</t>
        </is>
      </c>
      <c r="S465" s="313" t="inlineStr">
        <is>
          <t>Зареченские</t>
        </is>
      </c>
      <c r="T465" s="921" t="n"/>
      <c r="U465" s="314" t="n"/>
      <c r="Z465" s="61" t="n"/>
      <c r="AC465" s="314" t="n"/>
    </row>
    <row r="466" ht="14.25" customHeight="1" thickTop="1">
      <c r="A466" s="315" t="inlineStr">
        <is>
          <t>СЕРИЯ</t>
        </is>
      </c>
      <c r="B466" s="313" t="inlineStr">
        <is>
          <t>Ядрена копоть</t>
        </is>
      </c>
      <c r="C466" s="313" t="inlineStr">
        <is>
          <t>Столичная</t>
        </is>
      </c>
      <c r="D466" s="313" t="inlineStr">
        <is>
          <t>Классическая</t>
        </is>
      </c>
      <c r="E466" s="313" t="inlineStr">
        <is>
          <t>Вязанка</t>
        </is>
      </c>
      <c r="F466" s="313" t="inlineStr">
        <is>
          <t>Сливушки</t>
        </is>
      </c>
      <c r="G466" s="313" t="inlineStr">
        <is>
          <t>Золоченная в печи</t>
        </is>
      </c>
      <c r="H466" s="313" t="inlineStr">
        <is>
          <t>Мясорубская</t>
        </is>
      </c>
      <c r="I466" s="313" t="inlineStr">
        <is>
          <t>Сочинка</t>
        </is>
      </c>
      <c r="J466" s="313" t="inlineStr">
        <is>
          <t>Бордо</t>
        </is>
      </c>
      <c r="K466" s="314" t="n"/>
      <c r="L466" s="313" t="inlineStr">
        <is>
          <t>Фирменная</t>
        </is>
      </c>
      <c r="M466" s="313" t="inlineStr">
        <is>
          <t>Бавария</t>
        </is>
      </c>
      <c r="N466" s="313" t="inlineStr">
        <is>
          <t>Особая</t>
        </is>
      </c>
      <c r="O466" s="313" t="inlineStr">
        <is>
          <t>Особая Без свинины</t>
        </is>
      </c>
      <c r="P466" s="313" t="inlineStr">
        <is>
          <t>Филейбургская</t>
        </is>
      </c>
      <c r="Q466" s="313" t="inlineStr">
        <is>
          <t>Балыкбургская</t>
        </is>
      </c>
      <c r="R466" s="313" t="inlineStr">
        <is>
          <t>Дугушка</t>
        </is>
      </c>
      <c r="S466" s="313" t="inlineStr">
        <is>
          <t>Зареченские продукты</t>
        </is>
      </c>
      <c r="T466" s="313" t="inlineStr">
        <is>
          <t>Выгодная цена</t>
        </is>
      </c>
      <c r="U466" s="314" t="n"/>
      <c r="Z466" s="61" t="n"/>
      <c r="AC466" s="314" t="n"/>
    </row>
    <row r="467" ht="13.5" customHeight="1" thickBot="1">
      <c r="A467" s="922" t="n"/>
      <c r="B467" s="923" t="n"/>
      <c r="C467" s="923" t="n"/>
      <c r="D467" s="923" t="n"/>
      <c r="E467" s="923" t="n"/>
      <c r="F467" s="923" t="n"/>
      <c r="G467" s="923" t="n"/>
      <c r="H467" s="923" t="n"/>
      <c r="I467" s="923" t="n"/>
      <c r="J467" s="923" t="n"/>
      <c r="K467" s="314" t="n"/>
      <c r="L467" s="923" t="n"/>
      <c r="M467" s="923" t="n"/>
      <c r="N467" s="923" t="n"/>
      <c r="O467" s="923" t="n"/>
      <c r="P467" s="923" t="n"/>
      <c r="Q467" s="923" t="n"/>
      <c r="R467" s="923" t="n"/>
      <c r="S467" s="923" t="n"/>
      <c r="T467" s="923" t="n"/>
      <c r="U467" s="314" t="n"/>
      <c r="Z467" s="61" t="n"/>
      <c r="AC467" s="314" t="n"/>
    </row>
    <row r="468" ht="18" customHeight="1" thickBot="1" thickTop="1">
      <c r="A468" s="47" t="inlineStr">
        <is>
          <t>ИТОГО, кг</t>
        </is>
      </c>
      <c r="B468" s="53">
        <f>IFERROR(W22*1,"0")+IFERROR(W26*1,"0")+IFERROR(W27*1,"0")+IFERROR(W28*1,"0")+IFERROR(W29*1,"0")+IFERROR(W30*1,"0")+IFERROR(W31*1,"0")+IFERROR(W35*1,"0")+IFERROR(W39*1,"0")+IFERROR(W43*1,"0")</f>
        <v/>
      </c>
      <c r="C468" s="53">
        <f>IFERROR(W49*1,"0")+IFERROR(W50*1,"0")</f>
        <v/>
      </c>
      <c r="D468" s="53">
        <f>IFERROR(W55*1,"0")+IFERROR(W56*1,"0")+IFERROR(W57*1,"0")+IFERROR(W58*1,"0")</f>
        <v/>
      </c>
      <c r="E46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8" s="53">
        <f>IFERROR(W128*1,"0")+IFERROR(W129*1,"0")+IFERROR(W130*1,"0")</f>
        <v/>
      </c>
      <c r="G468" s="53">
        <f>IFERROR(W136*1,"0")+IFERROR(W137*1,"0")+IFERROR(W138*1,"0")</f>
        <v/>
      </c>
      <c r="H468" s="53">
        <f>IFERROR(W143*1,"0")+IFERROR(W144*1,"0")+IFERROR(W145*1,"0")+IFERROR(W146*1,"0")+IFERROR(W147*1,"0")+IFERROR(W148*1,"0")+IFERROR(W149*1,"0")+IFERROR(W150*1,"0")</f>
        <v/>
      </c>
      <c r="I468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8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68" s="314" t="n"/>
      <c r="L468" s="53">
        <f>IFERROR(W257*1,"0")+IFERROR(W258*1,"0")+IFERROR(W259*1,"0")+IFERROR(W260*1,"0")+IFERROR(W261*1,"0")+IFERROR(W262*1,"0")+IFERROR(W263*1,"0")+IFERROR(W267*1,"0")+IFERROR(W268*1,"0")</f>
        <v/>
      </c>
      <c r="M468" s="53">
        <f>IFERROR(W273*1,"0")+IFERROR(W277*1,"0")+IFERROR(W278*1,"0")+IFERROR(W279*1,"0")+IFERROR(W283*1,"0")+IFERROR(W287*1,"0")</f>
        <v/>
      </c>
      <c r="N468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68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68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68" s="53">
        <f>IFERROR(W380*1,"0")+IFERROR(W381*1,"0")+IFERROR(W385*1,"0")+IFERROR(W386*1,"0")+IFERROR(W387*1,"0")+IFERROR(W388*1,"0")+IFERROR(W389*1,"0")+IFERROR(W390*1,"0")+IFERROR(W391*1,"0")+IFERROR(W395*1,"0")</f>
        <v/>
      </c>
      <c r="R468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68" s="53">
        <f>IFERROR(W434*1,"0")+IFERROR(W435*1,"0")+IFERROR(W439*1,"0")+IFERROR(W440*1,"0")+IFERROR(W444*1,"0")+IFERROR(W445*1,"0")+IFERROR(W449*1,"0")+IFERROR(W450*1,"0")</f>
        <v/>
      </c>
      <c r="T468" s="53">
        <f>IFERROR(W455*1,"0")</f>
        <v/>
      </c>
      <c r="U468" s="314" t="n"/>
      <c r="Z468" s="61" t="n"/>
      <c r="AC468" s="31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YZNO2tfsAeakcL+uTniBw==" formatRows="1" sort="0" spinCount="100000" hashValue="6HmeRDZdSY//ggu5Tf7bLmNOhz20A0Tqj5LBXeh8qZitsUbknhSoPicfZ+oE/fu/QFO3jNDZqs7bwoxkHXpM4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3"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R466:R467"/>
    <mergeCell ref="N335:T335"/>
    <mergeCell ref="N75:R75"/>
    <mergeCell ref="D356:E356"/>
    <mergeCell ref="T466:T467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D352:E352"/>
    <mergeCell ref="A424:M425"/>
    <mergeCell ref="A342:X342"/>
    <mergeCell ref="D156:E156"/>
    <mergeCell ref="N377:T377"/>
    <mergeCell ref="N37:T37"/>
    <mergeCell ref="A62:X62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N70:R70"/>
    <mergeCell ref="D138:E138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M17:M18"/>
    <mergeCell ref="N67:R67"/>
    <mergeCell ref="N131:T131"/>
    <mergeCell ref="N429:T42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M466:M467"/>
    <mergeCell ref="A59:M60"/>
    <mergeCell ref="N265:T265"/>
    <mergeCell ref="D408:E408"/>
    <mergeCell ref="N458:T458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aShmGzzymVcoLwmbheCLQ==" formatRows="1" sort="0" spinCount="100000" hashValue="o/IVp1A3DhrpKA4Rubq0DPOzsqp54F/Rxe9SUkFZnCfN4SFHGMO6x5PKNmi7NnN7fslquLHPOOqwbQImRX+W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2023-11-16T05:34:36Z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