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AH11" i="1" l="1"/>
  <c r="AH15" i="1"/>
  <c r="AH19" i="1"/>
  <c r="AH23" i="1"/>
  <c r="AH27" i="1"/>
  <c r="AH31" i="1"/>
  <c r="AH35" i="1"/>
  <c r="AH39" i="1"/>
  <c r="AH43" i="1"/>
  <c r="AH47" i="1"/>
  <c r="AH51" i="1"/>
  <c r="AH55" i="1"/>
  <c r="AH59" i="1"/>
  <c r="AH63" i="1"/>
  <c r="AH67" i="1"/>
  <c r="AH71" i="1"/>
  <c r="AH75" i="1"/>
  <c r="AH79" i="1"/>
  <c r="AH83" i="1"/>
  <c r="AH87" i="1"/>
  <c r="AH91" i="1"/>
  <c r="AH95" i="1"/>
  <c r="AH99" i="1"/>
  <c r="AH103" i="1"/>
  <c r="AH107" i="1"/>
  <c r="AH111" i="1"/>
  <c r="X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7" i="1"/>
  <c r="AH8" i="1"/>
  <c r="AH9" i="1"/>
  <c r="AH10" i="1"/>
  <c r="AH12" i="1"/>
  <c r="AH13" i="1"/>
  <c r="AH14" i="1"/>
  <c r="AH16" i="1"/>
  <c r="AH17" i="1"/>
  <c r="AH18" i="1"/>
  <c r="AH20" i="1"/>
  <c r="AH21" i="1"/>
  <c r="AH22" i="1"/>
  <c r="AH24" i="1"/>
  <c r="AH25" i="1"/>
  <c r="AH26" i="1"/>
  <c r="AH28" i="1"/>
  <c r="AH29" i="1"/>
  <c r="AH30" i="1"/>
  <c r="AH32" i="1"/>
  <c r="AH33" i="1"/>
  <c r="AH34" i="1"/>
  <c r="AH36" i="1"/>
  <c r="AH37" i="1"/>
  <c r="AH38" i="1"/>
  <c r="AH40" i="1"/>
  <c r="AH41" i="1"/>
  <c r="AH42" i="1"/>
  <c r="AH44" i="1"/>
  <c r="AH45" i="1"/>
  <c r="AH46" i="1"/>
  <c r="AH48" i="1"/>
  <c r="AH49" i="1"/>
  <c r="AH50" i="1"/>
  <c r="AH52" i="1"/>
  <c r="AH53" i="1"/>
  <c r="AH54" i="1"/>
  <c r="AH56" i="1"/>
  <c r="AH57" i="1"/>
  <c r="AH58" i="1"/>
  <c r="AH60" i="1"/>
  <c r="AH61" i="1"/>
  <c r="AH62" i="1"/>
  <c r="AH64" i="1"/>
  <c r="AH65" i="1"/>
  <c r="AH66" i="1"/>
  <c r="AH68" i="1"/>
  <c r="AH69" i="1"/>
  <c r="AH70" i="1"/>
  <c r="AH72" i="1"/>
  <c r="AH73" i="1"/>
  <c r="AH74" i="1"/>
  <c r="AH76" i="1"/>
  <c r="AH77" i="1"/>
  <c r="AH78" i="1"/>
  <c r="AH80" i="1"/>
  <c r="AH81" i="1"/>
  <c r="AH82" i="1"/>
  <c r="AH84" i="1"/>
  <c r="AH85" i="1"/>
  <c r="AH86" i="1"/>
  <c r="AH88" i="1"/>
  <c r="AH89" i="1"/>
  <c r="AH90" i="1"/>
  <c r="AH92" i="1"/>
  <c r="AH93" i="1"/>
  <c r="AH94" i="1"/>
  <c r="AH96" i="1"/>
  <c r="AH97" i="1"/>
  <c r="AH98" i="1"/>
  <c r="AH100" i="1"/>
  <c r="AH101" i="1"/>
  <c r="AH102" i="1"/>
  <c r="AH104" i="1"/>
  <c r="AH105" i="1"/>
  <c r="AH106" i="1"/>
  <c r="AH108" i="1"/>
  <c r="AH109" i="1"/>
  <c r="AH110" i="1"/>
  <c r="AH112" i="1"/>
  <c r="AH113" i="1"/>
  <c r="AH7" i="1"/>
  <c r="AG9" i="1"/>
  <c r="AG11" i="1"/>
  <c r="AG12" i="1"/>
  <c r="AG13" i="1"/>
  <c r="AG16" i="1"/>
  <c r="AG17" i="1"/>
  <c r="AG18" i="1"/>
  <c r="AG20" i="1"/>
  <c r="AG21" i="1"/>
  <c r="AG22" i="1"/>
  <c r="AG23" i="1"/>
  <c r="AG24" i="1"/>
  <c r="AG25" i="1"/>
  <c r="AG27" i="1"/>
  <c r="AG29" i="1"/>
  <c r="AG30" i="1"/>
  <c r="AG32" i="1"/>
  <c r="AG34" i="1"/>
  <c r="AG35" i="1"/>
  <c r="AG36" i="1"/>
  <c r="AG38" i="1"/>
  <c r="AG39" i="1"/>
  <c r="AG40" i="1"/>
  <c r="AG43" i="1"/>
  <c r="AG44" i="1"/>
  <c r="AG45" i="1"/>
  <c r="AG46" i="1"/>
  <c r="AG47" i="1"/>
  <c r="AG48" i="1"/>
  <c r="AG49" i="1"/>
  <c r="AG51" i="1"/>
  <c r="AG52" i="1"/>
  <c r="AG53" i="1"/>
  <c r="AG54" i="1"/>
  <c r="AG55" i="1"/>
  <c r="AG56" i="1"/>
  <c r="AG58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4" i="1"/>
  <c r="AG75" i="1"/>
  <c r="AG76" i="1"/>
  <c r="AG80" i="1"/>
  <c r="AG81" i="1"/>
  <c r="AG82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4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8" i="1"/>
  <c r="Y59" i="1"/>
  <c r="Y60" i="1"/>
  <c r="Y61" i="1"/>
  <c r="Y62" i="1"/>
  <c r="Y63" i="1"/>
  <c r="Y64" i="1"/>
  <c r="Y65" i="1"/>
  <c r="Y66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7" i="1"/>
  <c r="X8" i="1"/>
  <c r="X9" i="1"/>
  <c r="X10" i="1"/>
  <c r="X12" i="1"/>
  <c r="X13" i="1"/>
  <c r="X14" i="1"/>
  <c r="X16" i="1"/>
  <c r="X17" i="1"/>
  <c r="X18" i="1"/>
  <c r="X20" i="1"/>
  <c r="X21" i="1"/>
  <c r="X22" i="1"/>
  <c r="X24" i="1"/>
  <c r="X25" i="1"/>
  <c r="X26" i="1"/>
  <c r="X28" i="1"/>
  <c r="X29" i="1"/>
  <c r="X30" i="1"/>
  <c r="X32" i="1"/>
  <c r="X33" i="1"/>
  <c r="X34" i="1"/>
  <c r="X36" i="1"/>
  <c r="X37" i="1"/>
  <c r="X38" i="1"/>
  <c r="X40" i="1"/>
  <c r="X41" i="1"/>
  <c r="X42" i="1"/>
  <c r="X44" i="1"/>
  <c r="X45" i="1"/>
  <c r="X46" i="1"/>
  <c r="X48" i="1"/>
  <c r="X49" i="1"/>
  <c r="X50" i="1"/>
  <c r="X52" i="1"/>
  <c r="X53" i="1"/>
  <c r="X54" i="1"/>
  <c r="X56" i="1"/>
  <c r="X57" i="1"/>
  <c r="X58" i="1"/>
  <c r="X60" i="1"/>
  <c r="X61" i="1"/>
  <c r="X62" i="1"/>
  <c r="X64" i="1"/>
  <c r="X65" i="1"/>
  <c r="X66" i="1"/>
  <c r="X68" i="1"/>
  <c r="X69" i="1"/>
  <c r="X70" i="1"/>
  <c r="X72" i="1"/>
  <c r="X73" i="1"/>
  <c r="X74" i="1"/>
  <c r="X76" i="1"/>
  <c r="X77" i="1"/>
  <c r="X78" i="1"/>
  <c r="X80" i="1"/>
  <c r="X81" i="1"/>
  <c r="X82" i="1"/>
  <c r="X84" i="1"/>
  <c r="X85" i="1"/>
  <c r="X86" i="1"/>
  <c r="X88" i="1"/>
  <c r="X89" i="1"/>
  <c r="X90" i="1"/>
  <c r="X92" i="1"/>
  <c r="X93" i="1"/>
  <c r="X94" i="1"/>
  <c r="X96" i="1"/>
  <c r="X97" i="1"/>
  <c r="X98" i="1"/>
  <c r="X100" i="1"/>
  <c r="X101" i="1"/>
  <c r="X102" i="1"/>
  <c r="X104" i="1"/>
  <c r="X105" i="1"/>
  <c r="X106" i="1"/>
  <c r="X108" i="1"/>
  <c r="X109" i="1"/>
  <c r="X110" i="1"/>
  <c r="X112" i="1"/>
  <c r="X113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Y57" i="1" s="1"/>
  <c r="V58" i="1"/>
  <c r="V59" i="1"/>
  <c r="V60" i="1"/>
  <c r="V61" i="1"/>
  <c r="V62" i="1"/>
  <c r="V63" i="1"/>
  <c r="V64" i="1"/>
  <c r="V65" i="1"/>
  <c r="V66" i="1"/>
  <c r="V67" i="1"/>
  <c r="Y67" i="1" s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7" i="1"/>
  <c r="AB8" i="1"/>
  <c r="AB9" i="1"/>
  <c r="AB10" i="1"/>
  <c r="AB11" i="1"/>
  <c r="AB13" i="1"/>
  <c r="AB14" i="1"/>
  <c r="AB15" i="1"/>
  <c r="AB16" i="1"/>
  <c r="AB20" i="1"/>
  <c r="AB21" i="1"/>
  <c r="AB24" i="1"/>
  <c r="AB25" i="1"/>
  <c r="AB27" i="1"/>
  <c r="AB28" i="1"/>
  <c r="AB29" i="1"/>
  <c r="AB30" i="1"/>
  <c r="AB31" i="1"/>
  <c r="AB32" i="1"/>
  <c r="AB33" i="1"/>
  <c r="AB35" i="1"/>
  <c r="AB36" i="1"/>
  <c r="AB37" i="1"/>
  <c r="AB38" i="1"/>
  <c r="AB40" i="1"/>
  <c r="AB41" i="1"/>
  <c r="AB42" i="1"/>
  <c r="AB43" i="1"/>
  <c r="AB44" i="1"/>
  <c r="AB45" i="1"/>
  <c r="AB46" i="1"/>
  <c r="AB47" i="1"/>
  <c r="AB48" i="1"/>
  <c r="AB50" i="1"/>
  <c r="AB52" i="1"/>
  <c r="AB53" i="1"/>
  <c r="AB54" i="1"/>
  <c r="AB55" i="1"/>
  <c r="AB56" i="1"/>
  <c r="AB57" i="1"/>
  <c r="AB58" i="1"/>
  <c r="AB59" i="1"/>
  <c r="AB60" i="1"/>
  <c r="AB62" i="1"/>
  <c r="AB64" i="1"/>
  <c r="AB65" i="1"/>
  <c r="AB67" i="1"/>
  <c r="AB68" i="1"/>
  <c r="AB69" i="1"/>
  <c r="AB76" i="1"/>
  <c r="AB77" i="1"/>
  <c r="AB78" i="1"/>
  <c r="AB79" i="1"/>
  <c r="AB81" i="1"/>
  <c r="AB82" i="1"/>
  <c r="AB83" i="1"/>
  <c r="AB86" i="1"/>
  <c r="AB87" i="1"/>
  <c r="AB88" i="1"/>
  <c r="AB89" i="1"/>
  <c r="AB90" i="1"/>
  <c r="AB91" i="1"/>
  <c r="AB92" i="1"/>
  <c r="AB93" i="1"/>
  <c r="AB94" i="1"/>
  <c r="AB95" i="1"/>
  <c r="AB96" i="1"/>
  <c r="AB98" i="1"/>
  <c r="AB100" i="1"/>
  <c r="AB101" i="1"/>
  <c r="AB102" i="1"/>
  <c r="AB103" i="1"/>
  <c r="AB104" i="1"/>
  <c r="AB105" i="1"/>
  <c r="AB106" i="1"/>
  <c r="AB108" i="1"/>
  <c r="AB7" i="1"/>
  <c r="X111" i="1" l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7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7" i="1"/>
  <c r="J8" i="1"/>
  <c r="K8" i="1" s="1"/>
  <c r="J9" i="1"/>
  <c r="K9" i="1" s="1"/>
  <c r="J10" i="1"/>
  <c r="J11" i="1"/>
  <c r="K11" i="1" s="1"/>
  <c r="J12" i="1"/>
  <c r="K12" i="1" s="1"/>
  <c r="J13" i="1"/>
  <c r="K13" i="1" s="1"/>
  <c r="J14" i="1"/>
  <c r="J15" i="1"/>
  <c r="K15" i="1" s="1"/>
  <c r="J16" i="1"/>
  <c r="K16" i="1" s="1"/>
  <c r="J17" i="1"/>
  <c r="K17" i="1" s="1"/>
  <c r="J18" i="1"/>
  <c r="J19" i="1"/>
  <c r="K19" i="1" s="1"/>
  <c r="J20" i="1"/>
  <c r="K20" i="1" s="1"/>
  <c r="J21" i="1"/>
  <c r="K21" i="1" s="1"/>
  <c r="J22" i="1"/>
  <c r="J23" i="1"/>
  <c r="K23" i="1" s="1"/>
  <c r="J24" i="1"/>
  <c r="K24" i="1" s="1"/>
  <c r="J25" i="1"/>
  <c r="K25" i="1" s="1"/>
  <c r="J26" i="1"/>
  <c r="J27" i="1"/>
  <c r="K27" i="1" s="1"/>
  <c r="J28" i="1"/>
  <c r="K28" i="1" s="1"/>
  <c r="J29" i="1"/>
  <c r="K29" i="1" s="1"/>
  <c r="J30" i="1"/>
  <c r="J31" i="1"/>
  <c r="K31" i="1" s="1"/>
  <c r="J32" i="1"/>
  <c r="K32" i="1" s="1"/>
  <c r="J33" i="1"/>
  <c r="K33" i="1" s="1"/>
  <c r="J34" i="1"/>
  <c r="J35" i="1"/>
  <c r="K35" i="1" s="1"/>
  <c r="J36" i="1"/>
  <c r="K36" i="1" s="1"/>
  <c r="J37" i="1"/>
  <c r="K37" i="1" s="1"/>
  <c r="J38" i="1"/>
  <c r="J39" i="1"/>
  <c r="K39" i="1" s="1"/>
  <c r="J40" i="1"/>
  <c r="K40" i="1" s="1"/>
  <c r="J41" i="1"/>
  <c r="K41" i="1" s="1"/>
  <c r="J42" i="1"/>
  <c r="J43" i="1"/>
  <c r="K43" i="1" s="1"/>
  <c r="J44" i="1"/>
  <c r="K44" i="1" s="1"/>
  <c r="J45" i="1"/>
  <c r="K45" i="1" s="1"/>
  <c r="J46" i="1"/>
  <c r="J47" i="1"/>
  <c r="K47" i="1" s="1"/>
  <c r="J48" i="1"/>
  <c r="K48" i="1" s="1"/>
  <c r="J49" i="1"/>
  <c r="K49" i="1" s="1"/>
  <c r="J50" i="1"/>
  <c r="J51" i="1"/>
  <c r="K51" i="1" s="1"/>
  <c r="J52" i="1"/>
  <c r="K52" i="1" s="1"/>
  <c r="J53" i="1"/>
  <c r="K53" i="1" s="1"/>
  <c r="J54" i="1"/>
  <c r="J55" i="1"/>
  <c r="K55" i="1" s="1"/>
  <c r="J56" i="1"/>
  <c r="K56" i="1" s="1"/>
  <c r="J57" i="1"/>
  <c r="K57" i="1" s="1"/>
  <c r="J58" i="1"/>
  <c r="J59" i="1"/>
  <c r="K59" i="1" s="1"/>
  <c r="J60" i="1"/>
  <c r="K60" i="1" s="1"/>
  <c r="J61" i="1"/>
  <c r="K61" i="1" s="1"/>
  <c r="J62" i="1"/>
  <c r="J63" i="1"/>
  <c r="K63" i="1" s="1"/>
  <c r="J64" i="1"/>
  <c r="K64" i="1" s="1"/>
  <c r="J65" i="1"/>
  <c r="K65" i="1" s="1"/>
  <c r="J66" i="1"/>
  <c r="J67" i="1"/>
  <c r="K67" i="1" s="1"/>
  <c r="J68" i="1"/>
  <c r="K68" i="1" s="1"/>
  <c r="J69" i="1"/>
  <c r="K69" i="1" s="1"/>
  <c r="J70" i="1"/>
  <c r="J71" i="1"/>
  <c r="K71" i="1" s="1"/>
  <c r="J72" i="1"/>
  <c r="K72" i="1" s="1"/>
  <c r="J73" i="1"/>
  <c r="K73" i="1" s="1"/>
  <c r="J74" i="1"/>
  <c r="J75" i="1"/>
  <c r="K75" i="1" s="1"/>
  <c r="J76" i="1"/>
  <c r="K76" i="1" s="1"/>
  <c r="J77" i="1"/>
  <c r="K77" i="1" s="1"/>
  <c r="J78" i="1"/>
  <c r="J79" i="1"/>
  <c r="K79" i="1" s="1"/>
  <c r="J80" i="1"/>
  <c r="K80" i="1" s="1"/>
  <c r="J81" i="1"/>
  <c r="K81" i="1" s="1"/>
  <c r="J82" i="1"/>
  <c r="J83" i="1"/>
  <c r="K83" i="1" s="1"/>
  <c r="J84" i="1"/>
  <c r="K84" i="1" s="1"/>
  <c r="J85" i="1"/>
  <c r="K85" i="1" s="1"/>
  <c r="J86" i="1"/>
  <c r="J87" i="1"/>
  <c r="K87" i="1" s="1"/>
  <c r="J88" i="1"/>
  <c r="K88" i="1" s="1"/>
  <c r="J89" i="1"/>
  <c r="K89" i="1" s="1"/>
  <c r="J90" i="1"/>
  <c r="J91" i="1"/>
  <c r="K91" i="1" s="1"/>
  <c r="J92" i="1"/>
  <c r="K92" i="1" s="1"/>
  <c r="J93" i="1"/>
  <c r="K93" i="1" s="1"/>
  <c r="J94" i="1"/>
  <c r="J95" i="1"/>
  <c r="K95" i="1" s="1"/>
  <c r="J96" i="1"/>
  <c r="K96" i="1" s="1"/>
  <c r="J97" i="1"/>
  <c r="K97" i="1" s="1"/>
  <c r="J98" i="1"/>
  <c r="J99" i="1"/>
  <c r="K99" i="1" s="1"/>
  <c r="J100" i="1"/>
  <c r="K100" i="1" s="1"/>
  <c r="J101" i="1"/>
  <c r="K101" i="1" s="1"/>
  <c r="J102" i="1"/>
  <c r="J103" i="1"/>
  <c r="K103" i="1" s="1"/>
  <c r="J104" i="1"/>
  <c r="K104" i="1" s="1"/>
  <c r="J105" i="1"/>
  <c r="K105" i="1" s="1"/>
  <c r="J106" i="1"/>
  <c r="J107" i="1"/>
  <c r="K107" i="1" s="1"/>
  <c r="J108" i="1"/>
  <c r="K108" i="1" s="1"/>
  <c r="J109" i="1"/>
  <c r="K109" i="1" s="1"/>
  <c r="J110" i="1"/>
  <c r="J111" i="1"/>
  <c r="K111" i="1" s="1"/>
  <c r="J112" i="1"/>
  <c r="K112" i="1" s="1"/>
  <c r="J113" i="1"/>
  <c r="K113" i="1" s="1"/>
  <c r="J7" i="1"/>
  <c r="AA6" i="1"/>
  <c r="AB6" i="1"/>
  <c r="AC6" i="1"/>
  <c r="AD6" i="1"/>
  <c r="AE6" i="1"/>
  <c r="AF6" i="1"/>
  <c r="AH6" i="1"/>
  <c r="AI6" i="1"/>
  <c r="AJ6" i="1"/>
  <c r="Z6" i="1"/>
  <c r="N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7" i="1"/>
  <c r="H8" i="1"/>
  <c r="AK8" i="1" s="1"/>
  <c r="H9" i="1"/>
  <c r="AK9" i="1" s="1"/>
  <c r="H10" i="1"/>
  <c r="AK10" i="1" s="1"/>
  <c r="H11" i="1"/>
  <c r="AK11" i="1" s="1"/>
  <c r="H12" i="1"/>
  <c r="AK12" i="1" s="1"/>
  <c r="H13" i="1"/>
  <c r="AK13" i="1" s="1"/>
  <c r="H14" i="1"/>
  <c r="AK14" i="1" s="1"/>
  <c r="H15" i="1"/>
  <c r="AK15" i="1" s="1"/>
  <c r="H16" i="1"/>
  <c r="AK16" i="1" s="1"/>
  <c r="H17" i="1"/>
  <c r="AK17" i="1" s="1"/>
  <c r="H18" i="1"/>
  <c r="AK18" i="1" s="1"/>
  <c r="H19" i="1"/>
  <c r="AK19" i="1" s="1"/>
  <c r="H20" i="1"/>
  <c r="AK20" i="1" s="1"/>
  <c r="H21" i="1"/>
  <c r="AK21" i="1" s="1"/>
  <c r="H22" i="1"/>
  <c r="AK22" i="1" s="1"/>
  <c r="H23" i="1"/>
  <c r="AK23" i="1" s="1"/>
  <c r="H24" i="1"/>
  <c r="AK24" i="1" s="1"/>
  <c r="H25" i="1"/>
  <c r="AK25" i="1" s="1"/>
  <c r="H26" i="1"/>
  <c r="AK26" i="1" s="1"/>
  <c r="H27" i="1"/>
  <c r="AK27" i="1" s="1"/>
  <c r="H28" i="1"/>
  <c r="AK28" i="1" s="1"/>
  <c r="H29" i="1"/>
  <c r="AK29" i="1" s="1"/>
  <c r="H30" i="1"/>
  <c r="AK30" i="1" s="1"/>
  <c r="H31" i="1"/>
  <c r="AK31" i="1" s="1"/>
  <c r="H32" i="1"/>
  <c r="AK32" i="1" s="1"/>
  <c r="H33" i="1"/>
  <c r="AK33" i="1" s="1"/>
  <c r="H34" i="1"/>
  <c r="AK34" i="1" s="1"/>
  <c r="H35" i="1"/>
  <c r="AK35" i="1" s="1"/>
  <c r="H36" i="1"/>
  <c r="AK36" i="1" s="1"/>
  <c r="H37" i="1"/>
  <c r="AK37" i="1" s="1"/>
  <c r="H38" i="1"/>
  <c r="AK38" i="1" s="1"/>
  <c r="H39" i="1"/>
  <c r="AK39" i="1" s="1"/>
  <c r="H40" i="1"/>
  <c r="AK40" i="1" s="1"/>
  <c r="H41" i="1"/>
  <c r="AK41" i="1" s="1"/>
  <c r="H42" i="1"/>
  <c r="AK42" i="1" s="1"/>
  <c r="H43" i="1"/>
  <c r="AK43" i="1" s="1"/>
  <c r="H44" i="1"/>
  <c r="AK44" i="1" s="1"/>
  <c r="H45" i="1"/>
  <c r="AK45" i="1" s="1"/>
  <c r="H46" i="1"/>
  <c r="AK46" i="1" s="1"/>
  <c r="H47" i="1"/>
  <c r="AK47" i="1" s="1"/>
  <c r="H48" i="1"/>
  <c r="AK48" i="1" s="1"/>
  <c r="H49" i="1"/>
  <c r="AK49" i="1" s="1"/>
  <c r="H50" i="1"/>
  <c r="AK50" i="1" s="1"/>
  <c r="H51" i="1"/>
  <c r="AK51" i="1" s="1"/>
  <c r="H52" i="1"/>
  <c r="AK52" i="1" s="1"/>
  <c r="H53" i="1"/>
  <c r="AK53" i="1" s="1"/>
  <c r="H54" i="1"/>
  <c r="AK54" i="1" s="1"/>
  <c r="H55" i="1"/>
  <c r="AK55" i="1" s="1"/>
  <c r="H56" i="1"/>
  <c r="AK56" i="1" s="1"/>
  <c r="H57" i="1"/>
  <c r="AK57" i="1" s="1"/>
  <c r="H58" i="1"/>
  <c r="AK58" i="1" s="1"/>
  <c r="H59" i="1"/>
  <c r="AK59" i="1" s="1"/>
  <c r="H60" i="1"/>
  <c r="AK60" i="1" s="1"/>
  <c r="H61" i="1"/>
  <c r="AK61" i="1" s="1"/>
  <c r="H62" i="1"/>
  <c r="AK62" i="1" s="1"/>
  <c r="H63" i="1"/>
  <c r="AK63" i="1" s="1"/>
  <c r="H64" i="1"/>
  <c r="AK64" i="1" s="1"/>
  <c r="H65" i="1"/>
  <c r="AK65" i="1" s="1"/>
  <c r="H66" i="1"/>
  <c r="AK66" i="1" s="1"/>
  <c r="H67" i="1"/>
  <c r="AK67" i="1" s="1"/>
  <c r="H68" i="1"/>
  <c r="AK68" i="1" s="1"/>
  <c r="H69" i="1"/>
  <c r="AK69" i="1" s="1"/>
  <c r="H70" i="1"/>
  <c r="AK70" i="1" s="1"/>
  <c r="H71" i="1"/>
  <c r="AK71" i="1" s="1"/>
  <c r="H72" i="1"/>
  <c r="AK72" i="1" s="1"/>
  <c r="H73" i="1"/>
  <c r="AK73" i="1" s="1"/>
  <c r="H74" i="1"/>
  <c r="AK74" i="1" s="1"/>
  <c r="H75" i="1"/>
  <c r="AK75" i="1" s="1"/>
  <c r="H76" i="1"/>
  <c r="AK76" i="1" s="1"/>
  <c r="H77" i="1"/>
  <c r="AK77" i="1" s="1"/>
  <c r="H78" i="1"/>
  <c r="AK78" i="1" s="1"/>
  <c r="H79" i="1"/>
  <c r="AK79" i="1" s="1"/>
  <c r="H80" i="1"/>
  <c r="AK80" i="1" s="1"/>
  <c r="H81" i="1"/>
  <c r="AK81" i="1" s="1"/>
  <c r="H82" i="1"/>
  <c r="AK82" i="1" s="1"/>
  <c r="H83" i="1"/>
  <c r="AK83" i="1" s="1"/>
  <c r="H84" i="1"/>
  <c r="AK84" i="1" s="1"/>
  <c r="H85" i="1"/>
  <c r="AK85" i="1" s="1"/>
  <c r="H86" i="1"/>
  <c r="AK86" i="1" s="1"/>
  <c r="H87" i="1"/>
  <c r="AK87" i="1" s="1"/>
  <c r="H88" i="1"/>
  <c r="AK88" i="1" s="1"/>
  <c r="H89" i="1"/>
  <c r="AK89" i="1" s="1"/>
  <c r="H90" i="1"/>
  <c r="AK90" i="1" s="1"/>
  <c r="H91" i="1"/>
  <c r="AK91" i="1" s="1"/>
  <c r="H92" i="1"/>
  <c r="AK92" i="1" s="1"/>
  <c r="H93" i="1"/>
  <c r="AK93" i="1" s="1"/>
  <c r="H94" i="1"/>
  <c r="AK94" i="1" s="1"/>
  <c r="H95" i="1"/>
  <c r="AK95" i="1" s="1"/>
  <c r="H96" i="1"/>
  <c r="AK96" i="1" s="1"/>
  <c r="H97" i="1"/>
  <c r="AK97" i="1" s="1"/>
  <c r="H98" i="1"/>
  <c r="AK98" i="1" s="1"/>
  <c r="H99" i="1"/>
  <c r="AK99" i="1" s="1"/>
  <c r="H100" i="1"/>
  <c r="AK100" i="1" s="1"/>
  <c r="H101" i="1"/>
  <c r="AK101" i="1" s="1"/>
  <c r="H102" i="1"/>
  <c r="AK102" i="1" s="1"/>
  <c r="H103" i="1"/>
  <c r="AK103" i="1" s="1"/>
  <c r="H104" i="1"/>
  <c r="AK104" i="1" s="1"/>
  <c r="H105" i="1"/>
  <c r="AK105" i="1" s="1"/>
  <c r="H106" i="1"/>
  <c r="AK106" i="1" s="1"/>
  <c r="H107" i="1"/>
  <c r="AK107" i="1" s="1"/>
  <c r="H108" i="1"/>
  <c r="AK108" i="1" s="1"/>
  <c r="H109" i="1"/>
  <c r="AK109" i="1" s="1"/>
  <c r="H110" i="1"/>
  <c r="AK110" i="1" s="1"/>
  <c r="H111" i="1"/>
  <c r="AK111" i="1" s="1"/>
  <c r="H112" i="1"/>
  <c r="AK112" i="1" s="1"/>
  <c r="H113" i="1"/>
  <c r="AK113" i="1" s="1"/>
  <c r="H7" i="1"/>
  <c r="AK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7" i="1"/>
  <c r="E6" i="1"/>
  <c r="F6" i="1"/>
  <c r="L6" i="1" l="1"/>
  <c r="AK6" i="1"/>
  <c r="M6" i="1"/>
  <c r="K6" i="1"/>
  <c r="J6" i="1"/>
</calcChain>
</file>

<file path=xl/sharedStrings.xml><?xml version="1.0" encoding="utf-8"?>
<sst xmlns="http://schemas.openxmlformats.org/spreadsheetml/2006/main" count="287" uniqueCount="149">
  <si>
    <t>Период: 17.11.2023 - 24.11.2023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</si>
  <si>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</si>
  <si>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</si>
  <si>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</si>
  <si>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</si>
  <si>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</si>
  <si>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</si>
  <si>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</si>
  <si>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</si>
  <si>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</si>
  <si>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</si>
  <si>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</si>
  <si>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</si>
  <si>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</si>
  <si>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</si>
  <si>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</si>
  <si>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</si>
  <si>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</si>
  <si>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</si>
  <si>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</si>
  <si>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</si>
  <si>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</si>
  <si>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</si>
  <si>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</si>
  <si>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</si>
  <si>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</si>
  <si>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</si>
  <si>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</si>
  <si>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</si>
  <si>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</si>
  <si>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</si>
  <si>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</si>
  <si>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</si>
  <si>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</si>
  <si>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</si>
  <si>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</si>
  <si>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</si>
  <si>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</si>
  <si>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</si>
  <si>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</si>
  <si>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</si>
  <si>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</si>
  <si>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</si>
  <si>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</si>
  <si>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</si>
  <si>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</si>
  <si>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</si>
  <si>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</si>
  <si>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</si>
  <si>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</si>
  <si>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</si>
  <si>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</si>
  <si>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</si>
  <si>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</si>
  <si>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</si>
  <si>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</si>
  <si>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</si>
  <si>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</si>
  <si>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</si>
  <si>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</si>
  <si>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</si>
  <si>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</si>
  <si>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</si>
  <si>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</si>
  <si>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</si>
  <si>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</si>
  <si>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</si>
  <si>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</si>
  <si>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</si>
  <si>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</si>
  <si>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</si>
  <si>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</si>
  <si>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</si>
  <si>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</si>
  <si>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</si>
  <si>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</si>
  <si>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</si>
  <si>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</si>
  <si>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</si>
  <si>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</si>
  <si>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</si>
  <si>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</si>
  <si>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</si>
  <si>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</si>
  <si>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</si>
  <si>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</si>
  <si>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</si>
  <si>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</si>
  <si>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</si>
  <si>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</si>
  <si>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</si>
  <si>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</si>
  <si>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</si>
  <si>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</si>
  <si>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</si>
  <si>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</si>
  <si>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</si>
  <si>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</si>
  <si>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</si>
  <si>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</si>
  <si>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</si>
  <si>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</si>
  <si>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</si>
  <si>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</si>
  <si>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</si>
  <si>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</si>
  <si>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</si>
  <si>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</si>
  <si>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</si>
  <si>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</si>
  <si>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</si>
  <si>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</si>
  <si>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</si>
  <si>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</si>
  <si>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410  Сосиски Баварские с сыром ТМ Стародворье 0,35 кг. ПОКОМ</t>
  </si>
  <si>
    <t>БОНУС_273  Сосиски Сочинки с сочной грудинкой, МГС 0.4кг,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</si>
  <si>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</si>
  <si>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</si>
  <si>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</si>
  <si>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</si>
  <si>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</si>
  <si>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</si>
  <si>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</si>
  <si>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</si>
  <si>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</si>
  <si>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</si>
  <si>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</si>
  <si>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</si>
  <si>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</si>
  <si>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</si>
  <si>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</si>
  <si>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</si>
  <si>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</si>
  <si>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27,11,</t>
  </si>
  <si>
    <t>28,11,</t>
  </si>
  <si>
    <t>30а</t>
  </si>
  <si>
    <t>29,11,</t>
  </si>
  <si>
    <t>30,11,</t>
  </si>
  <si>
    <t>01,12,</t>
  </si>
  <si>
    <t>ат</t>
  </si>
  <si>
    <t>9т</t>
  </si>
  <si>
    <t>17т</t>
  </si>
  <si>
    <t>30,11а</t>
  </si>
  <si>
    <t>10,11,</t>
  </si>
  <si>
    <t>17,11,</t>
  </si>
  <si>
    <t>24,11,</t>
  </si>
  <si>
    <t>проддек</t>
  </si>
  <si>
    <t>декак</t>
  </si>
  <si>
    <t>оконч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</si>
</sst>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11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8-24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23,11,23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24,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4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16.11.2023 - 23.11.2023</v>
          </cell>
        </row>
        <row r="3">
          <cell r="W3" t="str">
            <v>6,5д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23,11,</v>
          </cell>
          <cell r="M5" t="str">
            <v>23,11д</v>
          </cell>
          <cell r="N5" t="str">
            <v>27,11,</v>
          </cell>
          <cell r="W5" t="str">
            <v>28,11,</v>
          </cell>
          <cell r="AD5" t="str">
            <v>10,11,</v>
          </cell>
          <cell r="AE5" t="str">
            <v>17,11,</v>
          </cell>
          <cell r="AF5" t="str">
            <v>23,11,</v>
          </cell>
        </row>
        <row r="6">
          <cell r="E6">
            <v>110958.37800000003</v>
          </cell>
          <cell r="F6">
            <v>78297.69600000004</v>
          </cell>
          <cell r="J6">
            <v>108985.09300000002</v>
          </cell>
          <cell r="K6">
            <v>1973.2850000000012</v>
          </cell>
          <cell r="L6">
            <v>27140</v>
          </cell>
          <cell r="M6">
            <v>2500</v>
          </cell>
          <cell r="N6">
            <v>17330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20446.732000000004</v>
          </cell>
          <cell r="W6">
            <v>16320</v>
          </cell>
          <cell r="Z6">
            <v>692.71800000000007</v>
          </cell>
          <cell r="AA6">
            <v>0</v>
          </cell>
          <cell r="AB6">
            <v>0</v>
          </cell>
          <cell r="AC6">
            <v>8032</v>
          </cell>
          <cell r="AD6">
            <v>22519.335400000018</v>
          </cell>
          <cell r="AE6">
            <v>21385.769999999997</v>
          </cell>
          <cell r="AF6">
            <v>16036.694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57.021000000000001</v>
          </cell>
          <cell r="D7">
            <v>79.448999999999998</v>
          </cell>
          <cell r="E7">
            <v>68.887</v>
          </cell>
          <cell r="F7">
            <v>67.582999999999998</v>
          </cell>
          <cell r="G7" t="str">
            <v>н</v>
          </cell>
          <cell r="H7">
            <v>1</v>
          </cell>
          <cell r="I7">
            <v>45</v>
          </cell>
          <cell r="J7">
            <v>65.001999999999995</v>
          </cell>
          <cell r="K7">
            <v>3.8850000000000051</v>
          </cell>
          <cell r="L7">
            <v>40</v>
          </cell>
          <cell r="N7">
            <v>0</v>
          </cell>
          <cell r="V7">
            <v>13.7774</v>
          </cell>
          <cell r="X7">
            <v>7.8086576567422012</v>
          </cell>
          <cell r="Y7">
            <v>4.9053522435292578</v>
          </cell>
          <cell r="Z7">
            <v>0</v>
          </cell>
          <cell r="AC7">
            <v>0</v>
          </cell>
          <cell r="AD7">
            <v>13.8432</v>
          </cell>
          <cell r="AE7">
            <v>16.3124</v>
          </cell>
          <cell r="AF7">
            <v>11.162000000000001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488.02300000000002</v>
          </cell>
          <cell r="D8">
            <v>1151.944</v>
          </cell>
          <cell r="E8">
            <v>799.298</v>
          </cell>
          <cell r="F8">
            <v>782.327</v>
          </cell>
          <cell r="G8" t="str">
            <v>н</v>
          </cell>
          <cell r="H8">
            <v>1</v>
          </cell>
          <cell r="I8">
            <v>45</v>
          </cell>
          <cell r="J8">
            <v>764.30799999999999</v>
          </cell>
          <cell r="K8">
            <v>34.990000000000009</v>
          </cell>
          <cell r="L8">
            <v>300</v>
          </cell>
          <cell r="N8">
            <v>0</v>
          </cell>
          <cell r="V8">
            <v>159.8596</v>
          </cell>
          <cell r="X8">
            <v>6.7704848504562758</v>
          </cell>
          <cell r="Y8">
            <v>4.8938380929265426</v>
          </cell>
          <cell r="Z8">
            <v>0</v>
          </cell>
          <cell r="AC8">
            <v>0</v>
          </cell>
          <cell r="AD8">
            <v>170.81059999999999</v>
          </cell>
          <cell r="AE8">
            <v>181.67939999999999</v>
          </cell>
          <cell r="AF8">
            <v>36.353000000000002</v>
          </cell>
          <cell r="AG8" t="str">
            <v>нояак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267.05</v>
          </cell>
          <cell r="D9">
            <v>732.30600000000004</v>
          </cell>
          <cell r="E9">
            <v>473.62799999999999</v>
          </cell>
          <cell r="F9">
            <v>272.51499999999999</v>
          </cell>
          <cell r="G9" t="str">
            <v>н</v>
          </cell>
          <cell r="H9">
            <v>1</v>
          </cell>
          <cell r="I9">
            <v>45</v>
          </cell>
          <cell r="J9">
            <v>449.91500000000002</v>
          </cell>
          <cell r="K9">
            <v>23.712999999999965</v>
          </cell>
          <cell r="L9">
            <v>160</v>
          </cell>
          <cell r="N9">
            <v>160</v>
          </cell>
          <cell r="V9">
            <v>94.7256</v>
          </cell>
          <cell r="W9">
            <v>100</v>
          </cell>
          <cell r="X9">
            <v>7.3107480976631445</v>
          </cell>
          <cell r="Y9">
            <v>2.8768886130042985</v>
          </cell>
          <cell r="Z9">
            <v>0</v>
          </cell>
          <cell r="AC9">
            <v>0</v>
          </cell>
          <cell r="AD9">
            <v>89.99860000000001</v>
          </cell>
          <cell r="AE9">
            <v>92.029399999999995</v>
          </cell>
          <cell r="AF9">
            <v>63.401000000000003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817.16600000000005</v>
          </cell>
          <cell r="D10">
            <v>2405.3519999999999</v>
          </cell>
          <cell r="E10">
            <v>1889.36</v>
          </cell>
          <cell r="F10">
            <v>943.27599999999995</v>
          </cell>
          <cell r="G10" t="str">
            <v>н</v>
          </cell>
          <cell r="H10">
            <v>1</v>
          </cell>
          <cell r="I10">
            <v>45</v>
          </cell>
          <cell r="J10">
            <v>1778.652</v>
          </cell>
          <cell r="K10">
            <v>110.70799999999986</v>
          </cell>
          <cell r="L10">
            <v>650</v>
          </cell>
          <cell r="N10">
            <v>750</v>
          </cell>
          <cell r="V10">
            <v>377.87199999999996</v>
          </cell>
          <cell r="W10">
            <v>200</v>
          </cell>
          <cell r="X10">
            <v>6.7305225049752302</v>
          </cell>
          <cell r="Y10">
            <v>2.4962844561121229</v>
          </cell>
          <cell r="Z10">
            <v>0</v>
          </cell>
          <cell r="AC10">
            <v>0</v>
          </cell>
          <cell r="AD10">
            <v>309.8854</v>
          </cell>
          <cell r="AE10">
            <v>357.78440000000001</v>
          </cell>
          <cell r="AF10">
            <v>133.28700000000001</v>
          </cell>
          <cell r="AG10" t="str">
            <v>нояак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140.77099999999999</v>
          </cell>
          <cell r="D11">
            <v>245.09399999999999</v>
          </cell>
          <cell r="E11">
            <v>131.43700000000001</v>
          </cell>
          <cell r="F11">
            <v>180.506</v>
          </cell>
          <cell r="G11">
            <v>0</v>
          </cell>
          <cell r="H11">
            <v>1</v>
          </cell>
          <cell r="I11">
            <v>40</v>
          </cell>
          <cell r="J11">
            <v>130.05500000000001</v>
          </cell>
          <cell r="K11">
            <v>1.382000000000005</v>
          </cell>
          <cell r="L11">
            <v>0</v>
          </cell>
          <cell r="N11">
            <v>0</v>
          </cell>
          <cell r="V11">
            <v>26.287400000000002</v>
          </cell>
          <cell r="X11">
            <v>6.8666357266218796</v>
          </cell>
          <cell r="Y11">
            <v>6.8666357266218796</v>
          </cell>
          <cell r="Z11">
            <v>0</v>
          </cell>
          <cell r="AC11">
            <v>0</v>
          </cell>
          <cell r="AD11">
            <v>39.988199999999992</v>
          </cell>
          <cell r="AE11">
            <v>31.156799999999997</v>
          </cell>
          <cell r="AF11">
            <v>33.584000000000003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162</v>
          </cell>
          <cell r="D12">
            <v>184</v>
          </cell>
          <cell r="E12">
            <v>149</v>
          </cell>
          <cell r="F12">
            <v>187</v>
          </cell>
          <cell r="G12">
            <v>0</v>
          </cell>
          <cell r="H12">
            <v>0.5</v>
          </cell>
          <cell r="I12">
            <v>45</v>
          </cell>
          <cell r="J12">
            <v>159</v>
          </cell>
          <cell r="K12">
            <v>-10</v>
          </cell>
          <cell r="L12">
            <v>30</v>
          </cell>
          <cell r="N12">
            <v>0</v>
          </cell>
          <cell r="V12">
            <v>29.8</v>
          </cell>
          <cell r="X12">
            <v>7.2818791946308723</v>
          </cell>
          <cell r="Y12">
            <v>6.275167785234899</v>
          </cell>
          <cell r="Z12">
            <v>0</v>
          </cell>
          <cell r="AC12">
            <v>0</v>
          </cell>
          <cell r="AD12">
            <v>46</v>
          </cell>
          <cell r="AE12">
            <v>38.799999999999997</v>
          </cell>
          <cell r="AF12">
            <v>29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676</v>
          </cell>
          <cell r="D13">
            <v>1548</v>
          </cell>
          <cell r="E13">
            <v>1047</v>
          </cell>
          <cell r="F13">
            <v>693</v>
          </cell>
          <cell r="G13" t="str">
            <v>н</v>
          </cell>
          <cell r="H13">
            <v>0.4</v>
          </cell>
          <cell r="I13">
            <v>45</v>
          </cell>
          <cell r="J13">
            <v>1099</v>
          </cell>
          <cell r="K13">
            <v>-52</v>
          </cell>
          <cell r="L13">
            <v>300</v>
          </cell>
          <cell r="N13">
            <v>200</v>
          </cell>
          <cell r="V13">
            <v>209.4</v>
          </cell>
          <cell r="W13">
            <v>200</v>
          </cell>
          <cell r="X13">
            <v>6.6523400191021969</v>
          </cell>
          <cell r="Y13">
            <v>3.30945558739255</v>
          </cell>
          <cell r="Z13">
            <v>0</v>
          </cell>
          <cell r="AC13">
            <v>0</v>
          </cell>
          <cell r="AD13">
            <v>227.2</v>
          </cell>
          <cell r="AE13">
            <v>211.4</v>
          </cell>
          <cell r="AF13">
            <v>229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1872</v>
          </cell>
          <cell r="D14">
            <v>2608</v>
          </cell>
          <cell r="E14">
            <v>2797</v>
          </cell>
          <cell r="F14">
            <v>1495</v>
          </cell>
          <cell r="G14">
            <v>0</v>
          </cell>
          <cell r="H14">
            <v>0.45</v>
          </cell>
          <cell r="I14">
            <v>45</v>
          </cell>
          <cell r="J14">
            <v>2805</v>
          </cell>
          <cell r="K14">
            <v>-8</v>
          </cell>
          <cell r="L14">
            <v>600</v>
          </cell>
          <cell r="N14">
            <v>500</v>
          </cell>
          <cell r="V14">
            <v>439.4</v>
          </cell>
          <cell r="W14">
            <v>300</v>
          </cell>
          <cell r="X14">
            <v>6.5885298133818848</v>
          </cell>
          <cell r="Y14">
            <v>3.4023668639053257</v>
          </cell>
          <cell r="Z14">
            <v>0</v>
          </cell>
          <cell r="AC14">
            <v>600</v>
          </cell>
          <cell r="AD14">
            <v>454.4</v>
          </cell>
          <cell r="AE14">
            <v>451.6</v>
          </cell>
          <cell r="AF14">
            <v>367</v>
          </cell>
          <cell r="AG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2419</v>
          </cell>
          <cell r="D15">
            <v>5313</v>
          </cell>
          <cell r="E15">
            <v>4926</v>
          </cell>
          <cell r="F15">
            <v>2432</v>
          </cell>
          <cell r="G15">
            <v>0</v>
          </cell>
          <cell r="H15">
            <v>0.45</v>
          </cell>
          <cell r="I15">
            <v>45</v>
          </cell>
          <cell r="J15">
            <v>4975</v>
          </cell>
          <cell r="K15">
            <v>-49</v>
          </cell>
          <cell r="L15">
            <v>1500</v>
          </cell>
          <cell r="N15">
            <v>800</v>
          </cell>
          <cell r="V15">
            <v>776.4</v>
          </cell>
          <cell r="W15">
            <v>500</v>
          </cell>
          <cell r="X15">
            <v>6.7387944358578054</v>
          </cell>
          <cell r="Y15">
            <v>3.132405976300876</v>
          </cell>
          <cell r="Z15">
            <v>0</v>
          </cell>
          <cell r="AC15">
            <v>1044</v>
          </cell>
          <cell r="AD15">
            <v>675.8</v>
          </cell>
          <cell r="AE15">
            <v>808.6</v>
          </cell>
          <cell r="AF15">
            <v>471</v>
          </cell>
          <cell r="AG15" t="str">
            <v>нояак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107</v>
          </cell>
          <cell r="D16">
            <v>252</v>
          </cell>
          <cell r="E16">
            <v>162</v>
          </cell>
          <cell r="F16">
            <v>194</v>
          </cell>
          <cell r="G16">
            <v>0</v>
          </cell>
          <cell r="H16">
            <v>0.5</v>
          </cell>
          <cell r="I16">
            <v>40</v>
          </cell>
          <cell r="J16">
            <v>163</v>
          </cell>
          <cell r="K16">
            <v>-1</v>
          </cell>
          <cell r="L16">
            <v>0</v>
          </cell>
          <cell r="N16">
            <v>0</v>
          </cell>
          <cell r="V16">
            <v>32.4</v>
          </cell>
          <cell r="W16">
            <v>30</v>
          </cell>
          <cell r="X16">
            <v>6.9135802469135808</v>
          </cell>
          <cell r="Y16">
            <v>5.9876543209876543</v>
          </cell>
          <cell r="Z16">
            <v>0</v>
          </cell>
          <cell r="AC16">
            <v>0</v>
          </cell>
          <cell r="AD16">
            <v>40</v>
          </cell>
          <cell r="AE16">
            <v>38.4</v>
          </cell>
          <cell r="AF16">
            <v>46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92</v>
          </cell>
          <cell r="D17">
            <v>81</v>
          </cell>
          <cell r="E17">
            <v>105</v>
          </cell>
          <cell r="F17">
            <v>68</v>
          </cell>
          <cell r="G17">
            <v>0</v>
          </cell>
          <cell r="H17">
            <v>0.4</v>
          </cell>
          <cell r="I17">
            <v>50</v>
          </cell>
          <cell r="J17">
            <v>107</v>
          </cell>
          <cell r="K17">
            <v>-2</v>
          </cell>
          <cell r="L17">
            <v>40</v>
          </cell>
          <cell r="N17">
            <v>30</v>
          </cell>
          <cell r="V17">
            <v>21</v>
          </cell>
          <cell r="X17">
            <v>6.5714285714285712</v>
          </cell>
          <cell r="Y17">
            <v>3.2380952380952381</v>
          </cell>
          <cell r="Z17">
            <v>0</v>
          </cell>
          <cell r="AC17">
            <v>0</v>
          </cell>
          <cell r="AD17">
            <v>23</v>
          </cell>
          <cell r="AE17">
            <v>20.8</v>
          </cell>
          <cell r="AF17">
            <v>24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308</v>
          </cell>
          <cell r="D18">
            <v>321</v>
          </cell>
          <cell r="E18">
            <v>187</v>
          </cell>
          <cell r="F18">
            <v>436</v>
          </cell>
          <cell r="G18">
            <v>0</v>
          </cell>
          <cell r="H18">
            <v>0.17</v>
          </cell>
          <cell r="I18">
            <v>180</v>
          </cell>
          <cell r="J18">
            <v>188</v>
          </cell>
          <cell r="K18">
            <v>-1</v>
          </cell>
          <cell r="L18">
            <v>0</v>
          </cell>
          <cell r="N18">
            <v>0</v>
          </cell>
          <cell r="V18">
            <v>37.4</v>
          </cell>
          <cell r="X18">
            <v>11.657754010695188</v>
          </cell>
          <cell r="Y18">
            <v>11.657754010695188</v>
          </cell>
          <cell r="Z18">
            <v>0</v>
          </cell>
          <cell r="AC18">
            <v>0</v>
          </cell>
          <cell r="AD18">
            <v>35.4</v>
          </cell>
          <cell r="AE18">
            <v>36.6</v>
          </cell>
          <cell r="AF18">
            <v>61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179</v>
          </cell>
          <cell r="D19">
            <v>10</v>
          </cell>
          <cell r="E19">
            <v>95</v>
          </cell>
          <cell r="F19">
            <v>82</v>
          </cell>
          <cell r="G19">
            <v>0</v>
          </cell>
          <cell r="H19">
            <v>0.45</v>
          </cell>
          <cell r="I19">
            <v>45</v>
          </cell>
          <cell r="J19">
            <v>113</v>
          </cell>
          <cell r="K19">
            <v>-18</v>
          </cell>
          <cell r="L19">
            <v>0</v>
          </cell>
          <cell r="N19">
            <v>50</v>
          </cell>
          <cell r="V19">
            <v>19</v>
          </cell>
          <cell r="X19">
            <v>6.9473684210526319</v>
          </cell>
          <cell r="Y19">
            <v>4.3157894736842106</v>
          </cell>
          <cell r="Z19">
            <v>0</v>
          </cell>
          <cell r="AC19">
            <v>0</v>
          </cell>
          <cell r="AD19">
            <v>17.2</v>
          </cell>
          <cell r="AE19">
            <v>17.600000000000001</v>
          </cell>
          <cell r="AF19">
            <v>0</v>
          </cell>
          <cell r="AG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740</v>
          </cell>
          <cell r="D20">
            <v>310</v>
          </cell>
          <cell r="E20">
            <v>532</v>
          </cell>
          <cell r="F20">
            <v>356</v>
          </cell>
          <cell r="G20">
            <v>0</v>
          </cell>
          <cell r="H20">
            <v>0.5</v>
          </cell>
          <cell r="I20">
            <v>60</v>
          </cell>
          <cell r="J20">
            <v>268</v>
          </cell>
          <cell r="K20">
            <v>264</v>
          </cell>
          <cell r="L20">
            <v>50</v>
          </cell>
          <cell r="N20">
            <v>120</v>
          </cell>
          <cell r="V20">
            <v>106.4</v>
          </cell>
          <cell r="W20">
            <v>200</v>
          </cell>
          <cell r="X20">
            <v>6.8233082706766917</v>
          </cell>
          <cell r="Y20">
            <v>3.3458646616541352</v>
          </cell>
          <cell r="Z20">
            <v>0</v>
          </cell>
          <cell r="AC20">
            <v>0</v>
          </cell>
          <cell r="AD20">
            <v>120.6</v>
          </cell>
          <cell r="AE20">
            <v>92.2</v>
          </cell>
          <cell r="AF20">
            <v>80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203</v>
          </cell>
          <cell r="D21">
            <v>232</v>
          </cell>
          <cell r="E21">
            <v>213</v>
          </cell>
          <cell r="F21">
            <v>204</v>
          </cell>
          <cell r="G21">
            <v>0</v>
          </cell>
          <cell r="H21">
            <v>0.3</v>
          </cell>
          <cell r="I21">
            <v>40</v>
          </cell>
          <cell r="J21">
            <v>229</v>
          </cell>
          <cell r="K21">
            <v>-16</v>
          </cell>
          <cell r="L21">
            <v>50</v>
          </cell>
          <cell r="N21">
            <v>0</v>
          </cell>
          <cell r="V21">
            <v>42.6</v>
          </cell>
          <cell r="W21">
            <v>30</v>
          </cell>
          <cell r="X21">
            <v>6.6666666666666661</v>
          </cell>
          <cell r="Y21">
            <v>4.788732394366197</v>
          </cell>
          <cell r="Z21">
            <v>0</v>
          </cell>
          <cell r="AC21">
            <v>0</v>
          </cell>
          <cell r="AD21">
            <v>61</v>
          </cell>
          <cell r="AE21">
            <v>49.2</v>
          </cell>
          <cell r="AF21">
            <v>59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86</v>
          </cell>
          <cell r="D22">
            <v>71</v>
          </cell>
          <cell r="E22">
            <v>93</v>
          </cell>
          <cell r="F22">
            <v>64</v>
          </cell>
          <cell r="G22">
            <v>0</v>
          </cell>
          <cell r="H22">
            <v>0.5</v>
          </cell>
          <cell r="I22">
            <v>60</v>
          </cell>
          <cell r="J22">
            <v>95</v>
          </cell>
          <cell r="K22">
            <v>-2</v>
          </cell>
          <cell r="L22">
            <v>20</v>
          </cell>
          <cell r="N22">
            <v>40</v>
          </cell>
          <cell r="V22">
            <v>18.600000000000001</v>
          </cell>
          <cell r="X22">
            <v>6.6666666666666661</v>
          </cell>
          <cell r="Y22">
            <v>3.440860215053763</v>
          </cell>
          <cell r="Z22">
            <v>0</v>
          </cell>
          <cell r="AC22">
            <v>0</v>
          </cell>
          <cell r="AD22">
            <v>21.4</v>
          </cell>
          <cell r="AE22">
            <v>16.8</v>
          </cell>
          <cell r="AF22">
            <v>19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51</v>
          </cell>
          <cell r="D23">
            <v>43</v>
          </cell>
          <cell r="E23">
            <v>58</v>
          </cell>
          <cell r="F23">
            <v>33</v>
          </cell>
          <cell r="G23">
            <v>0</v>
          </cell>
          <cell r="H23">
            <v>0.35</v>
          </cell>
          <cell r="I23">
            <v>35</v>
          </cell>
          <cell r="J23">
            <v>64</v>
          </cell>
          <cell r="K23">
            <v>-6</v>
          </cell>
          <cell r="L23">
            <v>40</v>
          </cell>
          <cell r="N23">
            <v>0</v>
          </cell>
          <cell r="V23">
            <v>11.6</v>
          </cell>
          <cell r="X23">
            <v>6.2931034482758621</v>
          </cell>
          <cell r="Y23">
            <v>2.8448275862068968</v>
          </cell>
          <cell r="Z23">
            <v>0</v>
          </cell>
          <cell r="AC23">
            <v>0</v>
          </cell>
          <cell r="AD23">
            <v>12.2</v>
          </cell>
          <cell r="AE23">
            <v>14.6</v>
          </cell>
          <cell r="AF23">
            <v>11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2283</v>
          </cell>
          <cell r="D24">
            <v>2067</v>
          </cell>
          <cell r="E24">
            <v>1206</v>
          </cell>
          <cell r="F24">
            <v>3108</v>
          </cell>
          <cell r="G24">
            <v>0</v>
          </cell>
          <cell r="H24">
            <v>0.17</v>
          </cell>
          <cell r="I24">
            <v>180</v>
          </cell>
          <cell r="J24">
            <v>1232</v>
          </cell>
          <cell r="K24">
            <v>-26</v>
          </cell>
          <cell r="L24">
            <v>0</v>
          </cell>
          <cell r="N24">
            <v>0</v>
          </cell>
          <cell r="V24">
            <v>241.2</v>
          </cell>
          <cell r="X24">
            <v>12.885572139303482</v>
          </cell>
          <cell r="Y24">
            <v>12.885572139303482</v>
          </cell>
          <cell r="Z24">
            <v>0</v>
          </cell>
          <cell r="AC24">
            <v>0</v>
          </cell>
          <cell r="AD24">
            <v>291.8</v>
          </cell>
          <cell r="AE24">
            <v>264.8</v>
          </cell>
          <cell r="AF24">
            <v>247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111</v>
          </cell>
          <cell r="D25">
            <v>280</v>
          </cell>
          <cell r="E25">
            <v>256</v>
          </cell>
          <cell r="F25">
            <v>125</v>
          </cell>
          <cell r="G25">
            <v>0</v>
          </cell>
          <cell r="H25">
            <v>0.38</v>
          </cell>
          <cell r="I25">
            <v>40</v>
          </cell>
          <cell r="J25">
            <v>266</v>
          </cell>
          <cell r="K25">
            <v>-10</v>
          </cell>
          <cell r="L25">
            <v>120</v>
          </cell>
          <cell r="N25">
            <v>80</v>
          </cell>
          <cell r="V25">
            <v>51.2</v>
          </cell>
          <cell r="X25">
            <v>6.34765625</v>
          </cell>
          <cell r="Y25">
            <v>2.44140625</v>
          </cell>
          <cell r="Z25">
            <v>0</v>
          </cell>
          <cell r="AC25">
            <v>0</v>
          </cell>
          <cell r="AD25">
            <v>45.8</v>
          </cell>
          <cell r="AE25">
            <v>52.8</v>
          </cell>
          <cell r="AF25">
            <v>64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2987</v>
          </cell>
          <cell r="D26">
            <v>5753</v>
          </cell>
          <cell r="E26">
            <v>4995</v>
          </cell>
          <cell r="F26">
            <v>3403</v>
          </cell>
          <cell r="G26" t="str">
            <v>н</v>
          </cell>
          <cell r="H26">
            <v>0.42</v>
          </cell>
          <cell r="I26">
            <v>40</v>
          </cell>
          <cell r="J26">
            <v>5005</v>
          </cell>
          <cell r="K26">
            <v>-10</v>
          </cell>
          <cell r="L26">
            <v>1300</v>
          </cell>
          <cell r="N26">
            <v>0</v>
          </cell>
          <cell r="V26">
            <v>639</v>
          </cell>
          <cell r="X26">
            <v>7.3599374021909236</v>
          </cell>
          <cell r="Y26">
            <v>5.3255086071987483</v>
          </cell>
          <cell r="Z26">
            <v>0</v>
          </cell>
          <cell r="AC26">
            <v>1800</v>
          </cell>
          <cell r="AD26">
            <v>815</v>
          </cell>
          <cell r="AE26">
            <v>798.4</v>
          </cell>
          <cell r="AF26">
            <v>400</v>
          </cell>
          <cell r="AG26" t="str">
            <v>м-1380пуд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6086</v>
          </cell>
          <cell r="D27">
            <v>7993</v>
          </cell>
          <cell r="E27">
            <v>8317</v>
          </cell>
          <cell r="F27">
            <v>3805</v>
          </cell>
          <cell r="G27" t="str">
            <v>н</v>
          </cell>
          <cell r="H27">
            <v>0.42</v>
          </cell>
          <cell r="I27">
            <v>45</v>
          </cell>
          <cell r="J27">
            <v>8420</v>
          </cell>
          <cell r="K27">
            <v>-103</v>
          </cell>
          <cell r="L27">
            <v>1000</v>
          </cell>
          <cell r="N27">
            <v>1000</v>
          </cell>
          <cell r="V27">
            <v>951.8</v>
          </cell>
          <cell r="W27">
            <v>500</v>
          </cell>
          <cell r="X27">
            <v>6.624290817398613</v>
          </cell>
          <cell r="Y27">
            <v>3.9976885900399246</v>
          </cell>
          <cell r="Z27">
            <v>0</v>
          </cell>
          <cell r="AC27">
            <v>3558</v>
          </cell>
          <cell r="AD27">
            <v>1108.8</v>
          </cell>
          <cell r="AE27">
            <v>981.6</v>
          </cell>
          <cell r="AF27">
            <v>926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630</v>
          </cell>
          <cell r="D28">
            <v>1089</v>
          </cell>
          <cell r="E28">
            <v>963</v>
          </cell>
          <cell r="F28">
            <v>725</v>
          </cell>
          <cell r="G28">
            <v>0</v>
          </cell>
          <cell r="H28">
            <v>0.35</v>
          </cell>
          <cell r="I28">
            <v>45</v>
          </cell>
          <cell r="J28">
            <v>958</v>
          </cell>
          <cell r="K28">
            <v>5</v>
          </cell>
          <cell r="L28">
            <v>400</v>
          </cell>
          <cell r="N28">
            <v>0</v>
          </cell>
          <cell r="V28">
            <v>192.6</v>
          </cell>
          <cell r="W28">
            <v>150</v>
          </cell>
          <cell r="X28">
            <v>6.61993769470405</v>
          </cell>
          <cell r="Y28">
            <v>3.7642782969885773</v>
          </cell>
          <cell r="Z28">
            <v>0</v>
          </cell>
          <cell r="AC28">
            <v>0</v>
          </cell>
          <cell r="AD28">
            <v>227.4</v>
          </cell>
          <cell r="AE28">
            <v>215</v>
          </cell>
          <cell r="AF28">
            <v>111</v>
          </cell>
          <cell r="AG28" t="str">
            <v>продноя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237</v>
          </cell>
          <cell r="D29">
            <v>404</v>
          </cell>
          <cell r="E29">
            <v>422</v>
          </cell>
          <cell r="F29">
            <v>204</v>
          </cell>
          <cell r="G29">
            <v>0</v>
          </cell>
          <cell r="H29">
            <v>0.35</v>
          </cell>
          <cell r="I29">
            <v>45</v>
          </cell>
          <cell r="J29">
            <v>447</v>
          </cell>
          <cell r="K29">
            <v>-25</v>
          </cell>
          <cell r="L29">
            <v>100</v>
          </cell>
          <cell r="N29">
            <v>0</v>
          </cell>
          <cell r="V29">
            <v>60.4</v>
          </cell>
          <cell r="W29">
            <v>100</v>
          </cell>
          <cell r="X29">
            <v>6.6887417218543046</v>
          </cell>
          <cell r="Y29">
            <v>3.3774834437086092</v>
          </cell>
          <cell r="Z29">
            <v>0</v>
          </cell>
          <cell r="AC29">
            <v>120</v>
          </cell>
          <cell r="AD29">
            <v>66.2</v>
          </cell>
          <cell r="AE29">
            <v>64</v>
          </cell>
          <cell r="AF29">
            <v>76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469</v>
          </cell>
          <cell r="D30">
            <v>443</v>
          </cell>
          <cell r="E30">
            <v>471</v>
          </cell>
          <cell r="F30">
            <v>419</v>
          </cell>
          <cell r="G30">
            <v>0</v>
          </cell>
          <cell r="H30">
            <v>0.35</v>
          </cell>
          <cell r="I30">
            <v>45</v>
          </cell>
          <cell r="J30">
            <v>484</v>
          </cell>
          <cell r="K30">
            <v>-13</v>
          </cell>
          <cell r="L30">
            <v>250</v>
          </cell>
          <cell r="N30">
            <v>0</v>
          </cell>
          <cell r="V30">
            <v>82.2</v>
          </cell>
          <cell r="X30">
            <v>8.1386861313868604</v>
          </cell>
          <cell r="Y30">
            <v>5.0973236009732359</v>
          </cell>
          <cell r="Z30">
            <v>0</v>
          </cell>
          <cell r="AC30">
            <v>60</v>
          </cell>
          <cell r="AD30">
            <v>114.4</v>
          </cell>
          <cell r="AE30">
            <v>108.2</v>
          </cell>
          <cell r="AF30">
            <v>89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892</v>
          </cell>
          <cell r="D31">
            <v>988</v>
          </cell>
          <cell r="E31">
            <v>963</v>
          </cell>
          <cell r="F31">
            <v>882</v>
          </cell>
          <cell r="G31">
            <v>0</v>
          </cell>
          <cell r="H31">
            <v>0.35</v>
          </cell>
          <cell r="I31">
            <v>45</v>
          </cell>
          <cell r="J31">
            <v>962</v>
          </cell>
          <cell r="K31">
            <v>1</v>
          </cell>
          <cell r="L31">
            <v>500</v>
          </cell>
          <cell r="N31">
            <v>0</v>
          </cell>
          <cell r="V31">
            <v>192.6</v>
          </cell>
          <cell r="X31">
            <v>7.1754932502596054</v>
          </cell>
          <cell r="Y31">
            <v>4.5794392523364484</v>
          </cell>
          <cell r="Z31">
            <v>0</v>
          </cell>
          <cell r="AC31">
            <v>0</v>
          </cell>
          <cell r="AD31">
            <v>275</v>
          </cell>
          <cell r="AE31">
            <v>240.4</v>
          </cell>
          <cell r="AF31">
            <v>112</v>
          </cell>
          <cell r="AG31" t="str">
            <v>продноя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314.61900000000003</v>
          </cell>
          <cell r="D32">
            <v>1013.854</v>
          </cell>
          <cell r="E32">
            <v>388.50799999999998</v>
          </cell>
          <cell r="F32">
            <v>517.43200000000002</v>
          </cell>
          <cell r="G32">
            <v>0</v>
          </cell>
          <cell r="H32">
            <v>1</v>
          </cell>
          <cell r="I32">
            <v>50</v>
          </cell>
          <cell r="J32">
            <v>371.84899999999999</v>
          </cell>
          <cell r="K32">
            <v>16.658999999999992</v>
          </cell>
          <cell r="L32">
            <v>100</v>
          </cell>
          <cell r="N32">
            <v>0</v>
          </cell>
          <cell r="V32">
            <v>77.701599999999999</v>
          </cell>
          <cell r="X32">
            <v>7.9461941581640536</v>
          </cell>
          <cell r="Y32">
            <v>6.6592193725740527</v>
          </cell>
          <cell r="Z32">
            <v>0</v>
          </cell>
          <cell r="AC32">
            <v>0</v>
          </cell>
          <cell r="AD32">
            <v>101.34020000000001</v>
          </cell>
          <cell r="AE32">
            <v>98.421399999999991</v>
          </cell>
          <cell r="AF32">
            <v>76.492999999999995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3632.3470000000002</v>
          </cell>
          <cell r="D33">
            <v>5863.3980000000001</v>
          </cell>
          <cell r="E33">
            <v>5105.7290000000003</v>
          </cell>
          <cell r="F33">
            <v>4309.1030000000001</v>
          </cell>
          <cell r="G33">
            <v>0</v>
          </cell>
          <cell r="H33">
            <v>1</v>
          </cell>
          <cell r="I33">
            <v>50</v>
          </cell>
          <cell r="J33">
            <v>5121.5749999999998</v>
          </cell>
          <cell r="K33">
            <v>-15.845999999999549</v>
          </cell>
          <cell r="L33">
            <v>1900</v>
          </cell>
          <cell r="N33">
            <v>0</v>
          </cell>
          <cell r="V33">
            <v>1021.1458</v>
          </cell>
          <cell r="W33">
            <v>1000</v>
          </cell>
          <cell r="X33">
            <v>7.0598175108784664</v>
          </cell>
          <cell r="Y33">
            <v>4.2198704631601087</v>
          </cell>
          <cell r="Z33">
            <v>0</v>
          </cell>
          <cell r="AC33">
            <v>0</v>
          </cell>
          <cell r="AD33">
            <v>1104.2592</v>
          </cell>
          <cell r="AE33">
            <v>1056.3191999999999</v>
          </cell>
          <cell r="AF33">
            <v>770.24400000000003</v>
          </cell>
          <cell r="AG33" t="str">
            <v>продноя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254.54499999999999</v>
          </cell>
          <cell r="D34">
            <v>929.52</v>
          </cell>
          <cell r="E34">
            <v>284.363</v>
          </cell>
          <cell r="F34">
            <v>288.78899999999999</v>
          </cell>
          <cell r="G34">
            <v>0</v>
          </cell>
          <cell r="H34">
            <v>1</v>
          </cell>
          <cell r="I34">
            <v>50</v>
          </cell>
          <cell r="J34">
            <v>263.76</v>
          </cell>
          <cell r="K34">
            <v>20.603000000000009</v>
          </cell>
          <cell r="L34">
            <v>100</v>
          </cell>
          <cell r="N34">
            <v>0</v>
          </cell>
          <cell r="V34">
            <v>56.872599999999998</v>
          </cell>
          <cell r="X34">
            <v>6.8361390194926903</v>
          </cell>
          <cell r="Y34">
            <v>5.0778230641820485</v>
          </cell>
          <cell r="Z34">
            <v>0</v>
          </cell>
          <cell r="AC34">
            <v>0</v>
          </cell>
          <cell r="AD34">
            <v>62.938400000000001</v>
          </cell>
          <cell r="AE34">
            <v>74.070599999999985</v>
          </cell>
          <cell r="AF34">
            <v>45.991</v>
          </cell>
          <cell r="AG34" t="str">
            <v>зв60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644.58100000000002</v>
          </cell>
          <cell r="D35">
            <v>1749.694</v>
          </cell>
          <cell r="E35">
            <v>654.36500000000001</v>
          </cell>
          <cell r="F35">
            <v>543.15899999999999</v>
          </cell>
          <cell r="G35">
            <v>0</v>
          </cell>
          <cell r="H35">
            <v>1</v>
          </cell>
          <cell r="I35">
            <v>50</v>
          </cell>
          <cell r="J35">
            <v>632.43299999999999</v>
          </cell>
          <cell r="K35">
            <v>21.932000000000016</v>
          </cell>
          <cell r="L35">
            <v>0</v>
          </cell>
          <cell r="N35">
            <v>230</v>
          </cell>
          <cell r="V35">
            <v>130.87299999999999</v>
          </cell>
          <cell r="W35">
            <v>100</v>
          </cell>
          <cell r="X35">
            <v>6.6718039626202508</v>
          </cell>
          <cell r="Y35">
            <v>4.1502754578866536</v>
          </cell>
          <cell r="Z35">
            <v>0</v>
          </cell>
          <cell r="AC35">
            <v>0</v>
          </cell>
          <cell r="AD35">
            <v>155.62100000000001</v>
          </cell>
          <cell r="AE35">
            <v>114.7704</v>
          </cell>
          <cell r="AF35">
            <v>83.343999999999994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150.637</v>
          </cell>
          <cell r="D36">
            <v>343.79700000000003</v>
          </cell>
          <cell r="E36">
            <v>315.69900000000001</v>
          </cell>
          <cell r="F36">
            <v>125.748</v>
          </cell>
          <cell r="G36">
            <v>0</v>
          </cell>
          <cell r="H36">
            <v>1</v>
          </cell>
          <cell r="I36">
            <v>60</v>
          </cell>
          <cell r="J36">
            <v>322.64</v>
          </cell>
          <cell r="K36">
            <v>-6.9409999999999741</v>
          </cell>
          <cell r="L36">
            <v>180</v>
          </cell>
          <cell r="N36">
            <v>0</v>
          </cell>
          <cell r="V36">
            <v>42.857800000000005</v>
          </cell>
          <cell r="X36">
            <v>7.1340106118372839</v>
          </cell>
          <cell r="Y36">
            <v>2.9340750108498335</v>
          </cell>
          <cell r="Z36">
            <v>101.41</v>
          </cell>
          <cell r="AC36">
            <v>0</v>
          </cell>
          <cell r="AD36">
            <v>41.191400000000002</v>
          </cell>
          <cell r="AE36">
            <v>53.762800000000006</v>
          </cell>
          <cell r="AF36">
            <v>53.866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7461.0609999999997</v>
          </cell>
          <cell r="D37">
            <v>15046.516</v>
          </cell>
          <cell r="E37">
            <v>10673.36</v>
          </cell>
          <cell r="F37">
            <v>8571.64</v>
          </cell>
          <cell r="G37">
            <v>0</v>
          </cell>
          <cell r="H37">
            <v>1</v>
          </cell>
          <cell r="I37">
            <v>60</v>
          </cell>
          <cell r="J37">
            <v>10339.933000000001</v>
          </cell>
          <cell r="K37">
            <v>333.42699999999968</v>
          </cell>
          <cell r="L37">
            <v>0</v>
          </cell>
          <cell r="M37">
            <v>2500</v>
          </cell>
          <cell r="N37">
            <v>4200</v>
          </cell>
          <cell r="V37">
            <v>2134.672</v>
          </cell>
          <cell r="W37">
            <v>1000</v>
          </cell>
          <cell r="X37">
            <v>7.6225481010665801</v>
          </cell>
          <cell r="Y37">
            <v>4.015436563556368</v>
          </cell>
          <cell r="Z37">
            <v>0</v>
          </cell>
          <cell r="AC37">
            <v>0</v>
          </cell>
          <cell r="AD37">
            <v>2234.0385999999999</v>
          </cell>
          <cell r="AE37">
            <v>2196.4764</v>
          </cell>
          <cell r="AF37">
            <v>1502.549</v>
          </cell>
          <cell r="AG37" t="str">
            <v>продноя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305.04000000000002</v>
          </cell>
          <cell r="D38">
            <v>289.74299999999999</v>
          </cell>
          <cell r="E38">
            <v>148.70699999999999</v>
          </cell>
          <cell r="F38">
            <v>375.10300000000001</v>
          </cell>
          <cell r="G38" t="str">
            <v>н</v>
          </cell>
          <cell r="H38">
            <v>1</v>
          </cell>
          <cell r="I38">
            <v>55</v>
          </cell>
          <cell r="J38">
            <v>153.114</v>
          </cell>
          <cell r="K38">
            <v>-4.4070000000000107</v>
          </cell>
          <cell r="L38">
            <v>0</v>
          </cell>
          <cell r="N38">
            <v>0</v>
          </cell>
          <cell r="V38">
            <v>29.741399999999999</v>
          </cell>
          <cell r="X38">
            <v>12.612150066910099</v>
          </cell>
          <cell r="Y38">
            <v>12.612150066910099</v>
          </cell>
          <cell r="Z38">
            <v>0</v>
          </cell>
          <cell r="AC38">
            <v>0</v>
          </cell>
          <cell r="AD38">
            <v>59.268800000000013</v>
          </cell>
          <cell r="AE38">
            <v>36.111000000000004</v>
          </cell>
          <cell r="AF38">
            <v>21.367999999999999</v>
          </cell>
          <cell r="AG38" t="str">
            <v>увел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87.686999999999998</v>
          </cell>
          <cell r="D39">
            <v>91.361000000000004</v>
          </cell>
          <cell r="E39">
            <v>82.454999999999998</v>
          </cell>
          <cell r="F39">
            <v>54.168999999999997</v>
          </cell>
          <cell r="G39">
            <v>0</v>
          </cell>
          <cell r="H39">
            <v>1</v>
          </cell>
          <cell r="I39">
            <v>50</v>
          </cell>
          <cell r="J39">
            <v>78.66</v>
          </cell>
          <cell r="K39">
            <v>3.7950000000000017</v>
          </cell>
          <cell r="L39">
            <v>20</v>
          </cell>
          <cell r="N39">
            <v>40</v>
          </cell>
          <cell r="V39">
            <v>16.491</v>
          </cell>
          <cell r="X39">
            <v>6.9231095749196534</v>
          </cell>
          <cell r="Y39">
            <v>3.2847613849978776</v>
          </cell>
          <cell r="Z39">
            <v>0</v>
          </cell>
          <cell r="AC39">
            <v>0</v>
          </cell>
          <cell r="AD39">
            <v>15.3088</v>
          </cell>
          <cell r="AE39">
            <v>15.2536</v>
          </cell>
          <cell r="AF39">
            <v>11.375999999999999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472.15</v>
          </cell>
          <cell r="D40">
            <v>1323.241</v>
          </cell>
          <cell r="E40">
            <v>546.95399999999995</v>
          </cell>
          <cell r="F40">
            <v>229.47399999999999</v>
          </cell>
          <cell r="G40">
            <v>0</v>
          </cell>
          <cell r="H40">
            <v>1</v>
          </cell>
          <cell r="I40">
            <v>50</v>
          </cell>
          <cell r="J40">
            <v>529.38099999999997</v>
          </cell>
          <cell r="K40">
            <v>17.572999999999979</v>
          </cell>
          <cell r="L40">
            <v>200</v>
          </cell>
          <cell r="N40">
            <v>200</v>
          </cell>
          <cell r="V40">
            <v>109.39079999999998</v>
          </cell>
          <cell r="W40">
            <v>100</v>
          </cell>
          <cell r="X40">
            <v>6.6685132570563521</v>
          </cell>
          <cell r="Y40">
            <v>2.0977449657558043</v>
          </cell>
          <cell r="Z40">
            <v>0</v>
          </cell>
          <cell r="AC40">
            <v>0</v>
          </cell>
          <cell r="AD40">
            <v>109.13580000000002</v>
          </cell>
          <cell r="AE40">
            <v>99.4358</v>
          </cell>
          <cell r="AF40">
            <v>95.421999999999997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3475.2820000000002</v>
          </cell>
          <cell r="D41">
            <v>5669.9530000000004</v>
          </cell>
          <cell r="E41">
            <v>4091.0390000000002</v>
          </cell>
          <cell r="F41">
            <v>2960.4949999999999</v>
          </cell>
          <cell r="G41">
            <v>0</v>
          </cell>
          <cell r="H41">
            <v>1</v>
          </cell>
          <cell r="I41">
            <v>60</v>
          </cell>
          <cell r="J41">
            <v>3986.4160000000002</v>
          </cell>
          <cell r="K41">
            <v>104.62300000000005</v>
          </cell>
          <cell r="L41">
            <v>1300</v>
          </cell>
          <cell r="N41">
            <v>400</v>
          </cell>
          <cell r="V41">
            <v>818.20780000000002</v>
          </cell>
          <cell r="W41">
            <v>1100</v>
          </cell>
          <cell r="X41">
            <v>7.0403814287764055</v>
          </cell>
          <cell r="Y41">
            <v>3.6182678776711734</v>
          </cell>
          <cell r="Z41">
            <v>0</v>
          </cell>
          <cell r="AC41">
            <v>0</v>
          </cell>
          <cell r="AD41">
            <v>794.9226000000001</v>
          </cell>
          <cell r="AE41">
            <v>773.94599999999991</v>
          </cell>
          <cell r="AF41">
            <v>618.971</v>
          </cell>
          <cell r="AG41" t="str">
            <v>нояак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3033.1410000000001</v>
          </cell>
          <cell r="D42">
            <v>6477.4210000000003</v>
          </cell>
          <cell r="E42">
            <v>4528.6120000000001</v>
          </cell>
          <cell r="F42">
            <v>3374.779</v>
          </cell>
          <cell r="G42">
            <v>0</v>
          </cell>
          <cell r="H42">
            <v>1</v>
          </cell>
          <cell r="I42">
            <v>60</v>
          </cell>
          <cell r="J42">
            <v>4415.1480000000001</v>
          </cell>
          <cell r="K42">
            <v>113.46399999999994</v>
          </cell>
          <cell r="L42">
            <v>1600</v>
          </cell>
          <cell r="N42">
            <v>0</v>
          </cell>
          <cell r="V42">
            <v>905.72239999999999</v>
          </cell>
          <cell r="W42">
            <v>1500</v>
          </cell>
          <cell r="X42">
            <v>7.1487455759071441</v>
          </cell>
          <cell r="Y42">
            <v>3.7260633059312656</v>
          </cell>
          <cell r="Z42">
            <v>0</v>
          </cell>
          <cell r="AC42">
            <v>0</v>
          </cell>
          <cell r="AD42">
            <v>880.77459999999996</v>
          </cell>
          <cell r="AE42">
            <v>893.57060000000001</v>
          </cell>
          <cell r="AF42">
            <v>824.53099999999995</v>
          </cell>
          <cell r="AG42" t="str">
            <v>оконч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203.845</v>
          </cell>
          <cell r="D43">
            <v>612.28099999999995</v>
          </cell>
          <cell r="E43">
            <v>250.363</v>
          </cell>
          <cell r="F43">
            <v>186.643</v>
          </cell>
          <cell r="G43">
            <v>0</v>
          </cell>
          <cell r="H43">
            <v>1</v>
          </cell>
          <cell r="I43">
            <v>60</v>
          </cell>
          <cell r="J43">
            <v>238.53100000000001</v>
          </cell>
          <cell r="K43">
            <v>11.831999999999994</v>
          </cell>
          <cell r="L43">
            <v>70</v>
          </cell>
          <cell r="N43">
            <v>50</v>
          </cell>
          <cell r="V43">
            <v>50.072600000000001</v>
          </cell>
          <cell r="W43">
            <v>50</v>
          </cell>
          <cell r="X43">
            <v>7.1225181037134089</v>
          </cell>
          <cell r="Y43">
            <v>3.7274477458729924</v>
          </cell>
          <cell r="Z43">
            <v>0</v>
          </cell>
          <cell r="AC43">
            <v>0</v>
          </cell>
          <cell r="AD43">
            <v>58.577000000000012</v>
          </cell>
          <cell r="AE43">
            <v>54.989800000000002</v>
          </cell>
          <cell r="AF43">
            <v>52.597000000000001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192.965</v>
          </cell>
          <cell r="D44">
            <v>758.00900000000001</v>
          </cell>
          <cell r="E44">
            <v>295.97699999999998</v>
          </cell>
          <cell r="F44">
            <v>289.298</v>
          </cell>
          <cell r="G44">
            <v>0</v>
          </cell>
          <cell r="H44">
            <v>1</v>
          </cell>
          <cell r="I44">
            <v>60</v>
          </cell>
          <cell r="J44">
            <v>281.27600000000001</v>
          </cell>
          <cell r="K44">
            <v>14.700999999999965</v>
          </cell>
          <cell r="L44">
            <v>50</v>
          </cell>
          <cell r="N44">
            <v>50</v>
          </cell>
          <cell r="V44">
            <v>59.195399999999992</v>
          </cell>
          <cell r="X44">
            <v>6.5764907408345925</v>
          </cell>
          <cell r="Y44">
            <v>4.8871702868804006</v>
          </cell>
          <cell r="Z44">
            <v>0</v>
          </cell>
          <cell r="AC44">
            <v>0</v>
          </cell>
          <cell r="AD44">
            <v>62.263599999999997</v>
          </cell>
          <cell r="AE44">
            <v>60.912599999999998</v>
          </cell>
          <cell r="AF44">
            <v>43.89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28.882000000000001</v>
          </cell>
          <cell r="D45">
            <v>93.466999999999999</v>
          </cell>
          <cell r="E45">
            <v>43.558</v>
          </cell>
          <cell r="F45">
            <v>77.116</v>
          </cell>
          <cell r="G45">
            <v>0</v>
          </cell>
          <cell r="H45">
            <v>1</v>
          </cell>
          <cell r="I45">
            <v>180</v>
          </cell>
          <cell r="J45">
            <v>43.156999999999996</v>
          </cell>
          <cell r="K45">
            <v>0.40100000000000335</v>
          </cell>
          <cell r="L45">
            <v>0</v>
          </cell>
          <cell r="N45">
            <v>0</v>
          </cell>
          <cell r="V45">
            <v>8.7116000000000007</v>
          </cell>
          <cell r="X45">
            <v>8.8521052389916886</v>
          </cell>
          <cell r="Y45">
            <v>8.8521052389916886</v>
          </cell>
          <cell r="Z45">
            <v>0</v>
          </cell>
          <cell r="AC45">
            <v>0</v>
          </cell>
          <cell r="AD45">
            <v>5.9228000000000005</v>
          </cell>
          <cell r="AE45">
            <v>5.9981999999999998</v>
          </cell>
          <cell r="AF45">
            <v>6.45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394.65499999999997</v>
          </cell>
          <cell r="D46">
            <v>1375.1679999999999</v>
          </cell>
          <cell r="E46">
            <v>522.46100000000001</v>
          </cell>
          <cell r="F46">
            <v>362.73500000000001</v>
          </cell>
          <cell r="G46">
            <v>0</v>
          </cell>
          <cell r="H46">
            <v>1</v>
          </cell>
          <cell r="I46">
            <v>60</v>
          </cell>
          <cell r="J46">
            <v>500.9</v>
          </cell>
          <cell r="K46">
            <v>21.561000000000035</v>
          </cell>
          <cell r="L46">
            <v>130</v>
          </cell>
          <cell r="N46">
            <v>80</v>
          </cell>
          <cell r="V46">
            <v>104.4922</v>
          </cell>
          <cell r="W46">
            <v>150</v>
          </cell>
          <cell r="X46">
            <v>6.9166406679158827</v>
          </cell>
          <cell r="Y46">
            <v>3.4714074351961202</v>
          </cell>
          <cell r="Z46">
            <v>0</v>
          </cell>
          <cell r="AC46">
            <v>0</v>
          </cell>
          <cell r="AD46">
            <v>114.77560000000001</v>
          </cell>
          <cell r="AE46">
            <v>99.907200000000017</v>
          </cell>
          <cell r="AF46">
            <v>104.20099999999999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42.186999999999998</v>
          </cell>
          <cell r="D47">
            <v>258.69900000000001</v>
          </cell>
          <cell r="E47">
            <v>46.412999999999997</v>
          </cell>
          <cell r="F47">
            <v>-3.5000000000000003E-2</v>
          </cell>
          <cell r="G47" t="str">
            <v>н</v>
          </cell>
          <cell r="H47">
            <v>1</v>
          </cell>
          <cell r="I47">
            <v>35</v>
          </cell>
          <cell r="J47">
            <v>123.405</v>
          </cell>
          <cell r="K47">
            <v>-76.992000000000004</v>
          </cell>
          <cell r="L47">
            <v>70</v>
          </cell>
          <cell r="N47">
            <v>10</v>
          </cell>
          <cell r="V47">
            <v>9.2825999999999986</v>
          </cell>
          <cell r="W47">
            <v>10</v>
          </cell>
          <cell r="X47">
            <v>9.6917889384439722</v>
          </cell>
          <cell r="Y47">
            <v>-3.7704953353586289E-3</v>
          </cell>
          <cell r="Z47">
            <v>0</v>
          </cell>
          <cell r="AC47">
            <v>0</v>
          </cell>
          <cell r="AD47">
            <v>6.4255999999999975</v>
          </cell>
          <cell r="AE47">
            <v>11.772199999999998</v>
          </cell>
          <cell r="AF47">
            <v>2.15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60.121000000000002</v>
          </cell>
          <cell r="D48">
            <v>361.24299999999999</v>
          </cell>
          <cell r="E48">
            <v>151.13300000000001</v>
          </cell>
          <cell r="F48">
            <v>53.924999999999997</v>
          </cell>
          <cell r="G48">
            <v>0</v>
          </cell>
          <cell r="H48">
            <v>1</v>
          </cell>
          <cell r="I48">
            <v>30</v>
          </cell>
          <cell r="J48">
            <v>147.51</v>
          </cell>
          <cell r="K48">
            <v>3.6230000000000189</v>
          </cell>
          <cell r="L48">
            <v>80</v>
          </cell>
          <cell r="N48">
            <v>20</v>
          </cell>
          <cell r="V48">
            <v>30.226600000000001</v>
          </cell>
          <cell r="W48">
            <v>30</v>
          </cell>
          <cell r="X48">
            <v>6.0848722648263447</v>
          </cell>
          <cell r="Y48">
            <v>1.7840246670151454</v>
          </cell>
          <cell r="Z48">
            <v>0</v>
          </cell>
          <cell r="AC48">
            <v>0</v>
          </cell>
          <cell r="AD48">
            <v>26.405799999999999</v>
          </cell>
          <cell r="AE48">
            <v>30.773199999999996</v>
          </cell>
          <cell r="AF48">
            <v>30.638000000000002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83.322999999999993</v>
          </cell>
          <cell r="D49">
            <v>500.62200000000001</v>
          </cell>
          <cell r="E49">
            <v>141.38900000000001</v>
          </cell>
          <cell r="F49">
            <v>120.607</v>
          </cell>
          <cell r="G49" t="str">
            <v>н</v>
          </cell>
          <cell r="H49">
            <v>1</v>
          </cell>
          <cell r="I49">
            <v>30</v>
          </cell>
          <cell r="J49">
            <v>146.166</v>
          </cell>
          <cell r="K49">
            <v>-4.7769999999999868</v>
          </cell>
          <cell r="L49">
            <v>60</v>
          </cell>
          <cell r="N49">
            <v>0</v>
          </cell>
          <cell r="V49">
            <v>28.277800000000003</v>
          </cell>
          <cell r="X49">
            <v>6.3868829965556015</v>
          </cell>
          <cell r="Y49">
            <v>4.2650771983676234</v>
          </cell>
          <cell r="Z49">
            <v>0</v>
          </cell>
          <cell r="AC49">
            <v>0</v>
          </cell>
          <cell r="AD49">
            <v>33.650399999999998</v>
          </cell>
          <cell r="AE49">
            <v>34.620599999999996</v>
          </cell>
          <cell r="AF49">
            <v>27.21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547.30200000000002</v>
          </cell>
          <cell r="D50">
            <v>3581.4169999999999</v>
          </cell>
          <cell r="E50">
            <v>1176.124</v>
          </cell>
          <cell r="F50">
            <v>527.245</v>
          </cell>
          <cell r="G50">
            <v>0</v>
          </cell>
          <cell r="H50">
            <v>1</v>
          </cell>
          <cell r="I50">
            <v>30</v>
          </cell>
          <cell r="J50">
            <v>1138.145</v>
          </cell>
          <cell r="K50">
            <v>37.979000000000042</v>
          </cell>
          <cell r="L50">
            <v>620</v>
          </cell>
          <cell r="N50">
            <v>250</v>
          </cell>
          <cell r="V50">
            <v>235.22480000000002</v>
          </cell>
          <cell r="W50">
            <v>100</v>
          </cell>
          <cell r="X50">
            <v>6.3651664280296965</v>
          </cell>
          <cell r="Y50">
            <v>2.2414515816359497</v>
          </cell>
          <cell r="Z50">
            <v>0</v>
          </cell>
          <cell r="AC50">
            <v>0</v>
          </cell>
          <cell r="AD50">
            <v>245.3674</v>
          </cell>
          <cell r="AE50">
            <v>255.12640000000002</v>
          </cell>
          <cell r="AF50">
            <v>166.92599999999999</v>
          </cell>
          <cell r="AG50" t="str">
            <v>оконч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49.439</v>
          </cell>
          <cell r="D51">
            <v>141.56899999999999</v>
          </cell>
          <cell r="E51">
            <v>64.930000000000007</v>
          </cell>
          <cell r="F51">
            <v>52.024000000000001</v>
          </cell>
          <cell r="G51">
            <v>0</v>
          </cell>
          <cell r="H51">
            <v>1</v>
          </cell>
          <cell r="I51">
            <v>40</v>
          </cell>
          <cell r="J51">
            <v>67.271000000000001</v>
          </cell>
          <cell r="K51">
            <v>-2.340999999999994</v>
          </cell>
          <cell r="L51">
            <v>50</v>
          </cell>
          <cell r="N51">
            <v>0</v>
          </cell>
          <cell r="V51">
            <v>12.986000000000001</v>
          </cell>
          <cell r="X51">
            <v>7.8564608039427073</v>
          </cell>
          <cell r="Y51">
            <v>4.0061604805174804</v>
          </cell>
          <cell r="Z51">
            <v>0</v>
          </cell>
          <cell r="AC51">
            <v>0</v>
          </cell>
          <cell r="AD51">
            <v>13.428999999999998</v>
          </cell>
          <cell r="AE51">
            <v>15.719800000000001</v>
          </cell>
          <cell r="AF51">
            <v>13.308</v>
          </cell>
          <cell r="AG51">
            <v>0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B52" t="str">
            <v>кг</v>
          </cell>
          <cell r="C52">
            <v>325.84300000000002</v>
          </cell>
          <cell r="D52">
            <v>936.46699999999998</v>
          </cell>
          <cell r="E52">
            <v>223.86699999999999</v>
          </cell>
          <cell r="F52">
            <v>256.72199999999998</v>
          </cell>
          <cell r="G52" t="str">
            <v>н</v>
          </cell>
          <cell r="H52">
            <v>1</v>
          </cell>
          <cell r="I52">
            <v>35</v>
          </cell>
          <cell r="J52">
            <v>224.55</v>
          </cell>
          <cell r="K52">
            <v>-0.68300000000002115</v>
          </cell>
          <cell r="L52">
            <v>0</v>
          </cell>
          <cell r="N52">
            <v>50</v>
          </cell>
          <cell r="V52">
            <v>44.773399999999995</v>
          </cell>
          <cell r="X52">
            <v>6.8505407228399005</v>
          </cell>
          <cell r="Y52">
            <v>5.733806233165228</v>
          </cell>
          <cell r="Z52">
            <v>0</v>
          </cell>
          <cell r="AC52">
            <v>0</v>
          </cell>
          <cell r="AD52">
            <v>57.453999999999994</v>
          </cell>
          <cell r="AE52">
            <v>38.332400000000014</v>
          </cell>
          <cell r="AF52">
            <v>45.119</v>
          </cell>
          <cell r="AG52">
            <v>0</v>
          </cell>
        </row>
        <row r="53">
          <cell r="A53" t="str">
            <v xml:space="preserve"> 263  Шпикачки Стародворские, ВЕС.  ПОКОМ</v>
          </cell>
          <cell r="B53" t="str">
            <v>кг</v>
          </cell>
          <cell r="C53">
            <v>54.027999999999999</v>
          </cell>
          <cell r="D53">
            <v>236.35</v>
          </cell>
          <cell r="E53">
            <v>98.751000000000005</v>
          </cell>
          <cell r="F53">
            <v>51.648000000000003</v>
          </cell>
          <cell r="G53">
            <v>0</v>
          </cell>
          <cell r="H53">
            <v>1</v>
          </cell>
          <cell r="I53">
            <v>30</v>
          </cell>
          <cell r="J53">
            <v>102.907</v>
          </cell>
          <cell r="K53">
            <v>-4.1559999999999917</v>
          </cell>
          <cell r="L53">
            <v>50</v>
          </cell>
          <cell r="N53">
            <v>10</v>
          </cell>
          <cell r="V53">
            <v>19.7502</v>
          </cell>
          <cell r="W53">
            <v>10</v>
          </cell>
          <cell r="X53">
            <v>6.1593300321009403</v>
          </cell>
          <cell r="Y53">
            <v>2.615062125953155</v>
          </cell>
          <cell r="Z53">
            <v>0</v>
          </cell>
          <cell r="AC53">
            <v>0</v>
          </cell>
          <cell r="AD53">
            <v>18.314999999999998</v>
          </cell>
          <cell r="AE53">
            <v>21.604199999999999</v>
          </cell>
          <cell r="AF53">
            <v>16.788</v>
          </cell>
          <cell r="AG53">
            <v>0</v>
          </cell>
        </row>
        <row r="54">
          <cell r="A54" t="str">
            <v xml:space="preserve"> 265  Колбаса Балыкбургская, ВЕС, ТМ Баварушка  ПОКОМ</v>
          </cell>
          <cell r="B54" t="str">
            <v>кг</v>
          </cell>
          <cell r="C54">
            <v>291.26499999999999</v>
          </cell>
          <cell r="D54">
            <v>342.5</v>
          </cell>
          <cell r="E54">
            <v>456.83600000000001</v>
          </cell>
          <cell r="F54">
            <v>165.3</v>
          </cell>
          <cell r="G54" t="str">
            <v>н</v>
          </cell>
          <cell r="H54">
            <v>1</v>
          </cell>
          <cell r="I54">
            <v>45</v>
          </cell>
          <cell r="J54">
            <v>463.57299999999998</v>
          </cell>
          <cell r="K54">
            <v>-6.7369999999999663</v>
          </cell>
          <cell r="L54">
            <v>220</v>
          </cell>
          <cell r="N54">
            <v>0</v>
          </cell>
          <cell r="V54">
            <v>61.5518</v>
          </cell>
          <cell r="W54">
            <v>50</v>
          </cell>
          <cell r="X54">
            <v>7.0720921240321166</v>
          </cell>
          <cell r="Y54">
            <v>2.6855429085745666</v>
          </cell>
          <cell r="Z54">
            <v>149.077</v>
          </cell>
          <cell r="AC54">
            <v>0</v>
          </cell>
          <cell r="AD54">
            <v>80.601600000000005</v>
          </cell>
          <cell r="AE54">
            <v>73.445400000000006</v>
          </cell>
          <cell r="AF54">
            <v>49.584000000000003</v>
          </cell>
          <cell r="AG54">
            <v>0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B55" t="str">
            <v>кг</v>
          </cell>
          <cell r="C55">
            <v>395.16</v>
          </cell>
          <cell r="D55">
            <v>319.41500000000002</v>
          </cell>
          <cell r="E55">
            <v>480.75700000000001</v>
          </cell>
          <cell r="F55">
            <v>111.81399999999999</v>
          </cell>
          <cell r="G55" t="str">
            <v>н</v>
          </cell>
          <cell r="H55">
            <v>1</v>
          </cell>
          <cell r="I55">
            <v>45</v>
          </cell>
          <cell r="J55">
            <v>481.14699999999999</v>
          </cell>
          <cell r="K55">
            <v>-0.38999999999998636</v>
          </cell>
          <cell r="L55">
            <v>230</v>
          </cell>
          <cell r="N55">
            <v>50</v>
          </cell>
          <cell r="V55">
            <v>65.956800000000001</v>
          </cell>
          <cell r="W55">
            <v>70</v>
          </cell>
          <cell r="X55">
            <v>7.0017647914998902</v>
          </cell>
          <cell r="Y55">
            <v>1.6952611406253788</v>
          </cell>
          <cell r="Z55">
            <v>150.97300000000001</v>
          </cell>
          <cell r="AC55">
            <v>0</v>
          </cell>
          <cell r="AD55">
            <v>86.259600000000006</v>
          </cell>
          <cell r="AE55">
            <v>71.331599999999995</v>
          </cell>
          <cell r="AF55">
            <v>77.861999999999995</v>
          </cell>
          <cell r="AG55">
            <v>0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322.14499999999998</v>
          </cell>
          <cell r="D56">
            <v>394.26400000000001</v>
          </cell>
          <cell r="E56">
            <v>443.53100000000001</v>
          </cell>
          <cell r="F56">
            <v>174.042</v>
          </cell>
          <cell r="G56" t="str">
            <v>н</v>
          </cell>
          <cell r="H56">
            <v>1</v>
          </cell>
          <cell r="I56">
            <v>45</v>
          </cell>
          <cell r="J56">
            <v>438.59800000000001</v>
          </cell>
          <cell r="K56">
            <v>4.9329999999999927</v>
          </cell>
          <cell r="L56">
            <v>200</v>
          </cell>
          <cell r="N56">
            <v>0</v>
          </cell>
          <cell r="V56">
            <v>58.413200000000003</v>
          </cell>
          <cell r="W56">
            <v>40</v>
          </cell>
          <cell r="X56">
            <v>7.0881581560332254</v>
          </cell>
          <cell r="Y56">
            <v>2.979497784747283</v>
          </cell>
          <cell r="Z56">
            <v>151.465</v>
          </cell>
          <cell r="AC56">
            <v>0</v>
          </cell>
          <cell r="AD56">
            <v>88.496799999999993</v>
          </cell>
          <cell r="AE56">
            <v>69.503799999999984</v>
          </cell>
          <cell r="AF56">
            <v>51.201999999999998</v>
          </cell>
          <cell r="AG56">
            <v>0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B57" t="str">
            <v>шт</v>
          </cell>
          <cell r="C57">
            <v>989</v>
          </cell>
          <cell r="D57">
            <v>1879</v>
          </cell>
          <cell r="E57">
            <v>1537</v>
          </cell>
          <cell r="F57">
            <v>1120</v>
          </cell>
          <cell r="G57" t="str">
            <v>акк</v>
          </cell>
          <cell r="H57">
            <v>0.35</v>
          </cell>
          <cell r="I57">
            <v>40</v>
          </cell>
          <cell r="J57">
            <v>1361</v>
          </cell>
          <cell r="K57">
            <v>176</v>
          </cell>
          <cell r="L57">
            <v>600</v>
          </cell>
          <cell r="N57">
            <v>0</v>
          </cell>
          <cell r="V57">
            <v>307.39999999999998</v>
          </cell>
          <cell r="W57">
            <v>300</v>
          </cell>
          <cell r="X57">
            <v>6.5712426805465194</v>
          </cell>
          <cell r="Y57">
            <v>3.6434612882238131</v>
          </cell>
          <cell r="Z57">
            <v>0</v>
          </cell>
          <cell r="AC57">
            <v>0</v>
          </cell>
          <cell r="AD57">
            <v>314.39999999999998</v>
          </cell>
          <cell r="AE57">
            <v>339.8</v>
          </cell>
          <cell r="AF57">
            <v>210</v>
          </cell>
          <cell r="AG57" t="str">
            <v>акк</v>
          </cell>
        </row>
        <row r="58">
          <cell r="A58" t="str">
            <v xml:space="preserve"> 273  Сосиски Сочинки с сочной грудинкой, МГС 0.4кг,   ПОКОМ</v>
          </cell>
          <cell r="B58" t="str">
            <v>шт</v>
          </cell>
          <cell r="C58">
            <v>3995</v>
          </cell>
          <cell r="D58">
            <v>3481</v>
          </cell>
          <cell r="E58">
            <v>4065</v>
          </cell>
          <cell r="F58">
            <v>2598</v>
          </cell>
          <cell r="G58" t="str">
            <v>акк</v>
          </cell>
          <cell r="H58">
            <v>0.4</v>
          </cell>
          <cell r="I58">
            <v>40</v>
          </cell>
          <cell r="J58">
            <v>3203</v>
          </cell>
          <cell r="K58">
            <v>862</v>
          </cell>
          <cell r="L58">
            <v>800</v>
          </cell>
          <cell r="N58">
            <v>1200</v>
          </cell>
          <cell r="V58">
            <v>813</v>
          </cell>
          <cell r="W58">
            <v>700</v>
          </cell>
          <cell r="X58">
            <v>6.5166051660516606</v>
          </cell>
          <cell r="Y58">
            <v>3.195571955719557</v>
          </cell>
          <cell r="Z58">
            <v>0</v>
          </cell>
          <cell r="AC58">
            <v>0</v>
          </cell>
          <cell r="AD58">
            <v>1003.6</v>
          </cell>
          <cell r="AE58">
            <v>788.4</v>
          </cell>
          <cell r="AF58">
            <v>564</v>
          </cell>
          <cell r="AG58">
            <v>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B59" t="str">
            <v>шт</v>
          </cell>
          <cell r="C59">
            <v>2783</v>
          </cell>
          <cell r="D59">
            <v>3290</v>
          </cell>
          <cell r="E59">
            <v>3647</v>
          </cell>
          <cell r="F59">
            <v>2345</v>
          </cell>
          <cell r="G59">
            <v>0</v>
          </cell>
          <cell r="H59">
            <v>0.45</v>
          </cell>
          <cell r="I59">
            <v>45</v>
          </cell>
          <cell r="J59">
            <v>3623</v>
          </cell>
          <cell r="K59">
            <v>24</v>
          </cell>
          <cell r="L59">
            <v>1100</v>
          </cell>
          <cell r="N59">
            <v>1100</v>
          </cell>
          <cell r="V59">
            <v>729.4</v>
          </cell>
          <cell r="W59">
            <v>200</v>
          </cell>
          <cell r="X59">
            <v>6.5053468604332334</v>
          </cell>
          <cell r="Y59">
            <v>3.214971209213052</v>
          </cell>
          <cell r="Z59">
            <v>0</v>
          </cell>
          <cell r="AC59">
            <v>0</v>
          </cell>
          <cell r="AD59">
            <v>833.4</v>
          </cell>
          <cell r="AE59">
            <v>713.2</v>
          </cell>
          <cell r="AF59">
            <v>364</v>
          </cell>
          <cell r="AG59" t="str">
            <v>продноя</v>
          </cell>
        </row>
        <row r="60">
          <cell r="A60" t="str">
            <v xml:space="preserve"> 283  Сосиски Сочинки, ВЕС, ТМ Стародворье ПОКОМ</v>
          </cell>
          <cell r="B60" t="str">
            <v>кг</v>
          </cell>
          <cell r="C60">
            <v>836.89400000000001</v>
          </cell>
          <cell r="D60">
            <v>933.14800000000002</v>
          </cell>
          <cell r="E60">
            <v>738</v>
          </cell>
          <cell r="F60">
            <v>711</v>
          </cell>
          <cell r="G60" t="str">
            <v>акк</v>
          </cell>
          <cell r="H60">
            <v>1</v>
          </cell>
          <cell r="I60">
            <v>40</v>
          </cell>
          <cell r="J60">
            <v>412.21300000000002</v>
          </cell>
          <cell r="K60">
            <v>325.78699999999998</v>
          </cell>
          <cell r="L60">
            <v>100</v>
          </cell>
          <cell r="N60">
            <v>100</v>
          </cell>
          <cell r="V60">
            <v>147.6</v>
          </cell>
          <cell r="W60">
            <v>50</v>
          </cell>
          <cell r="X60">
            <v>6.5108401084010845</v>
          </cell>
          <cell r="Y60">
            <v>4.8170731707317076</v>
          </cell>
          <cell r="Z60">
            <v>0</v>
          </cell>
          <cell r="AC60">
            <v>0</v>
          </cell>
          <cell r="AD60">
            <v>176.197</v>
          </cell>
          <cell r="AE60">
            <v>163.05760000000001</v>
          </cell>
          <cell r="AF60">
            <v>79.872</v>
          </cell>
          <cell r="AG60">
            <v>0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B61" t="str">
            <v>шт</v>
          </cell>
          <cell r="C61">
            <v>601</v>
          </cell>
          <cell r="D61">
            <v>1027</v>
          </cell>
          <cell r="E61">
            <v>421</v>
          </cell>
          <cell r="F61">
            <v>1193</v>
          </cell>
          <cell r="G61">
            <v>0</v>
          </cell>
          <cell r="H61">
            <v>0.1</v>
          </cell>
          <cell r="I61">
            <v>730</v>
          </cell>
          <cell r="J61">
            <v>435</v>
          </cell>
          <cell r="K61">
            <v>-14</v>
          </cell>
          <cell r="L61">
            <v>0</v>
          </cell>
          <cell r="N61">
            <v>0</v>
          </cell>
          <cell r="V61">
            <v>84.2</v>
          </cell>
          <cell r="X61">
            <v>14.168646080760094</v>
          </cell>
          <cell r="Y61">
            <v>14.168646080760094</v>
          </cell>
          <cell r="Z61">
            <v>0</v>
          </cell>
          <cell r="AC61">
            <v>0</v>
          </cell>
          <cell r="AD61">
            <v>90.4</v>
          </cell>
          <cell r="AE61">
            <v>84</v>
          </cell>
          <cell r="AF61">
            <v>103</v>
          </cell>
          <cell r="AG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753</v>
          </cell>
          <cell r="D62">
            <v>1204</v>
          </cell>
          <cell r="E62">
            <v>1080</v>
          </cell>
          <cell r="F62">
            <v>839</v>
          </cell>
          <cell r="G62">
            <v>0</v>
          </cell>
          <cell r="H62">
            <v>0.35</v>
          </cell>
          <cell r="I62">
            <v>40</v>
          </cell>
          <cell r="J62">
            <v>1091</v>
          </cell>
          <cell r="K62">
            <v>-11</v>
          </cell>
          <cell r="L62">
            <v>450</v>
          </cell>
          <cell r="N62">
            <v>0</v>
          </cell>
          <cell r="V62">
            <v>216</v>
          </cell>
          <cell r="W62">
            <v>150</v>
          </cell>
          <cell r="X62">
            <v>6.6620370370370372</v>
          </cell>
          <cell r="Y62">
            <v>3.8842592592592591</v>
          </cell>
          <cell r="Z62">
            <v>0</v>
          </cell>
          <cell r="AC62">
            <v>0</v>
          </cell>
          <cell r="AD62">
            <v>258.39999999999998</v>
          </cell>
          <cell r="AE62">
            <v>246.6</v>
          </cell>
          <cell r="AF62">
            <v>229</v>
          </cell>
          <cell r="AG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176.99799999999999</v>
          </cell>
          <cell r="D63">
            <v>234.34399999999999</v>
          </cell>
          <cell r="E63">
            <v>305.04000000000002</v>
          </cell>
          <cell r="F63">
            <v>103.396</v>
          </cell>
          <cell r="G63">
            <v>0</v>
          </cell>
          <cell r="H63">
            <v>1</v>
          </cell>
          <cell r="I63">
            <v>40</v>
          </cell>
          <cell r="J63">
            <v>290.11500000000001</v>
          </cell>
          <cell r="K63">
            <v>14.925000000000011</v>
          </cell>
          <cell r="L63">
            <v>120</v>
          </cell>
          <cell r="N63">
            <v>100</v>
          </cell>
          <cell r="V63">
            <v>50.815400000000004</v>
          </cell>
          <cell r="X63">
            <v>6.3641337074981204</v>
          </cell>
          <cell r="Y63">
            <v>2.0347375008363606</v>
          </cell>
          <cell r="Z63">
            <v>50.963000000000001</v>
          </cell>
          <cell r="AC63">
            <v>0</v>
          </cell>
          <cell r="AD63">
            <v>53.020200000000003</v>
          </cell>
          <cell r="AE63">
            <v>49.5914</v>
          </cell>
          <cell r="AF63">
            <v>29.29</v>
          </cell>
          <cell r="AG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2156</v>
          </cell>
          <cell r="D64">
            <v>3790</v>
          </cell>
          <cell r="E64">
            <v>3156</v>
          </cell>
          <cell r="F64">
            <v>2346</v>
          </cell>
          <cell r="G64">
            <v>0</v>
          </cell>
          <cell r="H64">
            <v>0.4</v>
          </cell>
          <cell r="I64">
            <v>35</v>
          </cell>
          <cell r="J64">
            <v>3221</v>
          </cell>
          <cell r="K64">
            <v>-65</v>
          </cell>
          <cell r="L64">
            <v>1000</v>
          </cell>
          <cell r="N64">
            <v>500</v>
          </cell>
          <cell r="V64">
            <v>631.20000000000005</v>
          </cell>
          <cell r="W64">
            <v>300</v>
          </cell>
          <cell r="X64">
            <v>6.5684410646387832</v>
          </cell>
          <cell r="Y64">
            <v>3.7167300380228134</v>
          </cell>
          <cell r="Z64">
            <v>0</v>
          </cell>
          <cell r="AC64">
            <v>0</v>
          </cell>
          <cell r="AD64">
            <v>738</v>
          </cell>
          <cell r="AE64">
            <v>681.6</v>
          </cell>
          <cell r="AF64">
            <v>472</v>
          </cell>
          <cell r="AG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2410</v>
          </cell>
          <cell r="D65">
            <v>4288</v>
          </cell>
          <cell r="E65">
            <v>3692</v>
          </cell>
          <cell r="F65">
            <v>2884</v>
          </cell>
          <cell r="G65">
            <v>0</v>
          </cell>
          <cell r="H65">
            <v>0.4</v>
          </cell>
          <cell r="I65">
            <v>40</v>
          </cell>
          <cell r="J65">
            <v>3743</v>
          </cell>
          <cell r="K65">
            <v>-51</v>
          </cell>
          <cell r="L65">
            <v>1000</v>
          </cell>
          <cell r="N65">
            <v>300</v>
          </cell>
          <cell r="V65">
            <v>738.4</v>
          </cell>
          <cell r="W65">
            <v>700</v>
          </cell>
          <cell r="X65">
            <v>6.6143011917659811</v>
          </cell>
          <cell r="Y65">
            <v>3.9057421451787651</v>
          </cell>
          <cell r="Z65">
            <v>0</v>
          </cell>
          <cell r="AC65">
            <v>0</v>
          </cell>
          <cell r="AD65">
            <v>840.6</v>
          </cell>
          <cell r="AE65">
            <v>802.2</v>
          </cell>
          <cell r="AF65">
            <v>677</v>
          </cell>
          <cell r="AG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23.419</v>
          </cell>
          <cell r="D66">
            <v>130.107</v>
          </cell>
          <cell r="E66">
            <v>61.667000000000002</v>
          </cell>
          <cell r="F66">
            <v>20.413</v>
          </cell>
          <cell r="G66">
            <v>0</v>
          </cell>
          <cell r="H66">
            <v>1</v>
          </cell>
          <cell r="I66">
            <v>40</v>
          </cell>
          <cell r="J66">
            <v>95.043000000000006</v>
          </cell>
          <cell r="K66">
            <v>-33.376000000000005</v>
          </cell>
          <cell r="L66">
            <v>50</v>
          </cell>
          <cell r="N66">
            <v>0</v>
          </cell>
          <cell r="V66">
            <v>4.8768000000000002</v>
          </cell>
          <cell r="X66">
            <v>14.438361220472439</v>
          </cell>
          <cell r="Y66">
            <v>4.18573654855643</v>
          </cell>
          <cell r="Z66">
            <v>37.283000000000001</v>
          </cell>
          <cell r="AC66">
            <v>0</v>
          </cell>
          <cell r="AD66">
            <v>8.5676000000000005</v>
          </cell>
          <cell r="AE66">
            <v>9.8737999999999992</v>
          </cell>
          <cell r="AF66">
            <v>4.3369999999999997</v>
          </cell>
          <cell r="AG66" t="str">
            <v>увел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429.67200000000003</v>
          </cell>
          <cell r="D67">
            <v>268.91000000000003</v>
          </cell>
          <cell r="E67">
            <v>314</v>
          </cell>
          <cell r="F67">
            <v>246</v>
          </cell>
          <cell r="G67" t="str">
            <v>акк</v>
          </cell>
          <cell r="H67">
            <v>1</v>
          </cell>
          <cell r="I67">
            <v>40</v>
          </cell>
          <cell r="J67">
            <v>144.518</v>
          </cell>
          <cell r="K67">
            <v>169.482</v>
          </cell>
          <cell r="L67">
            <v>130</v>
          </cell>
          <cell r="N67">
            <v>0</v>
          </cell>
          <cell r="V67">
            <v>52.490599999999993</v>
          </cell>
          <cell r="X67">
            <v>7.1631873135380442</v>
          </cell>
          <cell r="Y67">
            <v>4.6865534019424437</v>
          </cell>
          <cell r="Z67">
            <v>51.546999999999997</v>
          </cell>
          <cell r="AC67">
            <v>0</v>
          </cell>
          <cell r="AD67">
            <v>74.473399999999998</v>
          </cell>
          <cell r="AE67">
            <v>68.690599999999989</v>
          </cell>
          <cell r="AF67">
            <v>14.318</v>
          </cell>
          <cell r="AG67">
            <v>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532</v>
          </cell>
          <cell r="D68">
            <v>1053</v>
          </cell>
          <cell r="E68">
            <v>862</v>
          </cell>
          <cell r="F68">
            <v>684</v>
          </cell>
          <cell r="G68">
            <v>0</v>
          </cell>
          <cell r="H68">
            <v>0.35</v>
          </cell>
          <cell r="I68">
            <v>40</v>
          </cell>
          <cell r="J68">
            <v>888</v>
          </cell>
          <cell r="K68">
            <v>-26</v>
          </cell>
          <cell r="L68">
            <v>300</v>
          </cell>
          <cell r="N68">
            <v>0</v>
          </cell>
          <cell r="V68">
            <v>172.4</v>
          </cell>
          <cell r="W68">
            <v>150</v>
          </cell>
          <cell r="X68">
            <v>6.5777262180974478</v>
          </cell>
          <cell r="Y68">
            <v>3.9675174013921111</v>
          </cell>
          <cell r="Z68">
            <v>0</v>
          </cell>
          <cell r="AC68">
            <v>0</v>
          </cell>
          <cell r="AD68">
            <v>201.2</v>
          </cell>
          <cell r="AE68">
            <v>195.8</v>
          </cell>
          <cell r="AF68">
            <v>196</v>
          </cell>
          <cell r="AG68">
            <v>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795</v>
          </cell>
          <cell r="D69">
            <v>1559</v>
          </cell>
          <cell r="E69">
            <v>1204</v>
          </cell>
          <cell r="F69">
            <v>1095</v>
          </cell>
          <cell r="G69" t="str">
            <v>неакк</v>
          </cell>
          <cell r="H69">
            <v>0.35</v>
          </cell>
          <cell r="I69">
            <v>40</v>
          </cell>
          <cell r="J69">
            <v>1231</v>
          </cell>
          <cell r="K69">
            <v>-27</v>
          </cell>
          <cell r="L69">
            <v>400</v>
          </cell>
          <cell r="N69">
            <v>0</v>
          </cell>
          <cell r="V69">
            <v>240.8</v>
          </cell>
          <cell r="W69">
            <v>100</v>
          </cell>
          <cell r="X69">
            <v>6.6237541528239197</v>
          </cell>
          <cell r="Y69">
            <v>4.5473421926910298</v>
          </cell>
          <cell r="Z69">
            <v>0</v>
          </cell>
          <cell r="AC69">
            <v>0</v>
          </cell>
          <cell r="AD69">
            <v>304.8</v>
          </cell>
          <cell r="AE69">
            <v>286.2</v>
          </cell>
          <cell r="AF69">
            <v>270</v>
          </cell>
          <cell r="AG69">
            <v>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486</v>
          </cell>
          <cell r="D70">
            <v>4761</v>
          </cell>
          <cell r="E70">
            <v>880</v>
          </cell>
          <cell r="F70">
            <v>416</v>
          </cell>
          <cell r="G70">
            <v>0</v>
          </cell>
          <cell r="H70">
            <v>0.4</v>
          </cell>
          <cell r="I70">
            <v>35</v>
          </cell>
          <cell r="J70">
            <v>890</v>
          </cell>
          <cell r="K70">
            <v>-10</v>
          </cell>
          <cell r="L70">
            <v>150</v>
          </cell>
          <cell r="N70">
            <v>50</v>
          </cell>
          <cell r="V70">
            <v>176</v>
          </cell>
          <cell r="W70">
            <v>600</v>
          </cell>
          <cell r="X70">
            <v>6.9090909090909092</v>
          </cell>
          <cell r="Y70">
            <v>2.3636363636363638</v>
          </cell>
          <cell r="Z70">
            <v>0</v>
          </cell>
          <cell r="AC70">
            <v>0</v>
          </cell>
          <cell r="AD70">
            <v>185.8</v>
          </cell>
          <cell r="AE70">
            <v>175.8</v>
          </cell>
          <cell r="AF70">
            <v>245</v>
          </cell>
          <cell r="AG70">
            <v>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157.14699999999999</v>
          </cell>
          <cell r="D71">
            <v>368.17200000000003</v>
          </cell>
          <cell r="E71">
            <v>181.41200000000001</v>
          </cell>
          <cell r="F71">
            <v>271.72399999999999</v>
          </cell>
          <cell r="G71">
            <v>0</v>
          </cell>
          <cell r="H71">
            <v>1</v>
          </cell>
          <cell r="I71">
            <v>50</v>
          </cell>
          <cell r="J71">
            <v>180.95400000000001</v>
          </cell>
          <cell r="K71">
            <v>0.45799999999999841</v>
          </cell>
          <cell r="L71">
            <v>50</v>
          </cell>
          <cell r="N71">
            <v>0</v>
          </cell>
          <cell r="V71">
            <v>36.282400000000003</v>
          </cell>
          <cell r="X71">
            <v>8.8672193680682643</v>
          </cell>
          <cell r="Y71">
            <v>7.4891407404140846</v>
          </cell>
          <cell r="Z71">
            <v>0</v>
          </cell>
          <cell r="AC71">
            <v>0</v>
          </cell>
          <cell r="AD71">
            <v>44.997399999999992</v>
          </cell>
          <cell r="AE71">
            <v>47.752800000000001</v>
          </cell>
          <cell r="AF71">
            <v>36.585999999999999</v>
          </cell>
          <cell r="AG71" t="e">
            <v>#N/A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B72" t="str">
            <v>шт</v>
          </cell>
          <cell r="C72">
            <v>98</v>
          </cell>
          <cell r="D72">
            <v>108</v>
          </cell>
          <cell r="E72">
            <v>46</v>
          </cell>
          <cell r="F72">
            <v>144</v>
          </cell>
          <cell r="G72">
            <v>0</v>
          </cell>
          <cell r="H72">
            <v>0.3</v>
          </cell>
          <cell r="I72">
            <v>30</v>
          </cell>
          <cell r="J72">
            <v>52</v>
          </cell>
          <cell r="K72">
            <v>-6</v>
          </cell>
          <cell r="L72">
            <v>0</v>
          </cell>
          <cell r="N72">
            <v>0</v>
          </cell>
          <cell r="V72">
            <v>9.1999999999999993</v>
          </cell>
          <cell r="X72">
            <v>15.65217391304348</v>
          </cell>
          <cell r="Y72">
            <v>15.65217391304348</v>
          </cell>
          <cell r="Z72">
            <v>0</v>
          </cell>
          <cell r="AC72">
            <v>0</v>
          </cell>
          <cell r="AD72">
            <v>3.8</v>
          </cell>
          <cell r="AE72">
            <v>5.4</v>
          </cell>
          <cell r="AF72">
            <v>11</v>
          </cell>
          <cell r="AG72" t="str">
            <v>увел</v>
          </cell>
        </row>
        <row r="73">
          <cell r="A73" t="str">
            <v xml:space="preserve"> 315  Колбаса вареная Молокуша ТМ Вязанка ВЕС, ПОКОМ</v>
          </cell>
          <cell r="B73" t="str">
            <v>кг</v>
          </cell>
          <cell r="C73">
            <v>1019.068</v>
          </cell>
          <cell r="D73">
            <v>206.541</v>
          </cell>
          <cell r="E73">
            <v>537.05100000000004</v>
          </cell>
          <cell r="F73">
            <v>490.74700000000001</v>
          </cell>
          <cell r="G73" t="str">
            <v>н</v>
          </cell>
          <cell r="H73">
            <v>1</v>
          </cell>
          <cell r="I73">
            <v>50</v>
          </cell>
          <cell r="J73">
            <v>531.66899999999998</v>
          </cell>
          <cell r="K73">
            <v>5.3820000000000618</v>
          </cell>
          <cell r="L73">
            <v>120</v>
          </cell>
          <cell r="N73">
            <v>50</v>
          </cell>
          <cell r="V73">
            <v>107.4102</v>
          </cell>
          <cell r="W73">
            <v>100</v>
          </cell>
          <cell r="X73">
            <v>7.0826327481002735</v>
          </cell>
          <cell r="Y73">
            <v>4.5689050015734072</v>
          </cell>
          <cell r="Z73">
            <v>0</v>
          </cell>
          <cell r="AC73">
            <v>0</v>
          </cell>
          <cell r="AD73">
            <v>122.68040000000001</v>
          </cell>
          <cell r="AE73">
            <v>119.12139999999999</v>
          </cell>
          <cell r="AF73">
            <v>74.225999999999999</v>
          </cell>
          <cell r="AG73" t="str">
            <v>оконч</v>
          </cell>
        </row>
        <row r="74">
          <cell r="A74" t="str">
            <v xml:space="preserve"> 316  Колбаса Нежная ТМ Зареченские ВЕС  ПОКОМ</v>
          </cell>
          <cell r="B74" t="str">
            <v>кг</v>
          </cell>
          <cell r="C74">
            <v>80.492000000000004</v>
          </cell>
          <cell r="D74">
            <v>363.66899999999998</v>
          </cell>
          <cell r="E74">
            <v>117.977</v>
          </cell>
          <cell r="F74">
            <v>109.979</v>
          </cell>
          <cell r="G74">
            <v>0</v>
          </cell>
          <cell r="H74">
            <v>1</v>
          </cell>
          <cell r="I74">
            <v>50</v>
          </cell>
          <cell r="J74">
            <v>116.61</v>
          </cell>
          <cell r="K74">
            <v>1.3670000000000044</v>
          </cell>
          <cell r="L74">
            <v>30</v>
          </cell>
          <cell r="N74">
            <v>0</v>
          </cell>
          <cell r="V74">
            <v>23.595400000000001</v>
          </cell>
          <cell r="W74">
            <v>40</v>
          </cell>
          <cell r="X74">
            <v>7.6277155716792242</v>
          </cell>
          <cell r="Y74">
            <v>4.6610356255880383</v>
          </cell>
          <cell r="Z74">
            <v>0</v>
          </cell>
          <cell r="AC74">
            <v>0</v>
          </cell>
          <cell r="AD74">
            <v>20.514400000000002</v>
          </cell>
          <cell r="AE74">
            <v>23.447799999999997</v>
          </cell>
          <cell r="AF74">
            <v>22.335999999999999</v>
          </cell>
          <cell r="AG74">
            <v>0</v>
          </cell>
        </row>
        <row r="75">
          <cell r="A75" t="str">
            <v xml:space="preserve"> 317 Колбаса Сервелат Рижский ТМ Зареченские, ВЕС  ПОКОМ</v>
          </cell>
          <cell r="B75" t="str">
            <v>кг</v>
          </cell>
          <cell r="C75">
            <v>3.5009999999999999</v>
          </cell>
          <cell r="D75">
            <v>26.276</v>
          </cell>
          <cell r="E75">
            <v>6.6109999999999998</v>
          </cell>
          <cell r="F75">
            <v>23.166</v>
          </cell>
          <cell r="G75">
            <v>0</v>
          </cell>
          <cell r="H75">
            <v>1</v>
          </cell>
          <cell r="I75">
            <v>35</v>
          </cell>
          <cell r="J75">
            <v>6.4619999999999997</v>
          </cell>
          <cell r="K75">
            <v>0.14900000000000002</v>
          </cell>
          <cell r="L75">
            <v>0</v>
          </cell>
          <cell r="N75">
            <v>0</v>
          </cell>
          <cell r="V75">
            <v>1.3222</v>
          </cell>
          <cell r="X75">
            <v>17.520798668885192</v>
          </cell>
          <cell r="Y75">
            <v>17.520798668885192</v>
          </cell>
          <cell r="Z75">
            <v>0</v>
          </cell>
          <cell r="AC75">
            <v>0</v>
          </cell>
          <cell r="AD75">
            <v>2.6204000000000001</v>
          </cell>
          <cell r="AE75">
            <v>2.6221999999999994</v>
          </cell>
          <cell r="AF75">
            <v>0</v>
          </cell>
          <cell r="AG75" t="str">
            <v>увел</v>
          </cell>
        </row>
        <row r="76">
          <cell r="A76" t="str">
            <v xml:space="preserve"> 318  Сосиски Датские ТМ Зареченские, ВЕС  ПОКОМ</v>
          </cell>
          <cell r="B76" t="str">
            <v>кг</v>
          </cell>
          <cell r="C76">
            <v>848.96600000000001</v>
          </cell>
          <cell r="D76">
            <v>6697.8040000000001</v>
          </cell>
          <cell r="E76">
            <v>1728.2639999999999</v>
          </cell>
          <cell r="F76">
            <v>1063.6759999999999</v>
          </cell>
          <cell r="G76">
            <v>0</v>
          </cell>
          <cell r="H76">
            <v>1</v>
          </cell>
          <cell r="I76">
            <v>40</v>
          </cell>
          <cell r="J76">
            <v>1653.587</v>
          </cell>
          <cell r="K76">
            <v>74.676999999999907</v>
          </cell>
          <cell r="L76">
            <v>650</v>
          </cell>
          <cell r="N76">
            <v>230</v>
          </cell>
          <cell r="V76">
            <v>345.65279999999996</v>
          </cell>
          <cell r="W76">
            <v>400</v>
          </cell>
          <cell r="X76">
            <v>6.7804340077673322</v>
          </cell>
          <cell r="Y76">
            <v>3.0772960612499016</v>
          </cell>
          <cell r="Z76">
            <v>0</v>
          </cell>
          <cell r="AC76">
            <v>0</v>
          </cell>
          <cell r="AD76">
            <v>363.18240000000003</v>
          </cell>
          <cell r="AE76">
            <v>357.6508</v>
          </cell>
          <cell r="AF76">
            <v>234.7</v>
          </cell>
          <cell r="AG76" t="e">
            <v>#N/A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B77" t="str">
            <v>шт</v>
          </cell>
          <cell r="C77">
            <v>2838</v>
          </cell>
          <cell r="D77">
            <v>3286</v>
          </cell>
          <cell r="E77">
            <v>3089</v>
          </cell>
          <cell r="F77">
            <v>2367</v>
          </cell>
          <cell r="G77">
            <v>0</v>
          </cell>
          <cell r="H77">
            <v>0.45</v>
          </cell>
          <cell r="I77">
            <v>50</v>
          </cell>
          <cell r="J77">
            <v>3086</v>
          </cell>
          <cell r="K77">
            <v>3</v>
          </cell>
          <cell r="L77">
            <v>400</v>
          </cell>
          <cell r="N77">
            <v>700</v>
          </cell>
          <cell r="V77">
            <v>617.79999999999995</v>
          </cell>
          <cell r="W77">
            <v>900</v>
          </cell>
          <cell r="X77">
            <v>7.0686306247976693</v>
          </cell>
          <cell r="Y77">
            <v>3.831337002266106</v>
          </cell>
          <cell r="Z77">
            <v>0</v>
          </cell>
          <cell r="AC77">
            <v>0</v>
          </cell>
          <cell r="AD77">
            <v>721.4</v>
          </cell>
          <cell r="AE77">
            <v>616.6</v>
          </cell>
          <cell r="AF77">
            <v>602</v>
          </cell>
          <cell r="AG77" t="str">
            <v>оконч</v>
          </cell>
        </row>
        <row r="78">
          <cell r="A78" t="str">
            <v xml:space="preserve"> 322  Колбаса вареная Молокуша 0,45кг ТМ Вязанка  ПОКОМ</v>
          </cell>
          <cell r="B78" t="str">
            <v>шт</v>
          </cell>
          <cell r="C78">
            <v>3057</v>
          </cell>
          <cell r="D78">
            <v>4845</v>
          </cell>
          <cell r="E78">
            <v>4856</v>
          </cell>
          <cell r="F78">
            <v>2275</v>
          </cell>
          <cell r="G78" t="str">
            <v>акяб</v>
          </cell>
          <cell r="H78">
            <v>0.45</v>
          </cell>
          <cell r="I78">
            <v>50</v>
          </cell>
          <cell r="J78">
            <v>4883</v>
          </cell>
          <cell r="K78">
            <v>-27</v>
          </cell>
          <cell r="L78">
            <v>1000</v>
          </cell>
          <cell r="N78">
            <v>1300</v>
          </cell>
          <cell r="V78">
            <v>801.2</v>
          </cell>
          <cell r="W78">
            <v>1000</v>
          </cell>
          <cell r="X78">
            <v>6.9583125312031946</v>
          </cell>
          <cell r="Y78">
            <v>2.8394907638542186</v>
          </cell>
          <cell r="Z78">
            <v>0</v>
          </cell>
          <cell r="AC78">
            <v>850</v>
          </cell>
          <cell r="AD78">
            <v>811.8</v>
          </cell>
          <cell r="AE78">
            <v>767.4</v>
          </cell>
          <cell r="AF78">
            <v>523</v>
          </cell>
          <cell r="AG78" t="str">
            <v>нояак</v>
          </cell>
        </row>
        <row r="79">
          <cell r="A79" t="str">
            <v xml:space="preserve"> 324  Ветчина Филейская ТМ Вязанка Столичная 0,45 кг ПОКОМ</v>
          </cell>
          <cell r="B79" t="str">
            <v>шт</v>
          </cell>
          <cell r="C79">
            <v>811</v>
          </cell>
          <cell r="D79">
            <v>660</v>
          </cell>
          <cell r="E79">
            <v>852</v>
          </cell>
          <cell r="F79">
            <v>554</v>
          </cell>
          <cell r="G79">
            <v>0</v>
          </cell>
          <cell r="H79">
            <v>0.45</v>
          </cell>
          <cell r="I79">
            <v>50</v>
          </cell>
          <cell r="J79">
            <v>867</v>
          </cell>
          <cell r="K79">
            <v>-15</v>
          </cell>
          <cell r="L79">
            <v>300</v>
          </cell>
          <cell r="N79">
            <v>200</v>
          </cell>
          <cell r="V79">
            <v>170.4</v>
          </cell>
          <cell r="W79">
            <v>200</v>
          </cell>
          <cell r="X79">
            <v>7.359154929577465</v>
          </cell>
          <cell r="Y79">
            <v>3.2511737089201875</v>
          </cell>
          <cell r="Z79">
            <v>0</v>
          </cell>
          <cell r="AC79">
            <v>0</v>
          </cell>
          <cell r="AD79">
            <v>190.4</v>
          </cell>
          <cell r="AE79">
            <v>176.8</v>
          </cell>
          <cell r="AF79">
            <v>103</v>
          </cell>
          <cell r="AG79" t="str">
            <v>нояак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B80" t="str">
            <v>кг</v>
          </cell>
          <cell r="C80">
            <v>16.553999999999998</v>
          </cell>
          <cell r="D80">
            <v>23.602</v>
          </cell>
          <cell r="E80">
            <v>9.0839999999999996</v>
          </cell>
          <cell r="F80">
            <v>31.071999999999999</v>
          </cell>
          <cell r="G80">
            <v>0</v>
          </cell>
          <cell r="H80">
            <v>1</v>
          </cell>
          <cell r="I80">
            <v>35</v>
          </cell>
          <cell r="J80">
            <v>9.1999999999999993</v>
          </cell>
          <cell r="K80">
            <v>-0.11599999999999966</v>
          </cell>
          <cell r="L80">
            <v>10</v>
          </cell>
          <cell r="N80">
            <v>0</v>
          </cell>
          <cell r="V80">
            <v>1.8168</v>
          </cell>
          <cell r="X80">
            <v>22.606781153676796</v>
          </cell>
          <cell r="Y80">
            <v>17.10259797446059</v>
          </cell>
          <cell r="Z80">
            <v>0</v>
          </cell>
          <cell r="AC80">
            <v>0</v>
          </cell>
          <cell r="AD80">
            <v>2.2570000000000001</v>
          </cell>
          <cell r="AE80">
            <v>5.0990000000000002</v>
          </cell>
          <cell r="AF80">
            <v>0</v>
          </cell>
          <cell r="AG80" t="str">
            <v>увел</v>
          </cell>
        </row>
        <row r="81">
          <cell r="A81" t="str">
            <v xml:space="preserve"> 328  Сардельки Сочинки Стародворье ТМ  0,4 кг ПОКОМ</v>
          </cell>
          <cell r="B81" t="str">
            <v>шт</v>
          </cell>
          <cell r="C81">
            <v>131</v>
          </cell>
          <cell r="D81">
            <v>343</v>
          </cell>
          <cell r="E81">
            <v>249</v>
          </cell>
          <cell r="F81">
            <v>223</v>
          </cell>
          <cell r="G81">
            <v>0</v>
          </cell>
          <cell r="H81">
            <v>0.4</v>
          </cell>
          <cell r="I81">
            <v>40</v>
          </cell>
          <cell r="J81">
            <v>249</v>
          </cell>
          <cell r="K81">
            <v>0</v>
          </cell>
          <cell r="L81">
            <v>90</v>
          </cell>
          <cell r="N81">
            <v>0</v>
          </cell>
          <cell r="V81">
            <v>49.8</v>
          </cell>
          <cell r="W81">
            <v>20</v>
          </cell>
          <cell r="X81">
            <v>6.6867469879518078</v>
          </cell>
          <cell r="Y81">
            <v>4.477911646586346</v>
          </cell>
          <cell r="Z81">
            <v>0</v>
          </cell>
          <cell r="AC81">
            <v>0</v>
          </cell>
          <cell r="AD81">
            <v>59.2</v>
          </cell>
          <cell r="AE81">
            <v>60.2</v>
          </cell>
          <cell r="AF81">
            <v>45</v>
          </cell>
          <cell r="AG81" t="e">
            <v>#N/A</v>
          </cell>
        </row>
        <row r="82">
          <cell r="A82" t="str">
            <v xml:space="preserve"> 329  Сардельки Сочинки с сыром Стародворье ТМ, 0,4 кг. ПОКОМ</v>
          </cell>
          <cell r="B82" t="str">
            <v>шт</v>
          </cell>
          <cell r="C82">
            <v>149</v>
          </cell>
          <cell r="D82">
            <v>389</v>
          </cell>
          <cell r="E82">
            <v>273</v>
          </cell>
          <cell r="F82">
            <v>259</v>
          </cell>
          <cell r="G82">
            <v>0</v>
          </cell>
          <cell r="H82">
            <v>0.4</v>
          </cell>
          <cell r="I82">
            <v>40</v>
          </cell>
          <cell r="J82">
            <v>277</v>
          </cell>
          <cell r="K82">
            <v>-4</v>
          </cell>
          <cell r="L82">
            <v>100</v>
          </cell>
          <cell r="N82">
            <v>0</v>
          </cell>
          <cell r="V82">
            <v>54.6</v>
          </cell>
          <cell r="X82">
            <v>6.5750915750915748</v>
          </cell>
          <cell r="Y82">
            <v>4.7435897435897436</v>
          </cell>
          <cell r="Z82">
            <v>0</v>
          </cell>
          <cell r="AC82">
            <v>0</v>
          </cell>
          <cell r="AD82">
            <v>67</v>
          </cell>
          <cell r="AE82">
            <v>68.2</v>
          </cell>
          <cell r="AF82">
            <v>56</v>
          </cell>
          <cell r="AG82" t="e">
            <v>#N/A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B83" t="str">
            <v>кг</v>
          </cell>
          <cell r="C83">
            <v>967.74900000000002</v>
          </cell>
          <cell r="D83">
            <v>1731.5</v>
          </cell>
          <cell r="E83">
            <v>1316.509</v>
          </cell>
          <cell r="F83">
            <v>1089.0899999999999</v>
          </cell>
          <cell r="G83" t="str">
            <v>н</v>
          </cell>
          <cell r="H83">
            <v>1</v>
          </cell>
          <cell r="I83">
            <v>50</v>
          </cell>
          <cell r="J83">
            <v>1245.0139999999999</v>
          </cell>
          <cell r="K83">
            <v>71.495000000000118</v>
          </cell>
          <cell r="L83">
            <v>300</v>
          </cell>
          <cell r="N83">
            <v>250</v>
          </cell>
          <cell r="V83">
            <v>263.30180000000001</v>
          </cell>
          <cell r="W83">
            <v>200</v>
          </cell>
          <cell r="X83">
            <v>6.984722474362119</v>
          </cell>
          <cell r="Y83">
            <v>4.1362801165810481</v>
          </cell>
          <cell r="Z83">
            <v>0</v>
          </cell>
          <cell r="AC83">
            <v>0</v>
          </cell>
          <cell r="AD83">
            <v>285.76059999999995</v>
          </cell>
          <cell r="AE83">
            <v>266.39319999999998</v>
          </cell>
          <cell r="AF83">
            <v>122.462</v>
          </cell>
          <cell r="AG83" t="str">
            <v>нояак</v>
          </cell>
        </row>
        <row r="84">
          <cell r="A84" t="str">
            <v xml:space="preserve"> 331  Сосиски Сочинки по-баварски ВЕС ТМ Стародворье  Поком</v>
          </cell>
          <cell r="B84" t="str">
            <v>кг</v>
          </cell>
          <cell r="C84">
            <v>9.8290000000000006</v>
          </cell>
          <cell r="D84">
            <v>19.728999999999999</v>
          </cell>
          <cell r="E84">
            <v>9.9290000000000003</v>
          </cell>
          <cell r="F84">
            <v>19.629000000000001</v>
          </cell>
          <cell r="G84">
            <v>0</v>
          </cell>
          <cell r="H84">
            <v>1</v>
          </cell>
          <cell r="I84">
            <v>40</v>
          </cell>
          <cell r="J84">
            <v>9.9019999999999992</v>
          </cell>
          <cell r="K84">
            <v>2.7000000000001023E-2</v>
          </cell>
          <cell r="L84">
            <v>10</v>
          </cell>
          <cell r="N84">
            <v>0</v>
          </cell>
          <cell r="V84">
            <v>1.9858</v>
          </cell>
          <cell r="X84">
            <v>14.920435089132845</v>
          </cell>
          <cell r="Y84">
            <v>9.8846812367811463</v>
          </cell>
          <cell r="Z84">
            <v>0</v>
          </cell>
          <cell r="AC84">
            <v>0</v>
          </cell>
          <cell r="AD84">
            <v>3.8642000000000003</v>
          </cell>
          <cell r="AE84">
            <v>4.2424000000000008</v>
          </cell>
          <cell r="AF84">
            <v>0.94799999999999995</v>
          </cell>
          <cell r="AG84" t="str">
            <v>увел</v>
          </cell>
        </row>
        <row r="85">
          <cell r="A85" t="str">
            <v xml:space="preserve"> 334  Паштет Любительский ТМ Стародворье ламистер 0,1 кг  ПОКОМ</v>
          </cell>
          <cell r="B85" t="str">
            <v>шт</v>
          </cell>
          <cell r="C85">
            <v>773</v>
          </cell>
          <cell r="D85">
            <v>521</v>
          </cell>
          <cell r="E85">
            <v>363</v>
          </cell>
          <cell r="F85">
            <v>918</v>
          </cell>
          <cell r="G85">
            <v>0</v>
          </cell>
          <cell r="H85">
            <v>0.1</v>
          </cell>
          <cell r="I85">
            <v>730</v>
          </cell>
          <cell r="J85">
            <v>376</v>
          </cell>
          <cell r="K85">
            <v>-13</v>
          </cell>
          <cell r="L85">
            <v>0</v>
          </cell>
          <cell r="N85">
            <v>0</v>
          </cell>
          <cell r="V85">
            <v>72.599999999999994</v>
          </cell>
          <cell r="X85">
            <v>12.644628099173556</v>
          </cell>
          <cell r="Y85">
            <v>12.644628099173556</v>
          </cell>
          <cell r="Z85">
            <v>0</v>
          </cell>
          <cell r="AC85">
            <v>0</v>
          </cell>
          <cell r="AD85">
            <v>68.400000000000006</v>
          </cell>
          <cell r="AE85">
            <v>69.8</v>
          </cell>
          <cell r="AF85">
            <v>89</v>
          </cell>
          <cell r="AG85" t="e">
            <v>#N/A</v>
          </cell>
        </row>
        <row r="86">
          <cell r="A86" t="str">
            <v xml:space="preserve"> 335  Колбаса Сливушка ТМ Вязанка. ВЕС.  ПОКОМ </v>
          </cell>
          <cell r="B86" t="str">
            <v>кг</v>
          </cell>
          <cell r="C86">
            <v>42.784999999999997</v>
          </cell>
          <cell r="D86">
            <v>100.44799999999999</v>
          </cell>
          <cell r="E86">
            <v>68.617999999999995</v>
          </cell>
          <cell r="F86">
            <v>73.296999999999997</v>
          </cell>
          <cell r="G86">
            <v>0</v>
          </cell>
          <cell r="H86">
            <v>1</v>
          </cell>
          <cell r="I86">
            <v>50</v>
          </cell>
          <cell r="J86">
            <v>67.701999999999998</v>
          </cell>
          <cell r="K86">
            <v>0.91599999999999682</v>
          </cell>
          <cell r="L86">
            <v>30</v>
          </cell>
          <cell r="N86">
            <v>0</v>
          </cell>
          <cell r="V86">
            <v>13.723599999999999</v>
          </cell>
          <cell r="X86">
            <v>7.5269608557521348</v>
          </cell>
          <cell r="Y86">
            <v>5.3409455244979451</v>
          </cell>
          <cell r="Z86">
            <v>0</v>
          </cell>
          <cell r="AC86">
            <v>0</v>
          </cell>
          <cell r="AD86">
            <v>9.2092000000000009</v>
          </cell>
          <cell r="AE86">
            <v>15.351400000000002</v>
          </cell>
          <cell r="AF86">
            <v>26.858000000000001</v>
          </cell>
          <cell r="AG86" t="e">
            <v>#N/A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1359</v>
          </cell>
          <cell r="D87">
            <v>3598</v>
          </cell>
          <cell r="E87">
            <v>2879</v>
          </cell>
          <cell r="F87">
            <v>2042</v>
          </cell>
          <cell r="G87">
            <v>0</v>
          </cell>
          <cell r="H87">
            <v>0.4</v>
          </cell>
          <cell r="I87">
            <v>40</v>
          </cell>
          <cell r="J87">
            <v>2834</v>
          </cell>
          <cell r="K87">
            <v>45</v>
          </cell>
          <cell r="L87">
            <v>800</v>
          </cell>
          <cell r="N87">
            <v>600</v>
          </cell>
          <cell r="V87">
            <v>575.79999999999995</v>
          </cell>
          <cell r="W87">
            <v>400</v>
          </cell>
          <cell r="X87">
            <v>6.6724557137895104</v>
          </cell>
          <cell r="Y87">
            <v>3.5463702674539772</v>
          </cell>
          <cell r="Z87">
            <v>0</v>
          </cell>
          <cell r="AC87">
            <v>0</v>
          </cell>
          <cell r="AD87">
            <v>571.20000000000005</v>
          </cell>
          <cell r="AE87">
            <v>602.4</v>
          </cell>
          <cell r="AF87">
            <v>256</v>
          </cell>
          <cell r="AG87" t="str">
            <v>???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496</v>
          </cell>
          <cell r="D88">
            <v>2300</v>
          </cell>
          <cell r="E88">
            <v>1818</v>
          </cell>
          <cell r="F88">
            <v>941</v>
          </cell>
          <cell r="G88">
            <v>0</v>
          </cell>
          <cell r="H88">
            <v>0.4</v>
          </cell>
          <cell r="I88">
            <v>40</v>
          </cell>
          <cell r="J88">
            <v>1792</v>
          </cell>
          <cell r="K88">
            <v>26</v>
          </cell>
          <cell r="L88">
            <v>600</v>
          </cell>
          <cell r="N88">
            <v>500</v>
          </cell>
          <cell r="V88">
            <v>363.6</v>
          </cell>
          <cell r="W88">
            <v>400</v>
          </cell>
          <cell r="X88">
            <v>6.7134213421342128</v>
          </cell>
          <cell r="Y88">
            <v>2.5880088008800879</v>
          </cell>
          <cell r="Z88">
            <v>0</v>
          </cell>
          <cell r="AC88">
            <v>0</v>
          </cell>
          <cell r="AD88">
            <v>282.2</v>
          </cell>
          <cell r="AE88">
            <v>358.8</v>
          </cell>
          <cell r="AF88">
            <v>268</v>
          </cell>
          <cell r="AG88" t="e">
            <v>#N/A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192.97300000000001</v>
          </cell>
          <cell r="D89">
            <v>439.53399999999999</v>
          </cell>
          <cell r="E89">
            <v>372.40100000000001</v>
          </cell>
          <cell r="F89">
            <v>236.92599999999999</v>
          </cell>
          <cell r="G89">
            <v>0</v>
          </cell>
          <cell r="H89">
            <v>1</v>
          </cell>
          <cell r="I89">
            <v>40</v>
          </cell>
          <cell r="J89">
            <v>378.53899999999999</v>
          </cell>
          <cell r="K89">
            <v>-6.1379999999999768</v>
          </cell>
          <cell r="L89">
            <v>110</v>
          </cell>
          <cell r="N89">
            <v>100</v>
          </cell>
          <cell r="V89">
            <v>74.480199999999996</v>
          </cell>
          <cell r="W89">
            <v>100</v>
          </cell>
          <cell r="X89">
            <v>7.3432402168630047</v>
          </cell>
          <cell r="Y89">
            <v>3.1810602012346907</v>
          </cell>
          <cell r="Z89">
            <v>0</v>
          </cell>
          <cell r="AC89">
            <v>0</v>
          </cell>
          <cell r="AD89">
            <v>76.038399999999996</v>
          </cell>
          <cell r="AE89">
            <v>75.017400000000009</v>
          </cell>
          <cell r="AF89">
            <v>76.671999999999997</v>
          </cell>
          <cell r="AG89" t="e">
            <v>#N/A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206.86699999999999</v>
          </cell>
          <cell r="D90">
            <v>333.08100000000002</v>
          </cell>
          <cell r="E90">
            <v>302.69099999999997</v>
          </cell>
          <cell r="F90">
            <v>225.857</v>
          </cell>
          <cell r="G90">
            <v>0</v>
          </cell>
          <cell r="H90">
            <v>1</v>
          </cell>
          <cell r="I90">
            <v>40</v>
          </cell>
          <cell r="J90">
            <v>306.04199999999997</v>
          </cell>
          <cell r="K90">
            <v>-3.3509999999999991</v>
          </cell>
          <cell r="L90">
            <v>60</v>
          </cell>
          <cell r="N90">
            <v>80</v>
          </cell>
          <cell r="V90">
            <v>60.538199999999996</v>
          </cell>
          <cell r="W90">
            <v>100</v>
          </cell>
          <cell r="X90">
            <v>7.6952568791275588</v>
          </cell>
          <cell r="Y90">
            <v>3.7308178967990462</v>
          </cell>
          <cell r="Z90">
            <v>0</v>
          </cell>
          <cell r="AC90">
            <v>0</v>
          </cell>
          <cell r="AD90">
            <v>70.024199999999993</v>
          </cell>
          <cell r="AE90">
            <v>61.846199999999996</v>
          </cell>
          <cell r="AF90">
            <v>65.265000000000001</v>
          </cell>
          <cell r="AG90" t="e">
            <v>#N/A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420.108</v>
          </cell>
          <cell r="D91">
            <v>647.447</v>
          </cell>
          <cell r="E91">
            <v>661.73199999999997</v>
          </cell>
          <cell r="F91">
            <v>385.613</v>
          </cell>
          <cell r="G91">
            <v>0</v>
          </cell>
          <cell r="H91">
            <v>1</v>
          </cell>
          <cell r="I91">
            <v>40</v>
          </cell>
          <cell r="J91">
            <v>659.87800000000004</v>
          </cell>
          <cell r="K91">
            <v>1.8539999999999281</v>
          </cell>
          <cell r="L91">
            <v>200</v>
          </cell>
          <cell r="N91">
            <v>220</v>
          </cell>
          <cell r="V91">
            <v>132.34639999999999</v>
          </cell>
          <cell r="W91">
            <v>100</v>
          </cell>
          <cell r="X91">
            <v>6.8427475171217358</v>
          </cell>
          <cell r="Y91">
            <v>2.9136644442160877</v>
          </cell>
          <cell r="Z91">
            <v>0</v>
          </cell>
          <cell r="AC91">
            <v>0</v>
          </cell>
          <cell r="AD91">
            <v>132.08539999999999</v>
          </cell>
          <cell r="AE91">
            <v>127.62080000000003</v>
          </cell>
          <cell r="AF91">
            <v>99.855999999999995</v>
          </cell>
          <cell r="AG91" t="e">
            <v>#N/A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262.07100000000003</v>
          </cell>
          <cell r="D92">
            <v>560.17899999999997</v>
          </cell>
          <cell r="E92">
            <v>444.45600000000002</v>
          </cell>
          <cell r="F92">
            <v>355.59399999999999</v>
          </cell>
          <cell r="G92">
            <v>0</v>
          </cell>
          <cell r="H92">
            <v>1</v>
          </cell>
          <cell r="I92">
            <v>40</v>
          </cell>
          <cell r="J92">
            <v>451.471</v>
          </cell>
          <cell r="K92">
            <v>-7.0149999999999864</v>
          </cell>
          <cell r="L92">
            <v>110</v>
          </cell>
          <cell r="N92">
            <v>80</v>
          </cell>
          <cell r="V92">
            <v>88.891199999999998</v>
          </cell>
          <cell r="W92">
            <v>100</v>
          </cell>
          <cell r="X92">
            <v>7.2627436686646156</v>
          </cell>
          <cell r="Y92">
            <v>4.0003284914592223</v>
          </cell>
          <cell r="Z92">
            <v>0</v>
          </cell>
          <cell r="AC92">
            <v>0</v>
          </cell>
          <cell r="AD92">
            <v>100.45140000000001</v>
          </cell>
          <cell r="AE92">
            <v>95.168199999999999</v>
          </cell>
          <cell r="AF92">
            <v>91.716999999999999</v>
          </cell>
          <cell r="AG92" t="e">
            <v>#N/A</v>
          </cell>
        </row>
        <row r="93">
          <cell r="A93" t="str">
            <v xml:space="preserve"> 350  Сосиски Сочные без свинины ТМ Особый рецепт 0,4 кг. ПОКОМ</v>
          </cell>
          <cell r="B93" t="str">
            <v>шт</v>
          </cell>
          <cell r="C93">
            <v>28</v>
          </cell>
          <cell r="D93">
            <v>128</v>
          </cell>
          <cell r="E93">
            <v>21</v>
          </cell>
          <cell r="F93">
            <v>26</v>
          </cell>
          <cell r="G93">
            <v>0</v>
          </cell>
          <cell r="H93">
            <v>0.4</v>
          </cell>
          <cell r="I93">
            <v>40</v>
          </cell>
          <cell r="J93">
            <v>26</v>
          </cell>
          <cell r="K93">
            <v>-5</v>
          </cell>
          <cell r="L93">
            <v>10</v>
          </cell>
          <cell r="N93">
            <v>0</v>
          </cell>
          <cell r="V93">
            <v>4.2</v>
          </cell>
          <cell r="X93">
            <v>8.5714285714285712</v>
          </cell>
          <cell r="Y93">
            <v>6.1904761904761898</v>
          </cell>
          <cell r="Z93">
            <v>0</v>
          </cell>
          <cell r="AC93">
            <v>0</v>
          </cell>
          <cell r="AD93">
            <v>5.6</v>
          </cell>
          <cell r="AE93">
            <v>5.6</v>
          </cell>
          <cell r="AF93">
            <v>5</v>
          </cell>
          <cell r="AG93">
            <v>0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B94" t="str">
            <v>шт</v>
          </cell>
          <cell r="C94">
            <v>30</v>
          </cell>
          <cell r="D94">
            <v>14</v>
          </cell>
          <cell r="E94">
            <v>18</v>
          </cell>
          <cell r="F94">
            <v>16</v>
          </cell>
          <cell r="G94">
            <v>0</v>
          </cell>
          <cell r="H94">
            <v>0.6</v>
          </cell>
          <cell r="I94">
            <v>60</v>
          </cell>
          <cell r="J94">
            <v>26</v>
          </cell>
          <cell r="K94">
            <v>-8</v>
          </cell>
          <cell r="L94">
            <v>10</v>
          </cell>
          <cell r="N94">
            <v>0</v>
          </cell>
          <cell r="V94">
            <v>3.6</v>
          </cell>
          <cell r="X94">
            <v>7.2222222222222223</v>
          </cell>
          <cell r="Y94">
            <v>4.4444444444444446</v>
          </cell>
          <cell r="Z94">
            <v>0</v>
          </cell>
          <cell r="AC94">
            <v>0</v>
          </cell>
          <cell r="AD94">
            <v>5</v>
          </cell>
          <cell r="AE94">
            <v>4.4000000000000004</v>
          </cell>
          <cell r="AF94">
            <v>3</v>
          </cell>
          <cell r="AG94" t="str">
            <v>у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B95" t="str">
            <v>шт</v>
          </cell>
          <cell r="C95">
            <v>40</v>
          </cell>
          <cell r="E95">
            <v>0</v>
          </cell>
          <cell r="G95">
            <v>0</v>
          </cell>
          <cell r="H95">
            <v>0.6</v>
          </cell>
          <cell r="I95">
            <v>60</v>
          </cell>
          <cell r="J95">
            <v>19</v>
          </cell>
          <cell r="K95">
            <v>-19</v>
          </cell>
          <cell r="L95">
            <v>0</v>
          </cell>
          <cell r="N95">
            <v>20</v>
          </cell>
          <cell r="V95">
            <v>0</v>
          </cell>
          <cell r="X95" t="e">
            <v>#DIV/0!</v>
          </cell>
          <cell r="Y95" t="e">
            <v>#DIV/0!</v>
          </cell>
          <cell r="Z95">
            <v>0</v>
          </cell>
          <cell r="AC95">
            <v>0</v>
          </cell>
          <cell r="AD95">
            <v>3.8</v>
          </cell>
          <cell r="AE95">
            <v>0.6</v>
          </cell>
          <cell r="AF95">
            <v>0</v>
          </cell>
          <cell r="AG95" t="str">
            <v>зв4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B96" t="str">
            <v>шт</v>
          </cell>
          <cell r="C96">
            <v>34</v>
          </cell>
          <cell r="D96">
            <v>27</v>
          </cell>
          <cell r="E96">
            <v>37</v>
          </cell>
          <cell r="F96">
            <v>21</v>
          </cell>
          <cell r="G96">
            <v>0</v>
          </cell>
          <cell r="H96">
            <v>0.6</v>
          </cell>
          <cell r="I96">
            <v>60</v>
          </cell>
          <cell r="J96">
            <v>36</v>
          </cell>
          <cell r="K96">
            <v>1</v>
          </cell>
          <cell r="L96">
            <v>10</v>
          </cell>
          <cell r="N96">
            <v>20</v>
          </cell>
          <cell r="V96">
            <v>7.4</v>
          </cell>
          <cell r="X96">
            <v>6.8918918918918912</v>
          </cell>
          <cell r="Y96">
            <v>2.8378378378378377</v>
          </cell>
          <cell r="Z96">
            <v>0</v>
          </cell>
          <cell r="AC96">
            <v>0</v>
          </cell>
          <cell r="AD96">
            <v>6.8</v>
          </cell>
          <cell r="AE96">
            <v>6.8</v>
          </cell>
          <cell r="AF96">
            <v>11</v>
          </cell>
          <cell r="AG96" t="str">
            <v>у</v>
          </cell>
        </row>
        <row r="97">
          <cell r="A97" t="str">
            <v xml:space="preserve"> 364  Сардельки Филейские Вязанка ВЕС NDX ТМ Вязанка  ПОКОМ</v>
          </cell>
          <cell r="B97" t="str">
            <v>кг</v>
          </cell>
          <cell r="C97">
            <v>223.678</v>
          </cell>
          <cell r="D97">
            <v>213.87899999999999</v>
          </cell>
          <cell r="E97">
            <v>244.62</v>
          </cell>
          <cell r="F97">
            <v>186.23699999999999</v>
          </cell>
          <cell r="G97">
            <v>0</v>
          </cell>
          <cell r="H97">
            <v>1</v>
          </cell>
          <cell r="I97">
            <v>30</v>
          </cell>
          <cell r="J97">
            <v>238.82</v>
          </cell>
          <cell r="K97">
            <v>5.8000000000000114</v>
          </cell>
          <cell r="L97">
            <v>100</v>
          </cell>
          <cell r="N97">
            <v>0</v>
          </cell>
          <cell r="V97">
            <v>48.923999999999999</v>
          </cell>
          <cell r="W97">
            <v>20</v>
          </cell>
          <cell r="X97">
            <v>6.259443218052489</v>
          </cell>
          <cell r="Y97">
            <v>3.8066593083149374</v>
          </cell>
          <cell r="Z97">
            <v>0</v>
          </cell>
          <cell r="AC97">
            <v>0</v>
          </cell>
          <cell r="AD97">
            <v>66.352400000000003</v>
          </cell>
          <cell r="AE97">
            <v>59.054400000000008</v>
          </cell>
          <cell r="AF97">
            <v>68.119</v>
          </cell>
          <cell r="AG97" t="e">
            <v>#N/A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B98" t="str">
            <v>шт</v>
          </cell>
          <cell r="C98">
            <v>294</v>
          </cell>
          <cell r="D98">
            <v>511</v>
          </cell>
          <cell r="E98">
            <v>280</v>
          </cell>
          <cell r="F98">
            <v>514</v>
          </cell>
          <cell r="G98">
            <v>0</v>
          </cell>
          <cell r="H98">
            <v>0.13</v>
          </cell>
          <cell r="I98">
            <v>150</v>
          </cell>
          <cell r="J98">
            <v>272</v>
          </cell>
          <cell r="K98">
            <v>8</v>
          </cell>
          <cell r="L98">
            <v>0</v>
          </cell>
          <cell r="N98">
            <v>0</v>
          </cell>
          <cell r="V98">
            <v>56</v>
          </cell>
          <cell r="W98">
            <v>600</v>
          </cell>
          <cell r="X98">
            <v>19.892857142857142</v>
          </cell>
          <cell r="Y98">
            <v>9.1785714285714288</v>
          </cell>
          <cell r="Z98">
            <v>0</v>
          </cell>
          <cell r="AC98">
            <v>0</v>
          </cell>
          <cell r="AD98">
            <v>33.4</v>
          </cell>
          <cell r="AE98">
            <v>59.2</v>
          </cell>
          <cell r="AF98">
            <v>50</v>
          </cell>
          <cell r="AG98" t="e">
            <v>#N/A</v>
          </cell>
        </row>
        <row r="99">
          <cell r="A99" t="str">
            <v xml:space="preserve"> 372  Ветчина Сочинка ТМ Стародворье. ВЕС ПОКОМ</v>
          </cell>
          <cell r="B99" t="str">
            <v>кг</v>
          </cell>
          <cell r="C99">
            <v>39.177</v>
          </cell>
          <cell r="D99">
            <v>43.314999999999998</v>
          </cell>
          <cell r="E99">
            <v>54.09</v>
          </cell>
          <cell r="F99">
            <v>28.402000000000001</v>
          </cell>
          <cell r="G99">
            <v>0</v>
          </cell>
          <cell r="H99">
            <v>1</v>
          </cell>
          <cell r="I99">
            <v>50</v>
          </cell>
          <cell r="J99">
            <v>51.75</v>
          </cell>
          <cell r="K99">
            <v>2.3400000000000034</v>
          </cell>
          <cell r="L99">
            <v>30</v>
          </cell>
          <cell r="N99">
            <v>20</v>
          </cell>
          <cell r="V99">
            <v>10.818000000000001</v>
          </cell>
          <cell r="X99">
            <v>7.247365501941208</v>
          </cell>
          <cell r="Y99">
            <v>2.6254390830097982</v>
          </cell>
          <cell r="Z99">
            <v>0</v>
          </cell>
          <cell r="AC99">
            <v>0</v>
          </cell>
          <cell r="AD99">
            <v>12.971</v>
          </cell>
          <cell r="AE99">
            <v>10.815799999999999</v>
          </cell>
          <cell r="AF99">
            <v>8.157</v>
          </cell>
          <cell r="AG99" t="str">
            <v>у</v>
          </cell>
        </row>
        <row r="100">
          <cell r="A100" t="str">
            <v xml:space="preserve"> 373 Колбаса вареная Сочинка ТМ Стародворье ВЕС ПОКОМ</v>
          </cell>
          <cell r="B100" t="str">
            <v>кг</v>
          </cell>
          <cell r="C100">
            <v>88.096000000000004</v>
          </cell>
          <cell r="D100">
            <v>337.38299999999998</v>
          </cell>
          <cell r="E100">
            <v>163.13999999999999</v>
          </cell>
          <cell r="F100">
            <v>259.66300000000001</v>
          </cell>
          <cell r="G100">
            <v>0</v>
          </cell>
          <cell r="H100">
            <v>1</v>
          </cell>
          <cell r="I100">
            <v>50</v>
          </cell>
          <cell r="J100">
            <v>160.16800000000001</v>
          </cell>
          <cell r="K100">
            <v>2.97199999999998</v>
          </cell>
          <cell r="L100">
            <v>50</v>
          </cell>
          <cell r="N100">
            <v>0</v>
          </cell>
          <cell r="V100">
            <v>32.628</v>
          </cell>
          <cell r="X100">
            <v>9.4907134976094163</v>
          </cell>
          <cell r="Y100">
            <v>7.9582873605492219</v>
          </cell>
          <cell r="Z100">
            <v>0</v>
          </cell>
          <cell r="AC100">
            <v>0</v>
          </cell>
          <cell r="AD100">
            <v>41.5764</v>
          </cell>
          <cell r="AE100">
            <v>46.119600000000005</v>
          </cell>
          <cell r="AF100">
            <v>30.907</v>
          </cell>
          <cell r="AG100" t="str">
            <v>у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B101" t="str">
            <v>шт</v>
          </cell>
          <cell r="C101">
            <v>43</v>
          </cell>
          <cell r="D101">
            <v>243</v>
          </cell>
          <cell r="E101">
            <v>155</v>
          </cell>
          <cell r="F101">
            <v>118</v>
          </cell>
          <cell r="G101">
            <v>0</v>
          </cell>
          <cell r="H101">
            <v>0.6</v>
          </cell>
          <cell r="I101">
            <v>60</v>
          </cell>
          <cell r="J101">
            <v>166</v>
          </cell>
          <cell r="K101">
            <v>-11</v>
          </cell>
          <cell r="L101">
            <v>40</v>
          </cell>
          <cell r="N101">
            <v>40</v>
          </cell>
          <cell r="V101">
            <v>31</v>
          </cell>
          <cell r="W101">
            <v>30</v>
          </cell>
          <cell r="X101">
            <v>7.354838709677419</v>
          </cell>
          <cell r="Y101">
            <v>3.806451612903226</v>
          </cell>
          <cell r="Z101">
            <v>0</v>
          </cell>
          <cell r="AC101">
            <v>0</v>
          </cell>
          <cell r="AD101">
            <v>34.200000000000003</v>
          </cell>
          <cell r="AE101">
            <v>32.200000000000003</v>
          </cell>
          <cell r="AF101">
            <v>30</v>
          </cell>
          <cell r="AG101" t="str">
            <v>у</v>
          </cell>
        </row>
        <row r="102">
          <cell r="A102" t="str">
            <v xml:space="preserve"> 377  Колбаса Молочная Дугушка 0,6кг ТМ Стародворье  ПОКОМ</v>
          </cell>
          <cell r="B102" t="str">
            <v>шт</v>
          </cell>
          <cell r="C102">
            <v>156</v>
          </cell>
          <cell r="D102">
            <v>123</v>
          </cell>
          <cell r="E102">
            <v>152</v>
          </cell>
          <cell r="F102">
            <v>122</v>
          </cell>
          <cell r="G102">
            <v>0</v>
          </cell>
          <cell r="H102">
            <v>0.6</v>
          </cell>
          <cell r="I102">
            <v>60</v>
          </cell>
          <cell r="J102">
            <v>158</v>
          </cell>
          <cell r="K102">
            <v>-6</v>
          </cell>
          <cell r="L102">
            <v>50</v>
          </cell>
          <cell r="N102">
            <v>0</v>
          </cell>
          <cell r="V102">
            <v>30.4</v>
          </cell>
          <cell r="W102">
            <v>40</v>
          </cell>
          <cell r="X102">
            <v>6.9736842105263159</v>
          </cell>
          <cell r="Y102">
            <v>4.0131578947368425</v>
          </cell>
          <cell r="Z102">
            <v>0</v>
          </cell>
          <cell r="AC102">
            <v>0</v>
          </cell>
          <cell r="AD102">
            <v>43.6</v>
          </cell>
          <cell r="AE102">
            <v>34</v>
          </cell>
          <cell r="AF102">
            <v>33</v>
          </cell>
          <cell r="AG102" t="e">
            <v>#N/A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B103" t="str">
            <v>шт</v>
          </cell>
          <cell r="C103">
            <v>71</v>
          </cell>
          <cell r="D103">
            <v>562</v>
          </cell>
          <cell r="E103">
            <v>246</v>
          </cell>
          <cell r="F103">
            <v>328</v>
          </cell>
          <cell r="G103">
            <v>0</v>
          </cell>
          <cell r="H103">
            <v>0.13</v>
          </cell>
          <cell r="I103">
            <v>150</v>
          </cell>
          <cell r="J103">
            <v>302</v>
          </cell>
          <cell r="K103">
            <v>-56</v>
          </cell>
          <cell r="L103">
            <v>0</v>
          </cell>
          <cell r="N103">
            <v>200</v>
          </cell>
          <cell r="V103">
            <v>49.2</v>
          </cell>
          <cell r="W103">
            <v>400</v>
          </cell>
          <cell r="X103">
            <v>18.861788617886177</v>
          </cell>
          <cell r="Y103">
            <v>6.6666666666666661</v>
          </cell>
          <cell r="Z103">
            <v>0</v>
          </cell>
          <cell r="AC103">
            <v>0</v>
          </cell>
          <cell r="AD103">
            <v>44.2</v>
          </cell>
          <cell r="AE103">
            <v>51</v>
          </cell>
          <cell r="AF103">
            <v>52</v>
          </cell>
          <cell r="AG103" t="e">
            <v>#N/A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B104" t="str">
            <v>шт</v>
          </cell>
          <cell r="C104">
            <v>1280</v>
          </cell>
          <cell r="D104">
            <v>1896</v>
          </cell>
          <cell r="E104">
            <v>1727</v>
          </cell>
          <cell r="F104">
            <v>1392</v>
          </cell>
          <cell r="G104">
            <v>0</v>
          </cell>
          <cell r="H104">
            <v>0.28000000000000003</v>
          </cell>
          <cell r="I104">
            <v>35</v>
          </cell>
          <cell r="J104">
            <v>1764</v>
          </cell>
          <cell r="K104">
            <v>-37</v>
          </cell>
          <cell r="L104">
            <v>700</v>
          </cell>
          <cell r="N104">
            <v>0</v>
          </cell>
          <cell r="V104">
            <v>345.4</v>
          </cell>
          <cell r="W104">
            <v>200</v>
          </cell>
          <cell r="X104">
            <v>6.6357845975680378</v>
          </cell>
          <cell r="Y104">
            <v>4.0301100173711637</v>
          </cell>
          <cell r="Z104">
            <v>0</v>
          </cell>
          <cell r="AC104">
            <v>0</v>
          </cell>
          <cell r="AD104">
            <v>453.6</v>
          </cell>
          <cell r="AE104">
            <v>394.2</v>
          </cell>
          <cell r="AF104">
            <v>285</v>
          </cell>
          <cell r="AG104" t="e">
            <v>#N/A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B105" t="str">
            <v>шт</v>
          </cell>
          <cell r="C105">
            <v>382</v>
          </cell>
          <cell r="D105">
            <v>711</v>
          </cell>
          <cell r="E105">
            <v>530</v>
          </cell>
          <cell r="F105">
            <v>545</v>
          </cell>
          <cell r="G105">
            <v>0</v>
          </cell>
          <cell r="H105">
            <v>0.4</v>
          </cell>
          <cell r="I105">
            <v>90</v>
          </cell>
          <cell r="J105">
            <v>547</v>
          </cell>
          <cell r="K105">
            <v>-17</v>
          </cell>
          <cell r="L105">
            <v>100</v>
          </cell>
          <cell r="N105">
            <v>0</v>
          </cell>
          <cell r="V105">
            <v>106</v>
          </cell>
          <cell r="W105">
            <v>100</v>
          </cell>
          <cell r="X105">
            <v>7.0283018867924527</v>
          </cell>
          <cell r="Y105">
            <v>5.1415094339622645</v>
          </cell>
          <cell r="Z105">
            <v>0</v>
          </cell>
          <cell r="AC105">
            <v>0</v>
          </cell>
          <cell r="AD105">
            <v>141.80000000000001</v>
          </cell>
          <cell r="AE105">
            <v>126.6</v>
          </cell>
          <cell r="AF105">
            <v>142</v>
          </cell>
          <cell r="AG105" t="str">
            <v>увел</v>
          </cell>
        </row>
        <row r="106">
          <cell r="A106" t="str">
            <v xml:space="preserve"> 388  Сосиски Восточные Халяль ТМ Вязанка 0,33 кг АК. ПОКОМ</v>
          </cell>
          <cell r="B106" t="str">
            <v>шт</v>
          </cell>
          <cell r="C106">
            <v>315</v>
          </cell>
          <cell r="D106">
            <v>840</v>
          </cell>
          <cell r="E106">
            <v>528</v>
          </cell>
          <cell r="F106">
            <v>606</v>
          </cell>
          <cell r="G106">
            <v>0</v>
          </cell>
          <cell r="H106">
            <v>0.33</v>
          </cell>
          <cell r="I106">
            <v>60</v>
          </cell>
          <cell r="J106">
            <v>548</v>
          </cell>
          <cell r="K106">
            <v>-20</v>
          </cell>
          <cell r="L106">
            <v>120</v>
          </cell>
          <cell r="N106">
            <v>0</v>
          </cell>
          <cell r="V106">
            <v>105.6</v>
          </cell>
          <cell r="X106">
            <v>6.875</v>
          </cell>
          <cell r="Y106">
            <v>5.7386363636363642</v>
          </cell>
          <cell r="Z106">
            <v>0</v>
          </cell>
          <cell r="AC106">
            <v>0</v>
          </cell>
          <cell r="AD106">
            <v>148.80000000000001</v>
          </cell>
          <cell r="AE106">
            <v>134.19999999999999</v>
          </cell>
          <cell r="AF106">
            <v>141</v>
          </cell>
          <cell r="AG106" t="e">
            <v>#N/A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B107" t="str">
            <v>шт</v>
          </cell>
          <cell r="C107">
            <v>395</v>
          </cell>
          <cell r="D107">
            <v>231</v>
          </cell>
          <cell r="E107">
            <v>290</v>
          </cell>
          <cell r="F107">
            <v>324</v>
          </cell>
          <cell r="G107">
            <v>0</v>
          </cell>
          <cell r="H107">
            <v>0.35</v>
          </cell>
          <cell r="I107" t="e">
            <v>#N/A</v>
          </cell>
          <cell r="J107">
            <v>302</v>
          </cell>
          <cell r="K107">
            <v>-12</v>
          </cell>
          <cell r="L107">
            <v>70</v>
          </cell>
          <cell r="N107">
            <v>0</v>
          </cell>
          <cell r="V107">
            <v>58</v>
          </cell>
          <cell r="X107">
            <v>6.7931034482758621</v>
          </cell>
          <cell r="Y107">
            <v>5.5862068965517242</v>
          </cell>
          <cell r="Z107">
            <v>0</v>
          </cell>
          <cell r="AC107">
            <v>0</v>
          </cell>
          <cell r="AD107">
            <v>96</v>
          </cell>
          <cell r="AE107">
            <v>73.2</v>
          </cell>
          <cell r="AF107">
            <v>101</v>
          </cell>
          <cell r="AG107" t="e">
            <v>#N/A</v>
          </cell>
        </row>
        <row r="108">
          <cell r="A108" t="str">
            <v xml:space="preserve"> 410  Сосиски Баварские с сыром ТМ Стародворье 0,35 кг. ПОКОМ</v>
          </cell>
          <cell r="B108" t="str">
            <v>шт</v>
          </cell>
          <cell r="D108">
            <v>1200</v>
          </cell>
          <cell r="E108">
            <v>4</v>
          </cell>
          <cell r="F108">
            <v>1196</v>
          </cell>
          <cell r="G108">
            <v>0</v>
          </cell>
          <cell r="H108">
            <v>0</v>
          </cell>
          <cell r="I108" t="e">
            <v>#N/A</v>
          </cell>
          <cell r="J108">
            <v>5</v>
          </cell>
          <cell r="K108">
            <v>-1</v>
          </cell>
          <cell r="L108">
            <v>0</v>
          </cell>
          <cell r="N108">
            <v>0</v>
          </cell>
          <cell r="V108">
            <v>0.8</v>
          </cell>
          <cell r="X108">
            <v>1495</v>
          </cell>
          <cell r="Y108">
            <v>1495</v>
          </cell>
          <cell r="Z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4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-553</v>
          </cell>
          <cell r="D109">
            <v>38</v>
          </cell>
          <cell r="E109">
            <v>882</v>
          </cell>
          <cell r="F109">
            <v>-1422</v>
          </cell>
          <cell r="G109" t="str">
            <v>ак</v>
          </cell>
          <cell r="H109">
            <v>0</v>
          </cell>
          <cell r="I109">
            <v>0</v>
          </cell>
          <cell r="J109">
            <v>905</v>
          </cell>
          <cell r="K109">
            <v>-23</v>
          </cell>
          <cell r="L109">
            <v>0</v>
          </cell>
          <cell r="N109">
            <v>0</v>
          </cell>
          <cell r="V109">
            <v>176.4</v>
          </cell>
          <cell r="X109">
            <v>-8.0612244897959187</v>
          </cell>
          <cell r="Y109">
            <v>-8.0612244897959187</v>
          </cell>
          <cell r="Z109">
            <v>0</v>
          </cell>
          <cell r="AC109">
            <v>0</v>
          </cell>
          <cell r="AD109">
            <v>248.2</v>
          </cell>
          <cell r="AE109">
            <v>157.80000000000001</v>
          </cell>
          <cell r="AF109">
            <v>144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-222.58600000000001</v>
          </cell>
          <cell r="D110">
            <v>15.75</v>
          </cell>
          <cell r="E110">
            <v>309.95</v>
          </cell>
          <cell r="F110">
            <v>-529.71500000000003</v>
          </cell>
          <cell r="G110" t="str">
            <v>ак</v>
          </cell>
          <cell r="H110">
            <v>0</v>
          </cell>
          <cell r="I110">
            <v>0</v>
          </cell>
          <cell r="J110">
            <v>295.91800000000001</v>
          </cell>
          <cell r="K110">
            <v>14.031999999999982</v>
          </cell>
          <cell r="L110">
            <v>0</v>
          </cell>
          <cell r="N110">
            <v>0</v>
          </cell>
          <cell r="V110">
            <v>61.989999999999995</v>
          </cell>
          <cell r="X110">
            <v>-8.5451685755767066</v>
          </cell>
          <cell r="Y110">
            <v>-8.5451685755767066</v>
          </cell>
          <cell r="Z110">
            <v>0</v>
          </cell>
          <cell r="AC110">
            <v>0</v>
          </cell>
          <cell r="AD110">
            <v>91.052599999999998</v>
          </cell>
          <cell r="AE110">
            <v>65.989599999999996</v>
          </cell>
          <cell r="AF110">
            <v>45.170999999999999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-137.32</v>
          </cell>
          <cell r="D111">
            <v>4.327</v>
          </cell>
          <cell r="E111">
            <v>166.64500000000001</v>
          </cell>
          <cell r="F111">
            <v>-303.25200000000001</v>
          </cell>
          <cell r="G111" t="str">
            <v>ак</v>
          </cell>
          <cell r="H111">
            <v>0</v>
          </cell>
          <cell r="I111">
            <v>0</v>
          </cell>
          <cell r="J111">
            <v>167.541</v>
          </cell>
          <cell r="K111">
            <v>-0.89599999999998658</v>
          </cell>
          <cell r="L111">
            <v>0</v>
          </cell>
          <cell r="N111">
            <v>0</v>
          </cell>
          <cell r="V111">
            <v>33.329000000000001</v>
          </cell>
          <cell r="X111">
            <v>-9.0987428365687535</v>
          </cell>
          <cell r="Y111">
            <v>-9.0987428365687535</v>
          </cell>
          <cell r="Z111">
            <v>0</v>
          </cell>
          <cell r="AC111">
            <v>0</v>
          </cell>
          <cell r="AD111">
            <v>45.169799999999995</v>
          </cell>
          <cell r="AE111">
            <v>46.106000000000002</v>
          </cell>
          <cell r="AF111">
            <v>23.03</v>
          </cell>
          <cell r="AG111" t="e">
            <v>#N/A</v>
          </cell>
        </row>
        <row r="112">
          <cell r="A112" t="str">
            <v>БОНУС_Колбаса Докторская Особая ТМ Особый рецепт,  0,5кг, ПОКОМ</v>
          </cell>
          <cell r="B112" t="str">
            <v>шт</v>
          </cell>
          <cell r="C112">
            <v>-159</v>
          </cell>
          <cell r="D112">
            <v>12</v>
          </cell>
          <cell r="E112">
            <v>269</v>
          </cell>
          <cell r="F112">
            <v>-426</v>
          </cell>
          <cell r="G112" t="str">
            <v>ак</v>
          </cell>
          <cell r="H112">
            <v>0</v>
          </cell>
          <cell r="I112">
            <v>0</v>
          </cell>
          <cell r="J112">
            <v>284</v>
          </cell>
          <cell r="K112">
            <v>-15</v>
          </cell>
          <cell r="L112">
            <v>0</v>
          </cell>
          <cell r="N112">
            <v>0</v>
          </cell>
          <cell r="V112">
            <v>53.8</v>
          </cell>
          <cell r="X112">
            <v>-7.9182156133829</v>
          </cell>
          <cell r="Y112">
            <v>-7.9182156133829</v>
          </cell>
          <cell r="Z112">
            <v>0</v>
          </cell>
          <cell r="AC112">
            <v>0</v>
          </cell>
          <cell r="AD112">
            <v>72.400000000000006</v>
          </cell>
          <cell r="AE112">
            <v>45.4</v>
          </cell>
          <cell r="AF112">
            <v>71</v>
          </cell>
          <cell r="AG112" t="e">
            <v>#N/A</v>
          </cell>
        </row>
        <row r="113">
          <cell r="A113" t="str">
            <v>БОНУС_Колбаса Сервелат Филедворский, фиброуз, в/у 0,35 кг срез,  ПОКОМ</v>
          </cell>
          <cell r="B113" t="str">
            <v>шт</v>
          </cell>
          <cell r="C113">
            <v>-145</v>
          </cell>
          <cell r="D113">
            <v>12</v>
          </cell>
          <cell r="E113">
            <v>201</v>
          </cell>
          <cell r="F113">
            <v>-344</v>
          </cell>
          <cell r="G113" t="str">
            <v>ак</v>
          </cell>
          <cell r="H113">
            <v>0</v>
          </cell>
          <cell r="I113">
            <v>0</v>
          </cell>
          <cell r="J113">
            <v>211</v>
          </cell>
          <cell r="K113">
            <v>-10</v>
          </cell>
          <cell r="L113">
            <v>0</v>
          </cell>
          <cell r="N113">
            <v>0</v>
          </cell>
          <cell r="V113">
            <v>40.200000000000003</v>
          </cell>
          <cell r="X113">
            <v>-8.5572139303482579</v>
          </cell>
          <cell r="Y113">
            <v>-8.5572139303482579</v>
          </cell>
          <cell r="Z113">
            <v>0</v>
          </cell>
          <cell r="AC113">
            <v>0</v>
          </cell>
          <cell r="AD113">
            <v>73</v>
          </cell>
          <cell r="AE113">
            <v>43.8</v>
          </cell>
          <cell r="AF113">
            <v>36</v>
          </cell>
          <cell r="AG11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18.11.2023 - 24.11.2023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1.4</v>
          </cell>
          <cell r="F7">
            <v>78.363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853.02599999999995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658.28800000000001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2226.239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</v>
          </cell>
          <cell r="F11">
            <v>236.87100000000001</v>
          </cell>
        </row>
        <row r="12">
          <cell r="A12" t="str">
            <v xml:space="preserve"> 020  Ветчина Столичная Вязанка, вектор 0.5кг, ПОКОМ</v>
          </cell>
          <cell r="D12">
            <v>3</v>
          </cell>
          <cell r="F12">
            <v>3</v>
          </cell>
        </row>
        <row r="13">
          <cell r="A13" t="str">
            <v xml:space="preserve"> 022  Колбаса Вязанка со шпиком, вектор 0,5кг, ПОКОМ</v>
          </cell>
          <cell r="D13">
            <v>3</v>
          </cell>
          <cell r="F13">
            <v>163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19</v>
          </cell>
          <cell r="F14">
            <v>1407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619</v>
          </cell>
          <cell r="F15">
            <v>3046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1065</v>
          </cell>
          <cell r="F16">
            <v>5178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295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102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189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F20">
            <v>1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119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1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316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6</v>
          </cell>
          <cell r="F24">
            <v>307</v>
          </cell>
        </row>
        <row r="25">
          <cell r="A25" t="str">
            <v xml:space="preserve"> 068  Колбаса Особая ТМ Особый рецепт, 0,5 кг, ПОКОМ</v>
          </cell>
          <cell r="F25">
            <v>89</v>
          </cell>
        </row>
        <row r="26">
          <cell r="A26" t="str">
            <v xml:space="preserve"> 079  Колбаса Сервелат Кремлевский,  0.35 кг, ПОКОМ</v>
          </cell>
          <cell r="F26">
            <v>55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5</v>
          </cell>
          <cell r="F27">
            <v>1497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3</v>
          </cell>
          <cell r="F28">
            <v>323</v>
          </cell>
        </row>
        <row r="29">
          <cell r="A29" t="str">
            <v xml:space="preserve"> 092  Сосиски Баварские с сыром,  0.42кг,ПОКОМ</v>
          </cell>
          <cell r="D29">
            <v>1814</v>
          </cell>
          <cell r="F29">
            <v>5308</v>
          </cell>
        </row>
        <row r="30">
          <cell r="A30" t="str">
            <v xml:space="preserve"> 096  Сосиски Баварские,  0.42кг,ПОКОМ</v>
          </cell>
          <cell r="D30">
            <v>3608</v>
          </cell>
          <cell r="F30">
            <v>10961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5</v>
          </cell>
          <cell r="F31">
            <v>1043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123</v>
          </cell>
          <cell r="F32">
            <v>490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63</v>
          </cell>
          <cell r="F33">
            <v>569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3</v>
          </cell>
          <cell r="F34">
            <v>1099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4.1500000000000004</v>
          </cell>
          <cell r="F35">
            <v>418.26600000000002</v>
          </cell>
        </row>
        <row r="36">
          <cell r="A36" t="str">
            <v xml:space="preserve"> 201  Ветчина Нежная ТМ Особый рецепт, (2,5кг), ПОКОМ</v>
          </cell>
          <cell r="D36">
            <v>15</v>
          </cell>
          <cell r="F36">
            <v>6985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1.7</v>
          </cell>
          <cell r="F37">
            <v>252.21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2.5</v>
          </cell>
          <cell r="F38">
            <v>718.755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F39">
            <v>221.93799999999999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25.001000000000001</v>
          </cell>
          <cell r="F40">
            <v>13241.43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1.3009999999999999</v>
          </cell>
          <cell r="F41">
            <v>224.41900000000001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70.308999999999997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5.05</v>
          </cell>
          <cell r="F43">
            <v>580.70899999999995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15</v>
          </cell>
          <cell r="F44">
            <v>5343.6469999999999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20.052</v>
          </cell>
          <cell r="F45">
            <v>5878.1030000000001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2.5</v>
          </cell>
          <cell r="F46">
            <v>273.29300000000001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4.2</v>
          </cell>
          <cell r="F47">
            <v>318.35500000000002</v>
          </cell>
        </row>
        <row r="48">
          <cell r="A48" t="str">
            <v xml:space="preserve"> 240  Колбаса Салями охотничья, ВЕС. ПОКОМ</v>
          </cell>
          <cell r="D48">
            <v>2.4009999999999998</v>
          </cell>
          <cell r="F48">
            <v>57.365000000000002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2.5</v>
          </cell>
          <cell r="F49">
            <v>524.18200000000002</v>
          </cell>
        </row>
        <row r="50">
          <cell r="A50" t="str">
            <v xml:space="preserve"> 243  Колбаса Сервелат Зернистый, ВЕС.  ПОКОМ</v>
          </cell>
          <cell r="D50">
            <v>0.7</v>
          </cell>
          <cell r="F50">
            <v>246.89099999999999</v>
          </cell>
        </row>
        <row r="51">
          <cell r="A51" t="str">
            <v xml:space="preserve"> 244  Колбаса Сервелат Кремлевский, ВЕС. ПОКОМ</v>
          </cell>
          <cell r="F51">
            <v>0.7</v>
          </cell>
        </row>
        <row r="52">
          <cell r="A52" t="str">
            <v xml:space="preserve"> 247  Сардельки Нежные, ВЕС.  ПОКОМ</v>
          </cell>
          <cell r="D52">
            <v>4.056</v>
          </cell>
          <cell r="F52">
            <v>221.358</v>
          </cell>
        </row>
        <row r="53">
          <cell r="A53" t="str">
            <v xml:space="preserve"> 248  Сардельки Сочные ТМ Особый рецепт,   ПОКОМ</v>
          </cell>
          <cell r="F53">
            <v>155.46100000000001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11.8</v>
          </cell>
          <cell r="F54">
            <v>1444.046</v>
          </cell>
        </row>
        <row r="55">
          <cell r="A55" t="str">
            <v xml:space="preserve"> 254 Сосиски Датские, ВЕС, ТМ КОЛБАСНЫЙ СТАНДАРТ ПОКОМ</v>
          </cell>
          <cell r="F55">
            <v>5.2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F56">
            <v>64.450999999999993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255.12100000000001</v>
          </cell>
        </row>
        <row r="58">
          <cell r="A58" t="str">
            <v xml:space="preserve"> 263  Шпикачки Стародворские, ВЕС.  ПОКОМ</v>
          </cell>
          <cell r="F58">
            <v>167.053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3.9529999999999998</v>
          </cell>
          <cell r="F59">
            <v>387.887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F60">
            <v>420.91300000000001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0.7</v>
          </cell>
          <cell r="F61">
            <v>354.38400000000001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3</v>
          </cell>
          <cell r="F62">
            <v>1633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9</v>
          </cell>
          <cell r="F63">
            <v>3526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10</v>
          </cell>
          <cell r="F64">
            <v>3976</v>
          </cell>
        </row>
        <row r="65">
          <cell r="A65" t="str">
            <v xml:space="preserve"> 277  Колбаса Мясорубская ТМ Стародворье с сочной грудинкой , 0,35 кг срез  ПОКОМ</v>
          </cell>
          <cell r="F65">
            <v>2</v>
          </cell>
        </row>
        <row r="66">
          <cell r="A66" t="str">
            <v xml:space="preserve"> 283  Сосиски Сочинки, ВЕС, ТМ Стародворье ПОКОМ</v>
          </cell>
          <cell r="D66">
            <v>1.3</v>
          </cell>
          <cell r="F66">
            <v>549.15599999999995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1</v>
          </cell>
          <cell r="F67">
            <v>377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6</v>
          </cell>
          <cell r="F68">
            <v>1342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F69">
            <v>246.464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7</v>
          </cell>
          <cell r="F70">
            <v>3575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4</v>
          </cell>
          <cell r="F71">
            <v>4192</v>
          </cell>
        </row>
        <row r="72">
          <cell r="A72" t="str">
            <v xml:space="preserve"> 303  Колбаса Мясорубская ТМ Стародворье с рубленой грудинкой в/у 0,4 кг срез  ПОКОМ</v>
          </cell>
          <cell r="F72">
            <v>2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F73">
            <v>51.439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D74">
            <v>2.1</v>
          </cell>
          <cell r="F74">
            <v>130.614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6</v>
          </cell>
          <cell r="F75">
            <v>1291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2</v>
          </cell>
          <cell r="F76">
            <v>1652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2</v>
          </cell>
          <cell r="F77">
            <v>884</v>
          </cell>
        </row>
        <row r="78">
          <cell r="A78" t="str">
            <v xml:space="preserve"> 312  Ветчина Филейская ВЕС ТМ  Вязанка ТС Столичная  ПОКОМ</v>
          </cell>
          <cell r="F78">
            <v>172.30199999999999</v>
          </cell>
        </row>
        <row r="79">
          <cell r="A79" t="str">
            <v xml:space="preserve"> 314  Крылышки копченые на решетке 0,3 кг ТМ Ядрена копоть  ПОКОМ</v>
          </cell>
          <cell r="D79">
            <v>1</v>
          </cell>
          <cell r="F79">
            <v>55</v>
          </cell>
        </row>
        <row r="80">
          <cell r="A80" t="str">
            <v xml:space="preserve"> 315  Колбаса вареная Молокуша ТМ Вязанка ВЕС, ПОКОМ</v>
          </cell>
          <cell r="D80">
            <v>1</v>
          </cell>
          <cell r="F80">
            <v>546.52300000000002</v>
          </cell>
        </row>
        <row r="81">
          <cell r="A81" t="str">
            <v xml:space="preserve"> 316  Колбаса Нежная ТМ Зареченские ВЕС  ПОКОМ</v>
          </cell>
          <cell r="F81">
            <v>124.211</v>
          </cell>
        </row>
        <row r="82">
          <cell r="A82" t="str">
            <v xml:space="preserve"> 317 Колбаса Сервелат Рижский ТМ Зареченские, ВЕС  ПОКОМ</v>
          </cell>
          <cell r="F82">
            <v>8.5310000000000006</v>
          </cell>
        </row>
        <row r="83">
          <cell r="A83" t="str">
            <v xml:space="preserve"> 318  Сосиски Датские ТМ Зареченские, ВЕС  ПОКОМ</v>
          </cell>
          <cell r="D83">
            <v>1.3</v>
          </cell>
          <cell r="F83">
            <v>2378.0369999999998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16</v>
          </cell>
          <cell r="F84">
            <v>3634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873</v>
          </cell>
          <cell r="F85">
            <v>5169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4</v>
          </cell>
          <cell r="F86">
            <v>963</v>
          </cell>
        </row>
        <row r="87">
          <cell r="A87" t="str">
            <v xml:space="preserve"> 325  Сосиски Сочинки по-баварски с сыром Стародворье, ВЕС ПОКОМ</v>
          </cell>
          <cell r="F87">
            <v>10.9</v>
          </cell>
        </row>
        <row r="88">
          <cell r="A88" t="str">
            <v xml:space="preserve"> 328  Сардельки Сочинки Стародворье ТМ  0,4 кг ПОКОМ</v>
          </cell>
          <cell r="D88">
            <v>5</v>
          </cell>
          <cell r="F88">
            <v>440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3</v>
          </cell>
          <cell r="F89">
            <v>446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6.6449999999999996</v>
          </cell>
          <cell r="F90">
            <v>1615.778</v>
          </cell>
        </row>
        <row r="91">
          <cell r="A91" t="str">
            <v xml:space="preserve"> 331  Сосиски Сочинки по-баварски ВЕС ТМ Стародворье  Поком</v>
          </cell>
          <cell r="F91">
            <v>10.901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1</v>
          </cell>
          <cell r="F92">
            <v>330</v>
          </cell>
        </row>
        <row r="93">
          <cell r="A93" t="str">
            <v xml:space="preserve"> 335  Колбаса Сливушка ТМ Вязанка. ВЕС.  ПОКОМ </v>
          </cell>
          <cell r="F93">
            <v>129.05199999999999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3</v>
          </cell>
          <cell r="F94">
            <v>3135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3</v>
          </cell>
          <cell r="F95">
            <v>2104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0.8</v>
          </cell>
          <cell r="F96">
            <v>560.08399999999995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0.8</v>
          </cell>
          <cell r="F97">
            <v>460.68799999999999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3.101</v>
          </cell>
          <cell r="F98">
            <v>820.68100000000004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3.2</v>
          </cell>
          <cell r="F99">
            <v>677.11400000000003</v>
          </cell>
        </row>
        <row r="100">
          <cell r="A100" t="str">
            <v xml:space="preserve"> 350  Сосиски Сочные без свинины ТМ Особый рецепт 0,4 кг. ПОКОМ</v>
          </cell>
          <cell r="F100">
            <v>186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84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46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F103">
            <v>95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2.6</v>
          </cell>
          <cell r="F104">
            <v>257.07100000000003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F105">
            <v>298</v>
          </cell>
        </row>
        <row r="106">
          <cell r="A106" t="str">
            <v xml:space="preserve"> 372  Ветчина Сочинка ТМ Стародворье. ВЕС ПОКОМ</v>
          </cell>
          <cell r="F106">
            <v>45.250999999999998</v>
          </cell>
        </row>
        <row r="107">
          <cell r="A107" t="str">
            <v xml:space="preserve"> 373 Колбаса вареная Сочинка ТМ Стародворье ВЕС ПОКОМ</v>
          </cell>
          <cell r="F107">
            <v>154.095</v>
          </cell>
        </row>
        <row r="108">
          <cell r="A108" t="str">
            <v xml:space="preserve"> 375  Ветчина Балыкбургская ТМ Баварушка. ВЕС ПОКОМ</v>
          </cell>
          <cell r="F108">
            <v>0.7</v>
          </cell>
        </row>
        <row r="109">
          <cell r="A109" t="str">
            <v xml:space="preserve"> 376  Колбаса Докторская Дугушка 0,6кг ГОСТ ТМ Стародворье  ПОКОМ </v>
          </cell>
          <cell r="F109">
            <v>193</v>
          </cell>
        </row>
        <row r="110">
          <cell r="A110" t="str">
            <v xml:space="preserve"> 377  Колбаса Молочная Дугушка 0,6кг ТМ Стародворье  ПОКОМ</v>
          </cell>
          <cell r="F110">
            <v>252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D111">
            <v>1</v>
          </cell>
          <cell r="F111">
            <v>344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11</v>
          </cell>
          <cell r="F112">
            <v>2123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D113">
            <v>2</v>
          </cell>
          <cell r="F113">
            <v>802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4</v>
          </cell>
          <cell r="F114">
            <v>666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1</v>
          </cell>
          <cell r="F115">
            <v>311</v>
          </cell>
        </row>
        <row r="116">
          <cell r="A116" t="str">
            <v xml:space="preserve"> 410  Сосиски Баварские с сыром ТМ Стародворье 0,35 кг. ПОКОМ</v>
          </cell>
          <cell r="F116">
            <v>1267</v>
          </cell>
        </row>
        <row r="117">
          <cell r="A117" t="str">
            <v>1002 Ветчина По Швейцарскому рецепту 0,3 (Знаменский СГЦ)  МК</v>
          </cell>
          <cell r="D117">
            <v>82</v>
          </cell>
          <cell r="F117">
            <v>82</v>
          </cell>
        </row>
        <row r="118">
          <cell r="A118" t="str">
            <v>1003 Грудинка с/к (продукт из свинины мясной сырокопченый) (Знамениский СГЦ)  МК</v>
          </cell>
          <cell r="D118">
            <v>25</v>
          </cell>
          <cell r="F118">
            <v>25</v>
          </cell>
        </row>
        <row r="119">
          <cell r="A119" t="str">
            <v>1004 Рулька свиная бескостная в/к в/у (Знаменский СГЦ) МК</v>
          </cell>
          <cell r="D119">
            <v>31.675000000000001</v>
          </cell>
          <cell r="F119">
            <v>32.805</v>
          </cell>
        </row>
        <row r="120">
          <cell r="A120" t="str">
            <v>1008 Хлеб печеночный 0,3кг в/у ШТ (Знаменский СГЦ)  МК</v>
          </cell>
          <cell r="D120">
            <v>74</v>
          </cell>
          <cell r="F120">
            <v>74</v>
          </cell>
        </row>
        <row r="121">
          <cell r="A121" t="str">
            <v>1009 Мясо по домашнему в/у 0,35шт (Знаменский СГЦ)  МК</v>
          </cell>
          <cell r="D121">
            <v>18</v>
          </cell>
          <cell r="F121">
            <v>18</v>
          </cell>
        </row>
        <row r="122">
          <cell r="A122" t="str">
            <v>3215 ВЕТЧ.МЯСНАЯ Папа может п/о 0.4кг 8шт.    ОСТАНКИНО</v>
          </cell>
          <cell r="D122">
            <v>223</v>
          </cell>
          <cell r="F122">
            <v>223</v>
          </cell>
        </row>
        <row r="123">
          <cell r="A123" t="str">
            <v>3297 СЫТНЫЕ Папа может сар б/о мгс 1*3 СНГ  ОСТАНКИНО</v>
          </cell>
          <cell r="D123">
            <v>51</v>
          </cell>
          <cell r="F123">
            <v>51</v>
          </cell>
        </row>
        <row r="124">
          <cell r="A124" t="str">
            <v>3678 СОЧНЫЕ сос п/о мгс 2*2     ОСТАНКИНО</v>
          </cell>
          <cell r="D124">
            <v>6</v>
          </cell>
          <cell r="F124">
            <v>6</v>
          </cell>
        </row>
        <row r="125">
          <cell r="A125" t="str">
            <v>3812 СОЧНЫЕ сос п/о мгс 2*2  ОСТАНКИНО</v>
          </cell>
          <cell r="D125">
            <v>1554.7</v>
          </cell>
          <cell r="F125">
            <v>1554.7</v>
          </cell>
        </row>
        <row r="126">
          <cell r="A126" t="str">
            <v>4063 МЯСНАЯ Папа может вар п/о_Л   ОСТАНКИНО</v>
          </cell>
          <cell r="D126">
            <v>1605.95</v>
          </cell>
          <cell r="F126">
            <v>1605.95</v>
          </cell>
        </row>
        <row r="127">
          <cell r="A127" t="str">
            <v>4117 ЭКСТРА Папа может с/к в/у_Л   ОСТАНКИНО</v>
          </cell>
          <cell r="D127">
            <v>59.4</v>
          </cell>
          <cell r="F127">
            <v>59.4</v>
          </cell>
        </row>
        <row r="128">
          <cell r="A128" t="str">
            <v>4342 Салями Финская п/к в/у ОСТАНКИНО</v>
          </cell>
          <cell r="D128">
            <v>1.6</v>
          </cell>
          <cell r="F128">
            <v>1.6</v>
          </cell>
        </row>
        <row r="129">
          <cell r="A129" t="str">
            <v>4574 Мясная со шпиком Папа может вар п/о ОСТАНКИНО</v>
          </cell>
          <cell r="D129">
            <v>108.55</v>
          </cell>
          <cell r="F129">
            <v>108.55</v>
          </cell>
        </row>
        <row r="130">
          <cell r="A130" t="str">
            <v>4614 ВЕТЧ.ЛЮБИТЕЛЬСКАЯ п/о _ ОСТАНКИНО</v>
          </cell>
          <cell r="D130">
            <v>143</v>
          </cell>
          <cell r="F130">
            <v>143</v>
          </cell>
        </row>
        <row r="131">
          <cell r="A131" t="str">
            <v>4813 ФИЛЕЙНАЯ Папа может вар п/о_Л   ОСТАНКИНО</v>
          </cell>
          <cell r="D131">
            <v>338.5</v>
          </cell>
          <cell r="F131">
            <v>338.5</v>
          </cell>
        </row>
        <row r="132">
          <cell r="A132" t="str">
            <v>4993 САЛЯМИ ИТАЛЬЯНСКАЯ с/к в/у 1/250*8_120c ОСТАНКИНО</v>
          </cell>
          <cell r="D132">
            <v>540</v>
          </cell>
          <cell r="F132">
            <v>540</v>
          </cell>
        </row>
        <row r="133">
          <cell r="A133" t="str">
            <v>5246 ДОКТОРСКАЯ ПРЕМИУМ вар б/о мгс_30с ОСТАНКИНО</v>
          </cell>
          <cell r="D133">
            <v>49.5</v>
          </cell>
          <cell r="F133">
            <v>49.5</v>
          </cell>
        </row>
        <row r="134">
          <cell r="A134" t="str">
            <v>5247 РУССКАЯ ПРЕМИУМ вар б/о мгс_30с ОСТАНКИНО</v>
          </cell>
          <cell r="D134">
            <v>56</v>
          </cell>
          <cell r="F134">
            <v>56</v>
          </cell>
        </row>
        <row r="135">
          <cell r="A135" t="str">
            <v>5336 ОСОБАЯ вар п/о  ОСТАНКИНО</v>
          </cell>
          <cell r="D135">
            <v>155.1</v>
          </cell>
          <cell r="F135">
            <v>155.1</v>
          </cell>
        </row>
        <row r="136">
          <cell r="A136" t="str">
            <v>5337 ОСОБАЯ СО ШПИКОМ вар п/о  ОСТАНКИНО</v>
          </cell>
          <cell r="D136">
            <v>41.3</v>
          </cell>
          <cell r="F136">
            <v>41.3</v>
          </cell>
        </row>
        <row r="137">
          <cell r="A137" t="str">
            <v>5341 СЕРВЕЛАТ ОХОТНИЧИЙ в/к в/у  ОСТАНКИНО</v>
          </cell>
          <cell r="D137">
            <v>348.6</v>
          </cell>
          <cell r="F137">
            <v>348.6</v>
          </cell>
        </row>
        <row r="138">
          <cell r="A138" t="str">
            <v>5483 ЭКСТРА Папа может с/к в/у 1/250 8шт.   ОСТАНКИНО</v>
          </cell>
          <cell r="D138">
            <v>727</v>
          </cell>
          <cell r="F138">
            <v>727</v>
          </cell>
        </row>
        <row r="139">
          <cell r="A139" t="str">
            <v>5544 Сервелат Финский в/к в/у_45с НОВАЯ ОСТАНКИНО</v>
          </cell>
          <cell r="D139">
            <v>696.35</v>
          </cell>
          <cell r="F139">
            <v>696.35</v>
          </cell>
        </row>
        <row r="140">
          <cell r="A140" t="str">
            <v>5682 САЛЯМИ МЕЛКОЗЕРНЕНАЯ с/к в/у 1/120_60с   ОСТАНКИНО</v>
          </cell>
          <cell r="D140">
            <v>1572</v>
          </cell>
          <cell r="F140">
            <v>1572</v>
          </cell>
        </row>
        <row r="141">
          <cell r="A141" t="str">
            <v>5706 АРОМАТНАЯ Папа может с/к в/у 1/250 8шт.  ОСТАНКИНО</v>
          </cell>
          <cell r="D141">
            <v>733</v>
          </cell>
          <cell r="F141">
            <v>733</v>
          </cell>
        </row>
        <row r="142">
          <cell r="A142" t="str">
            <v>5708 ПОСОЛЬСКАЯ Папа может с/к в/у ОСТАНКИНО</v>
          </cell>
          <cell r="D142">
            <v>91.3</v>
          </cell>
          <cell r="F142">
            <v>91.3</v>
          </cell>
        </row>
        <row r="143">
          <cell r="A143" t="str">
            <v>5820 СЛИВОЧНЫЕ Папа может сос п/о мгс 2*2_45с   ОСТАНКИНО</v>
          </cell>
          <cell r="D143">
            <v>116</v>
          </cell>
          <cell r="F143">
            <v>116</v>
          </cell>
        </row>
        <row r="144">
          <cell r="A144" t="str">
            <v>5851 ЭКСТРА Папа может вар п/о   ОСТАНКИНО</v>
          </cell>
          <cell r="D144">
            <v>435.05</v>
          </cell>
          <cell r="F144">
            <v>435.05</v>
          </cell>
        </row>
        <row r="145">
          <cell r="A145" t="str">
            <v>5931 ОХОТНИЧЬЯ Папа может с/к в/у 1/220 8шт.   ОСТАНКИНО</v>
          </cell>
          <cell r="D145">
            <v>583</v>
          </cell>
          <cell r="F145">
            <v>583</v>
          </cell>
        </row>
        <row r="146">
          <cell r="A146" t="str">
            <v>5981 МОЛОЧНЫЕ ТРАДИЦ. сос п/о мгс 1*6_45с   ОСТАНКИНО</v>
          </cell>
          <cell r="D146">
            <v>67.3</v>
          </cell>
          <cell r="F146">
            <v>67.3</v>
          </cell>
        </row>
        <row r="147">
          <cell r="A147" t="str">
            <v>5992 ВРЕМЯ ОКРОШКИ Папа может вар п/о 0.4кг   ОСТАНКИНО</v>
          </cell>
          <cell r="D147">
            <v>2</v>
          </cell>
          <cell r="F147">
            <v>2</v>
          </cell>
        </row>
        <row r="148">
          <cell r="A148" t="str">
            <v>6004 РАГУ СВИНОЕ 1кг 8шт.зам_120с ОСТАНКИНО</v>
          </cell>
          <cell r="D148">
            <v>212</v>
          </cell>
          <cell r="F148">
            <v>212</v>
          </cell>
        </row>
        <row r="149">
          <cell r="A149" t="str">
            <v>6041 МОЛОЧНЫЕ К ЗАВТРАКУ сос п/о мгс 1*3  ОСТАНКИНО</v>
          </cell>
          <cell r="D149">
            <v>242</v>
          </cell>
          <cell r="F149">
            <v>242</v>
          </cell>
        </row>
        <row r="150">
          <cell r="A150" t="str">
            <v>6042 МОЛОЧНЫЕ К ЗАВТРАКУ сос п/о в/у 0.4кг   ОСТАНКИНО</v>
          </cell>
          <cell r="D150">
            <v>1014</v>
          </cell>
          <cell r="F150">
            <v>1014</v>
          </cell>
        </row>
        <row r="151">
          <cell r="A151" t="str">
            <v>6113 СОЧНЫЕ сос п/о мгс 1*6_Ашан  ОСТАНКИНО</v>
          </cell>
          <cell r="D151">
            <v>1448.3</v>
          </cell>
          <cell r="F151">
            <v>1448.3</v>
          </cell>
        </row>
        <row r="152">
          <cell r="A152" t="str">
            <v>6123 МОЛОЧНЫЕ КЛАССИЧЕСКИЕ ПМ сос п/о мгс 2*4   ОСТАНКИНО</v>
          </cell>
          <cell r="D152">
            <v>578</v>
          </cell>
          <cell r="F152">
            <v>578</v>
          </cell>
        </row>
        <row r="153">
          <cell r="A153" t="str">
            <v>6144 МОЛОЧНЫЕ ТРАДИЦ сос п/о в/у 1/360 (1+1) ОСТАНКИНО</v>
          </cell>
          <cell r="D153">
            <v>125</v>
          </cell>
          <cell r="F153">
            <v>125</v>
          </cell>
        </row>
        <row r="154">
          <cell r="A154" t="str">
            <v>6158 ВРЕМЯ ОЛИВЬЕ Папа может вар п/о 0.4кг   ОСТАНКИНО</v>
          </cell>
          <cell r="D154">
            <v>58</v>
          </cell>
          <cell r="F154">
            <v>58</v>
          </cell>
        </row>
        <row r="155">
          <cell r="A155" t="str">
            <v>6212 СЕРВЕЛАТ ФИНСКИЙ СН в/к в/у  ОСТАНКИНО</v>
          </cell>
          <cell r="D155">
            <v>2.8</v>
          </cell>
          <cell r="F155">
            <v>2.8</v>
          </cell>
        </row>
        <row r="156">
          <cell r="A156" t="str">
            <v>6213 СЕРВЕЛАТ ФИНСКИЙ СН в/к в/у 0.35кг 8шт.  ОСТАНКИНО</v>
          </cell>
          <cell r="D156">
            <v>211</v>
          </cell>
          <cell r="F156">
            <v>211</v>
          </cell>
        </row>
        <row r="157">
          <cell r="A157" t="str">
            <v>6215 СЕРВЕЛАТ ОРЕХОВЫЙ СН в/к в/у 0.35кг 8шт  ОСТАНКИНО</v>
          </cell>
          <cell r="D157">
            <v>128</v>
          </cell>
          <cell r="F157">
            <v>128</v>
          </cell>
        </row>
        <row r="158">
          <cell r="A158" t="str">
            <v>6217 ШПИКАЧКИ ДОМАШНИЕ СН п/о мгс 0.4кг 8шт.  ОСТАНКИНО</v>
          </cell>
          <cell r="D158">
            <v>181</v>
          </cell>
          <cell r="F158">
            <v>181</v>
          </cell>
        </row>
        <row r="159">
          <cell r="A159" t="str">
            <v>6225 ИМПЕРСКАЯ И БАЛЫКОВАЯ в/к с/н мгс 1/90  ОСТАНКИНО</v>
          </cell>
          <cell r="D159">
            <v>80</v>
          </cell>
          <cell r="F159">
            <v>80</v>
          </cell>
        </row>
        <row r="160">
          <cell r="A160" t="str">
            <v>6227 МОЛОЧНЫЕ ТРАДИЦ. сос п/о мгс 0.6кг LTF  ОСТАНКИНО</v>
          </cell>
          <cell r="D160">
            <v>118</v>
          </cell>
          <cell r="F160">
            <v>118</v>
          </cell>
        </row>
        <row r="161">
          <cell r="A161" t="str">
            <v>6228 МЯСНОЕ АССОРТИ к/з с/н мгс 1/90 10шт.  ОСТАНКИНО</v>
          </cell>
          <cell r="D161">
            <v>86</v>
          </cell>
          <cell r="F161">
            <v>86</v>
          </cell>
        </row>
        <row r="162">
          <cell r="A162" t="str">
            <v>6241 ХОТ-ДОГ Папа может сос п/о мгс 0.38кг  ОСТАНКИНО</v>
          </cell>
          <cell r="D162">
            <v>118</v>
          </cell>
          <cell r="F162">
            <v>118</v>
          </cell>
        </row>
        <row r="163">
          <cell r="A163" t="str">
            <v>6247 ДОМАШНЯЯ Папа может вар п/о 0,4кг 8шт.  ОСТАНКИНО</v>
          </cell>
          <cell r="D163">
            <v>219</v>
          </cell>
          <cell r="F163">
            <v>219</v>
          </cell>
        </row>
        <row r="164">
          <cell r="A164" t="str">
            <v>6259 К ЧАЮ Советское наследие вар н/о мгс  ОСТАНКИНО</v>
          </cell>
          <cell r="D164">
            <v>19.7</v>
          </cell>
          <cell r="F164">
            <v>19.7</v>
          </cell>
        </row>
        <row r="165">
          <cell r="A165" t="str">
            <v>6268 ГОВЯЖЬЯ Папа может вар п/о 0,4кг 8 шт.  ОСТАНКИНО</v>
          </cell>
          <cell r="D165">
            <v>339</v>
          </cell>
          <cell r="F165">
            <v>339</v>
          </cell>
        </row>
        <row r="166">
          <cell r="A166" t="str">
            <v>6279 КОРЕЙКА ПО-ОСТ.к/в в/с с/н в/у 1/150_45с  ОСТАНКИНО</v>
          </cell>
          <cell r="D166">
            <v>63</v>
          </cell>
          <cell r="F166">
            <v>63</v>
          </cell>
        </row>
        <row r="167">
          <cell r="A167" t="str">
            <v>6281 СВИНИНА ДЕЛИКАТ. к/в мл/к в/у 0.3кг 45с  ОСТАНКИНО</v>
          </cell>
          <cell r="D167">
            <v>501</v>
          </cell>
          <cell r="F167">
            <v>501</v>
          </cell>
        </row>
        <row r="168">
          <cell r="A168" t="str">
            <v>6297 ФИЛЕЙНЫЕ сос ц/о в/у 1/270 12шт_45с  ОСТАНКИНО</v>
          </cell>
          <cell r="D168">
            <v>2053</v>
          </cell>
          <cell r="F168">
            <v>2053</v>
          </cell>
        </row>
        <row r="169">
          <cell r="A169" t="str">
            <v>6301 БАЛЫКОВАЯ СН в/к в/у  ОСТАНКИНО</v>
          </cell>
          <cell r="D169">
            <v>36</v>
          </cell>
          <cell r="F169">
            <v>36</v>
          </cell>
        </row>
        <row r="170">
          <cell r="A170" t="str">
            <v>6302 БАЛЫКОВАЯ СН в/к в/у 0.35кг 8шт.  ОСТАНКИНО</v>
          </cell>
          <cell r="D170">
            <v>105</v>
          </cell>
          <cell r="F170">
            <v>105</v>
          </cell>
        </row>
        <row r="171">
          <cell r="A171" t="str">
            <v>6303 МЯСНЫЕ Папа может сос п/о мгс 1.5*3  ОСТАНКИНО</v>
          </cell>
          <cell r="D171">
            <v>267.5</v>
          </cell>
          <cell r="F171">
            <v>267.5</v>
          </cell>
        </row>
        <row r="172">
          <cell r="A172" t="str">
            <v>6325 ДОКТОРСКАЯ ПРЕМИУМ вар п/о 0.4кг 8шт.  ОСТАНКИНО</v>
          </cell>
          <cell r="D172">
            <v>581</v>
          </cell>
          <cell r="F172">
            <v>581</v>
          </cell>
        </row>
        <row r="173">
          <cell r="A173" t="str">
            <v>6333 МЯСНАЯ Папа может вар п/о 0.4кг 8шт.  ОСТАНКИНО</v>
          </cell>
          <cell r="D173">
            <v>5938</v>
          </cell>
          <cell r="F173">
            <v>5938</v>
          </cell>
        </row>
        <row r="174">
          <cell r="A174" t="str">
            <v>6353 ЭКСТРА Папа может вар п/о 0.4кг 8шт.  ОСТАНКИНО</v>
          </cell>
          <cell r="D174">
            <v>1558</v>
          </cell>
          <cell r="F174">
            <v>1558</v>
          </cell>
        </row>
        <row r="175">
          <cell r="A175" t="str">
            <v>6392 ФИЛЕЙНАЯ Папа может вар п/о 0.4кг. ОСТАНКИНО</v>
          </cell>
          <cell r="D175">
            <v>4287</v>
          </cell>
          <cell r="F175">
            <v>4287</v>
          </cell>
        </row>
        <row r="176">
          <cell r="A176" t="str">
            <v>6397 БОЯNСКАЯ Папа может п/к в/у 0.28кг 8шт.  ОСТАНКИНО</v>
          </cell>
          <cell r="D176">
            <v>2</v>
          </cell>
          <cell r="F176">
            <v>2</v>
          </cell>
        </row>
        <row r="177">
          <cell r="A177" t="str">
            <v>6427 КЛАССИЧЕСКАЯ ПМ вар п/о 0.35кг 8шт. ОСТАНКИНО</v>
          </cell>
          <cell r="D177">
            <v>1013</v>
          </cell>
          <cell r="F177">
            <v>1013</v>
          </cell>
        </row>
        <row r="178">
          <cell r="A178" t="str">
            <v>6438 БОГАТЫРСКИЕ Папа Может сос п/о в/у 0,3кг  ОСТАНКИНО</v>
          </cell>
          <cell r="D178">
            <v>494</v>
          </cell>
          <cell r="F178">
            <v>494</v>
          </cell>
        </row>
        <row r="179">
          <cell r="A179" t="str">
            <v>6448 СВИНИНА МАДЕРА с/к с/н в/у 1/100 10шт.   ОСТАНКИНО</v>
          </cell>
          <cell r="D179">
            <v>236</v>
          </cell>
          <cell r="F179">
            <v>236</v>
          </cell>
        </row>
        <row r="180">
          <cell r="A180" t="str">
            <v>6450 БЕКОН с/к с/н в/у 1/100 10шт.  ОСТАНКИНО</v>
          </cell>
          <cell r="D180">
            <v>490</v>
          </cell>
          <cell r="F180">
            <v>490</v>
          </cell>
        </row>
        <row r="181">
          <cell r="A181" t="str">
            <v>6453 ЭКСТРА Папа может с/к с/н в/у 1/100 14шт.   ОСТАНКИНО</v>
          </cell>
          <cell r="D181">
            <v>948</v>
          </cell>
          <cell r="F181">
            <v>948</v>
          </cell>
        </row>
        <row r="182">
          <cell r="A182" t="str">
            <v>6454 АРОМАТНАЯ с/к с/н в/у 1/100 14шт.  ОСТАНКИНО</v>
          </cell>
          <cell r="D182">
            <v>845</v>
          </cell>
          <cell r="F182">
            <v>845</v>
          </cell>
        </row>
        <row r="183">
          <cell r="A183" t="str">
            <v>6475 С СЫРОМ Папа может сос ц/о мгс 0.4кг6шт  ОСТАНКИНО</v>
          </cell>
          <cell r="D183">
            <v>294</v>
          </cell>
          <cell r="F183">
            <v>294</v>
          </cell>
        </row>
        <row r="184">
          <cell r="A184" t="str">
            <v>6527 ШПИКАЧКИ СОЧНЫЕ ПМ сар б/о мгс 1*3 45с ОСТАНКИНО</v>
          </cell>
          <cell r="D184">
            <v>427</v>
          </cell>
          <cell r="F184">
            <v>427</v>
          </cell>
        </row>
        <row r="185">
          <cell r="A185" t="str">
            <v>6562 СЕРВЕЛАТ КАРЕЛЬСКИЙ СН в/к в/у 0,28кг  ОСТАНКИНО</v>
          </cell>
          <cell r="D185">
            <v>709</v>
          </cell>
          <cell r="F185">
            <v>709</v>
          </cell>
        </row>
        <row r="186">
          <cell r="A186" t="str">
            <v>6563 СЛИВОЧНЫЕ СН сос п/о мгс 1*6  ОСТАНКИНО</v>
          </cell>
          <cell r="D186">
            <v>83</v>
          </cell>
          <cell r="F186">
            <v>83</v>
          </cell>
        </row>
        <row r="187">
          <cell r="A187" t="str">
            <v>6566 СЕРВЕЛАТ С БЕЛ.ГРИБАМИ в/к в/у 0,31кг  ОСТАНКИНО</v>
          </cell>
          <cell r="D187">
            <v>3</v>
          </cell>
          <cell r="F187">
            <v>3</v>
          </cell>
        </row>
        <row r="188">
          <cell r="A188" t="str">
            <v>6589 МОЛОЧНЫЕ ГОСТ СН сос п/о мгс 0.41кг 10шт  ОСТАНКИНО</v>
          </cell>
          <cell r="D188">
            <v>338</v>
          </cell>
          <cell r="F188">
            <v>338</v>
          </cell>
        </row>
        <row r="189">
          <cell r="A189" t="str">
            <v>6590 СЛИВОЧНЫЕ СН сос п/о мгс 0.41кг 10шт.  ОСТАНКИНО</v>
          </cell>
          <cell r="D189">
            <v>497</v>
          </cell>
          <cell r="F189">
            <v>497</v>
          </cell>
        </row>
        <row r="190">
          <cell r="A190" t="str">
            <v>6592 ДОКТОРСКАЯ СН вар п/о  ОСТАНКИНО</v>
          </cell>
          <cell r="D190">
            <v>89.15</v>
          </cell>
          <cell r="F190">
            <v>89.15</v>
          </cell>
        </row>
        <row r="191">
          <cell r="A191" t="str">
            <v>6593 ДОКТОРСКАЯ СН вар п/о 0.45кг 8шт.  ОСТАНКИНО</v>
          </cell>
          <cell r="D191">
            <v>268</v>
          </cell>
          <cell r="F191">
            <v>268</v>
          </cell>
        </row>
        <row r="192">
          <cell r="A192" t="str">
            <v>6594 МОЛОЧНАЯ СН вар п/о  ОСТАНКИНО</v>
          </cell>
          <cell r="D192">
            <v>75.5</v>
          </cell>
          <cell r="F192">
            <v>75.5</v>
          </cell>
        </row>
        <row r="193">
          <cell r="A193" t="str">
            <v>6595 МОЛОЧНАЯ СН вар п/о 0.45кг 8шт.  ОСТАНКИНО</v>
          </cell>
          <cell r="D193">
            <v>262</v>
          </cell>
          <cell r="F193">
            <v>262</v>
          </cell>
        </row>
        <row r="194">
          <cell r="A194" t="str">
            <v>6597 РУССКАЯ СН вар п/о 0.45кг 8шт.  ОСТАНКИНО</v>
          </cell>
          <cell r="D194">
            <v>20</v>
          </cell>
          <cell r="F194">
            <v>20</v>
          </cell>
        </row>
        <row r="195">
          <cell r="A195" t="str">
            <v>6601 ГОВЯЖЬИ СН сос п/о мгс 1*6  ОСТАНКИНО</v>
          </cell>
          <cell r="D195">
            <v>129</v>
          </cell>
          <cell r="F195">
            <v>129</v>
          </cell>
        </row>
        <row r="196">
          <cell r="A196" t="str">
            <v>6606 СЫТНЫЕ Папа может сар б/о мгс 1*3 45с  ОСТАНКИНО</v>
          </cell>
          <cell r="D196">
            <v>62</v>
          </cell>
          <cell r="F196">
            <v>62</v>
          </cell>
        </row>
        <row r="197">
          <cell r="A197" t="str">
            <v>6641 СЛИВОЧНЫЕ ПМ сос п/о мгс 0,41кг 10шт.  ОСТАНКИНО</v>
          </cell>
          <cell r="D197">
            <v>10</v>
          </cell>
          <cell r="F197">
            <v>10</v>
          </cell>
        </row>
        <row r="198">
          <cell r="A198" t="str">
            <v>6644 СОЧНЫЕ ПМ сос п/о мгс 0,41кг 10шт.  ОСТАНКИНО</v>
          </cell>
          <cell r="D198">
            <v>206</v>
          </cell>
          <cell r="F198">
            <v>206</v>
          </cell>
        </row>
        <row r="199">
          <cell r="A199" t="str">
            <v>6645 ВЕТЧ.КЛАССИЧЕСКАЯ СН п/о 0.8кг 4шт.  ОСТАНКИНО</v>
          </cell>
          <cell r="D199">
            <v>34</v>
          </cell>
          <cell r="F199">
            <v>34</v>
          </cell>
        </row>
        <row r="200">
          <cell r="A200" t="str">
            <v>6648 СОЧНЫЕ Папа может сар п/о мгс 1*3  ОСТАНКИНО</v>
          </cell>
          <cell r="D200">
            <v>34</v>
          </cell>
          <cell r="F200">
            <v>34</v>
          </cell>
        </row>
        <row r="201">
          <cell r="A201" t="str">
            <v>6650 СОЧНЫЕ С СЫРОМ ПМ сар п/о мгс 1*3  ОСТАНКИНО</v>
          </cell>
          <cell r="D201">
            <v>19</v>
          </cell>
          <cell r="F201">
            <v>19</v>
          </cell>
        </row>
        <row r="202">
          <cell r="A202" t="str">
            <v>6658 АРОМАТНАЯ С ЧЕСНОЧКОМ СН в/к мтс 0.330кг  ОСТАНКИНО</v>
          </cell>
          <cell r="D202">
            <v>6</v>
          </cell>
          <cell r="F202">
            <v>6</v>
          </cell>
        </row>
        <row r="203">
          <cell r="A203" t="str">
            <v>6661 СОЧНЫЙ ГРИЛЬ ПМ сос п/о мгс 1.5*4_Маяк  ОСТАНКИНО</v>
          </cell>
          <cell r="D203">
            <v>68</v>
          </cell>
          <cell r="F203">
            <v>68</v>
          </cell>
        </row>
        <row r="204">
          <cell r="A204" t="str">
            <v>6666 БОЯНСКАЯ Папа может п/к в/у 0,28кг 8 шт. ОСТАНКИНО</v>
          </cell>
          <cell r="D204">
            <v>1237</v>
          </cell>
          <cell r="F204">
            <v>1237</v>
          </cell>
        </row>
        <row r="205">
          <cell r="A205" t="str">
            <v>6669 ВЕНСКАЯ САЛЯМИ п/к в/у 0.28кг 8шт  ОСТАНКИНО</v>
          </cell>
          <cell r="D205">
            <v>670</v>
          </cell>
          <cell r="F205">
            <v>670</v>
          </cell>
        </row>
        <row r="206">
          <cell r="A206" t="str">
            <v>6683 СЕРВЕЛАТ ЗЕРНИСТЫЙ ПМ в/к в/у 0,35кг  ОСТАНКИНО</v>
          </cell>
          <cell r="D206">
            <v>1746</v>
          </cell>
          <cell r="F206">
            <v>1746</v>
          </cell>
        </row>
        <row r="207">
          <cell r="A207" t="str">
            <v>6684 СЕРВЕЛАТ КАРЕЛЬСКИЙ ПМ в/к в/у 0.28кг  ОСТАНКИНО</v>
          </cell>
          <cell r="D207">
            <v>2213</v>
          </cell>
          <cell r="F207">
            <v>2213</v>
          </cell>
        </row>
        <row r="208">
          <cell r="A208" t="str">
            <v>6689 СЕРВЕЛАТ ОХОТНИЧИЙ ПМ в/к в/у 0,35кг 8шт  ОСТАНКИНО</v>
          </cell>
          <cell r="D208">
            <v>5285</v>
          </cell>
          <cell r="F208">
            <v>5285</v>
          </cell>
        </row>
        <row r="209">
          <cell r="A209" t="str">
            <v>6692 СЕРВЕЛАТ ПРИМА в/к в/у 0.28кг 8шт.  ОСТАНКИНО</v>
          </cell>
          <cell r="D209">
            <v>587</v>
          </cell>
          <cell r="F209">
            <v>587</v>
          </cell>
        </row>
        <row r="210">
          <cell r="A210" t="str">
            <v>6697 СЕРВЕЛАТ ФИНСКИЙ ПМ в/к в/у 0,35кг 8шт.  ОСТАНКИНО</v>
          </cell>
          <cell r="D210">
            <v>6301</v>
          </cell>
          <cell r="F210">
            <v>6301</v>
          </cell>
        </row>
        <row r="211">
          <cell r="A211" t="str">
            <v>6713 СОЧНЫЙ ГРИЛЬ ПМ сос п/о мгс 0.41кг 8шт.  ОСТАНКИНО</v>
          </cell>
          <cell r="D211">
            <v>1504</v>
          </cell>
          <cell r="F211">
            <v>1504</v>
          </cell>
        </row>
        <row r="212">
          <cell r="A212" t="str">
            <v>6716 ОСОБАЯ Коровино (в сетке) 0.5кг 8шт.  ОСТАНКИНО</v>
          </cell>
          <cell r="D212">
            <v>288</v>
          </cell>
          <cell r="F212">
            <v>288</v>
          </cell>
        </row>
        <row r="213">
          <cell r="A213" t="str">
            <v>6722 СОЧНЫЕ ПМ сос п/о мгс 0,41кг 10шт.  ОСТАНКИНО</v>
          </cell>
          <cell r="D213">
            <v>4965</v>
          </cell>
          <cell r="F213">
            <v>4965</v>
          </cell>
        </row>
        <row r="214">
          <cell r="A214" t="str">
            <v>6726 СЛИВОЧНЫЕ ПМ сос п/о мгс 0.41кг 10шт.  ОСТАНКИНО</v>
          </cell>
          <cell r="D214">
            <v>1930</v>
          </cell>
          <cell r="F214">
            <v>1930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173</v>
          </cell>
          <cell r="F215">
            <v>173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213</v>
          </cell>
          <cell r="F216">
            <v>213</v>
          </cell>
        </row>
        <row r="217">
          <cell r="A217" t="str">
            <v>БОНУС МОЛОЧНЫЕ ТРАДИЦ. сос п/о мгс 0.6кг_UZ (6083)</v>
          </cell>
          <cell r="D217">
            <v>731</v>
          </cell>
          <cell r="F217">
            <v>731</v>
          </cell>
        </row>
        <row r="218">
          <cell r="A218" t="str">
            <v>БОНУС МОЛОЧНЫЕ ТРАДИЦ. сос п/о мгс 1*6_UZ (6082)</v>
          </cell>
          <cell r="D218">
            <v>252</v>
          </cell>
          <cell r="F218">
            <v>252</v>
          </cell>
        </row>
        <row r="219">
          <cell r="A219" t="str">
            <v>БОНУС СОЧНЫЕ сос п/о мгс 0.41кг_UZ (6087)  ОСТАНКИНО</v>
          </cell>
          <cell r="D219">
            <v>477</v>
          </cell>
          <cell r="F219">
            <v>477</v>
          </cell>
        </row>
        <row r="220">
          <cell r="A220" t="str">
            <v>БОНУС СОЧНЫЕ сос п/о мгс 1*6_UZ (6088)  ОСТАНКИНО</v>
          </cell>
          <cell r="D220">
            <v>94</v>
          </cell>
          <cell r="F220">
            <v>94</v>
          </cell>
        </row>
        <row r="221">
          <cell r="A221" t="str">
            <v>БОНУС_273  Сосиски Сочинки с сочной грудинкой, МГС 0.4кг,   ПОКОМ</v>
          </cell>
          <cell r="F221">
            <v>948</v>
          </cell>
        </row>
        <row r="222">
          <cell r="A222" t="str">
            <v>БОНУС_283  Сосиски Сочинки, ВЕС, ТМ Стародворье ПОКОМ</v>
          </cell>
          <cell r="F222">
            <v>307.964</v>
          </cell>
        </row>
        <row r="223">
          <cell r="A223" t="str">
            <v>БОНУС_305  Колбаса Сервелат Мясорубский с мелкорубленным окороком в/у  ТМ Стародворье ВЕС   ПОКОМ</v>
          </cell>
          <cell r="F223">
            <v>179.53899999999999</v>
          </cell>
        </row>
        <row r="224">
          <cell r="A224" t="str">
            <v>БОНУС_Готовые чебупели сочные с мясом ТМ Горячая штучка  0,3кг зам    ПОКОМ</v>
          </cell>
          <cell r="F224">
            <v>348</v>
          </cell>
        </row>
        <row r="225">
          <cell r="A225" t="str">
            <v>БОНУС_Колбаса Докторская Особая ТМ Особый рецепт,  0,5кг, ПОКОМ</v>
          </cell>
          <cell r="F225">
            <v>298</v>
          </cell>
        </row>
        <row r="226">
          <cell r="A226" t="str">
            <v>БОНУС_Колбаса Сервелат Филедворский, фиброуз, в/у 0,35 кг срез,  ПОКОМ</v>
          </cell>
          <cell r="F226">
            <v>200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253</v>
          </cell>
        </row>
        <row r="228">
          <cell r="A228" t="str">
            <v>Бутербродная вареная 0,47 кг шт.  СПК</v>
          </cell>
          <cell r="D228">
            <v>146</v>
          </cell>
          <cell r="F228">
            <v>146</v>
          </cell>
        </row>
        <row r="229">
          <cell r="A229" t="str">
            <v>Вареники замороженные "Благолепные" с картофелем и грибами. ВЕС  ПОКОМ</v>
          </cell>
          <cell r="F229">
            <v>30</v>
          </cell>
        </row>
        <row r="230">
          <cell r="A230" t="str">
            <v>Вацлавская вареная 400 гр.шт.  СПК</v>
          </cell>
          <cell r="D230">
            <v>71</v>
          </cell>
          <cell r="F230">
            <v>71</v>
          </cell>
        </row>
        <row r="231">
          <cell r="A231" t="str">
            <v>Вацлавская вареная ВЕС СПК</v>
          </cell>
          <cell r="D231">
            <v>8</v>
          </cell>
          <cell r="F231">
            <v>8</v>
          </cell>
        </row>
        <row r="232">
          <cell r="A232" t="str">
            <v>Вацлавская п/к (черева) 390 гр.шт. термоус.пак  СПК</v>
          </cell>
          <cell r="D232">
            <v>74</v>
          </cell>
          <cell r="F232">
            <v>74</v>
          </cell>
        </row>
        <row r="233">
          <cell r="A233" t="str">
            <v>Ветчина Вацлавская 400 гр.шт.  СПК</v>
          </cell>
          <cell r="D233">
            <v>2</v>
          </cell>
          <cell r="F233">
            <v>2</v>
          </cell>
        </row>
        <row r="234">
          <cell r="A234" t="str">
            <v>Ветчина Московская ПГН от 0 до +6 60сут ВЕС МИКОЯН</v>
          </cell>
          <cell r="D234">
            <v>15</v>
          </cell>
          <cell r="F234">
            <v>15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7</v>
          </cell>
          <cell r="F235">
            <v>254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586</v>
          </cell>
          <cell r="F236">
            <v>2375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626</v>
          </cell>
          <cell r="F237">
            <v>1410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15</v>
          </cell>
          <cell r="F238">
            <v>292</v>
          </cell>
        </row>
        <row r="239">
          <cell r="A239" t="str">
            <v>Готовые чебуреки Сочный мегачебурек.Готовые жареные.ВЕС  ПОКОМ</v>
          </cell>
          <cell r="F239">
            <v>29.92</v>
          </cell>
        </row>
        <row r="240">
          <cell r="A240" t="str">
            <v>Дельгаро с/в "Эликатессе" 140 гр.шт.  СПК</v>
          </cell>
          <cell r="D240">
            <v>80</v>
          </cell>
          <cell r="F240">
            <v>80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208</v>
          </cell>
          <cell r="F241">
            <v>208</v>
          </cell>
        </row>
        <row r="242">
          <cell r="A242" t="str">
            <v>Докторская вареная в/с 0,47 кг шт.  СПК</v>
          </cell>
          <cell r="D242">
            <v>75</v>
          </cell>
          <cell r="F242">
            <v>75</v>
          </cell>
        </row>
        <row r="243">
          <cell r="A243" t="str">
            <v>Докторская вареная термоус.пак. "Высокий вкус"  СПК</v>
          </cell>
          <cell r="D243">
            <v>134</v>
          </cell>
          <cell r="F243">
            <v>174</v>
          </cell>
        </row>
        <row r="244">
          <cell r="A244" t="str">
            <v>Домашняя п/к "Сибирский стандарт" (черева) (в ср.защ.атм.)  СПК</v>
          </cell>
          <cell r="D244">
            <v>10</v>
          </cell>
          <cell r="F244">
            <v>10</v>
          </cell>
        </row>
        <row r="245">
          <cell r="A245" t="str">
            <v>Жар-боллы с курочкой и сыром, ВЕС  ПОКОМ</v>
          </cell>
          <cell r="F245">
            <v>47.101999999999997</v>
          </cell>
        </row>
        <row r="246">
          <cell r="A246" t="str">
            <v>Жар-боллы с курочкой и сыром, ВЕС ТМ Зареченские  ПОКОМ</v>
          </cell>
          <cell r="F246">
            <v>146.601</v>
          </cell>
        </row>
        <row r="247">
          <cell r="A247" t="str">
            <v>Жар-ладушки с мясом ТМ Зареченские ВЕС ПОКОМ</v>
          </cell>
          <cell r="D247">
            <v>7.4</v>
          </cell>
          <cell r="F247">
            <v>334.60199999999998</v>
          </cell>
        </row>
        <row r="248">
          <cell r="A248" t="str">
            <v>Жар-ладушки с мясом, картофелем и грибами ВЕС ТМ Зареченские  ПОКОМ</v>
          </cell>
          <cell r="F248">
            <v>59.2</v>
          </cell>
        </row>
        <row r="249">
          <cell r="A249" t="str">
            <v>Жар-ладушки с мясом. ВЕС  ПОКОМ</v>
          </cell>
          <cell r="F249">
            <v>44.4</v>
          </cell>
        </row>
        <row r="250">
          <cell r="A250" t="str">
            <v>Жар-ладушки с яблоком и грушей ТМ Зареченские ВЕС ПОКОМ</v>
          </cell>
          <cell r="F250">
            <v>128.80000000000001</v>
          </cell>
        </row>
        <row r="251">
          <cell r="A251" t="str">
            <v>ЖАР-мени ВЕС ТМ Зареченские  ПОКОМ</v>
          </cell>
          <cell r="F251">
            <v>170.40100000000001</v>
          </cell>
        </row>
        <row r="252">
          <cell r="A252" t="str">
            <v>Жар-мени с картофелем и сочной грудинкой ТМ Зареченские ВЕС ПОКОМ</v>
          </cell>
          <cell r="F252">
            <v>3.7</v>
          </cell>
        </row>
        <row r="253">
          <cell r="A253" t="str">
            <v>Жар-мени с картофелем и сочной грудинкой. ВЕС  ПОКОМ</v>
          </cell>
          <cell r="F253">
            <v>7.0019999999999998</v>
          </cell>
        </row>
        <row r="254">
          <cell r="A254" t="str">
            <v>Карбонад Юбилейный термоус.пак.  СПК</v>
          </cell>
          <cell r="D254">
            <v>24</v>
          </cell>
          <cell r="F254">
            <v>24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33</v>
          </cell>
          <cell r="F255">
            <v>33</v>
          </cell>
        </row>
        <row r="256">
          <cell r="A256" t="str">
            <v>Каша перловая с говядиной "СПК" ж/б 0,340 кг.шт. термоус. пл. ЧМК СПК</v>
          </cell>
          <cell r="D256">
            <v>30</v>
          </cell>
          <cell r="F256">
            <v>30</v>
          </cell>
        </row>
        <row r="257">
          <cell r="A257" t="str">
            <v>Классика с/к 235 гр.шт. "Высокий вкус"  СПК</v>
          </cell>
          <cell r="D257">
            <v>94</v>
          </cell>
          <cell r="F257">
            <v>194</v>
          </cell>
        </row>
        <row r="258">
          <cell r="A258" t="str">
            <v>Классическая с/к "Сибирский стандарт" 560 гр.шт.  СПК</v>
          </cell>
          <cell r="D258">
            <v>1332</v>
          </cell>
          <cell r="F258">
            <v>3532</v>
          </cell>
        </row>
        <row r="259">
          <cell r="A259" t="str">
            <v>КЛБ С/К БРАУНШВЕЙКСКАЯ ПОЛУСУХ. МЯСН. ПРОД.КАТ.А В/У 300 гр  Клин</v>
          </cell>
          <cell r="D259">
            <v>14</v>
          </cell>
          <cell r="F259">
            <v>14</v>
          </cell>
        </row>
        <row r="260">
          <cell r="A260" t="str">
            <v>КЛБ С/К ЗЕРНИСТАЯ МЯСН. ПРОД.КАТ.Б В/У 300 гр  Клин</v>
          </cell>
          <cell r="D260">
            <v>6</v>
          </cell>
          <cell r="F260">
            <v>6</v>
          </cell>
        </row>
        <row r="261">
          <cell r="A261" t="str">
            <v>КЛБ С/К ИСПАНСКАЯ 280г  Клин</v>
          </cell>
          <cell r="D261">
            <v>18</v>
          </cell>
          <cell r="F261">
            <v>18</v>
          </cell>
        </row>
        <row r="262">
          <cell r="A262" t="str">
            <v>КЛБ С/К КОНЬЯЧНАЯ 210Г В/У МЯСН ПРОД ЧК  Клин</v>
          </cell>
          <cell r="D262">
            <v>30</v>
          </cell>
          <cell r="F262">
            <v>30</v>
          </cell>
        </row>
        <row r="263">
          <cell r="A263" t="str">
            <v>КЛБ С/К ПАРМЕ НАРЕЗ 85ГР МГА  Клин</v>
          </cell>
          <cell r="D263">
            <v>2</v>
          </cell>
          <cell r="F263">
            <v>2</v>
          </cell>
        </row>
        <row r="264">
          <cell r="A264" t="str">
            <v>КЛБ С/К САЛЬЧИЧОН 280Г В/У МЯСН ПРОД ЧК  Клин</v>
          </cell>
          <cell r="D264">
            <v>7</v>
          </cell>
          <cell r="F264">
            <v>7</v>
          </cell>
        </row>
        <row r="265">
          <cell r="A265" t="str">
            <v>КЛБ С/К СЕРВЕЛАТ ЧЕРНЫЙ КАБАН 210Г В/У МЯСН ПРОД  Клин</v>
          </cell>
          <cell r="D265">
            <v>22</v>
          </cell>
          <cell r="F265">
            <v>22</v>
          </cell>
        </row>
        <row r="266">
          <cell r="A266" t="str">
            <v>Колб.Марочная с/к в/у  ВЕС МИКОЯН</v>
          </cell>
          <cell r="D266">
            <v>30.5</v>
          </cell>
          <cell r="F266">
            <v>30.5</v>
          </cell>
        </row>
        <row r="267">
          <cell r="A267" t="str">
            <v>Колб.Серв.Коньячный в/к срез термо шт 350г. МИКОЯН</v>
          </cell>
          <cell r="D267">
            <v>27</v>
          </cell>
          <cell r="F267">
            <v>27</v>
          </cell>
        </row>
        <row r="268">
          <cell r="A268" t="str">
            <v>Колб.Серв.Талинский в/к термо. ВЕС МИКОЯН</v>
          </cell>
          <cell r="D268">
            <v>23</v>
          </cell>
          <cell r="F268">
            <v>23</v>
          </cell>
        </row>
        <row r="269">
          <cell r="A269" t="str">
            <v>Колбаса Кремлевская с/к в/у. ВЕС МИКОЯН</v>
          </cell>
          <cell r="D269">
            <v>39.5</v>
          </cell>
          <cell r="F269">
            <v>39.5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700</v>
          </cell>
          <cell r="F270">
            <v>700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608</v>
          </cell>
          <cell r="F271">
            <v>608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277</v>
          </cell>
          <cell r="F272">
            <v>277</v>
          </cell>
        </row>
        <row r="273">
          <cell r="A273" t="str">
            <v>Консервы говядина тушеная "СПК" ж/б 0,338 кг.шт. термоус. пл. ЧМК  СПК</v>
          </cell>
          <cell r="D273">
            <v>42</v>
          </cell>
          <cell r="F273">
            <v>42</v>
          </cell>
        </row>
        <row r="274">
          <cell r="A274" t="str">
            <v>Коньячная с/к 0,10 кг.шт. нарезка (лоток с ср.зад.атм.) "Высокий вкус"  СПК</v>
          </cell>
          <cell r="D274">
            <v>4</v>
          </cell>
          <cell r="F274">
            <v>4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11</v>
          </cell>
          <cell r="F275">
            <v>453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455</v>
          </cell>
          <cell r="F276">
            <v>1295</v>
          </cell>
        </row>
        <row r="277">
          <cell r="A277" t="str">
            <v>Ла Фаворте с/в "Эликатессе" 140 гр.шт.  СПК</v>
          </cell>
          <cell r="D277">
            <v>77</v>
          </cell>
          <cell r="F277">
            <v>77</v>
          </cell>
        </row>
        <row r="278">
          <cell r="A278" t="str">
            <v>Ливерная Печеночная "Просто выгодно" 0,3 кг.шт.  СПК</v>
          </cell>
          <cell r="D278">
            <v>121</v>
          </cell>
          <cell r="F278">
            <v>121</v>
          </cell>
        </row>
        <row r="279">
          <cell r="A279" t="str">
            <v>Любительская вареная термоус.пак. "Высокий вкус"  СПК</v>
          </cell>
          <cell r="D279">
            <v>150</v>
          </cell>
          <cell r="F279">
            <v>190</v>
          </cell>
        </row>
        <row r="280">
          <cell r="A280" t="str">
            <v>Мини-сосиски в тесте "Фрайпики" 1,8кг ВЕС, ТМ Зареченские  ПОКОМ</v>
          </cell>
          <cell r="F280">
            <v>104.503</v>
          </cell>
        </row>
        <row r="281">
          <cell r="A281" t="str">
            <v>Мини-сосиски в тесте "Фрайпики" 3,7кг ВЕС,  ПОКОМ</v>
          </cell>
          <cell r="F281">
            <v>7.4</v>
          </cell>
        </row>
        <row r="282">
          <cell r="A282" t="str">
            <v>Мини-сосиски в тесте "Фрайпики" 3,7кг ВЕС, ТМ Зареченские  ПОКОМ</v>
          </cell>
          <cell r="D282">
            <v>3.7</v>
          </cell>
          <cell r="F282">
            <v>135.52000000000001</v>
          </cell>
        </row>
        <row r="283">
          <cell r="A283" t="str">
            <v>Мусульманская п/к "Просто выгодно" термофор.пак.  СПК</v>
          </cell>
          <cell r="D283">
            <v>15.5</v>
          </cell>
          <cell r="F283">
            <v>15.5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12</v>
          </cell>
          <cell r="F284">
            <v>1674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8</v>
          </cell>
          <cell r="F285">
            <v>2277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8</v>
          </cell>
          <cell r="F286">
            <v>1545</v>
          </cell>
        </row>
        <row r="287">
          <cell r="A287" t="str">
            <v>Наггетсы хрустящие п/ф ЗАО "Мясная галерея" ВЕС ПОКОМ</v>
          </cell>
          <cell r="F287">
            <v>6</v>
          </cell>
        </row>
        <row r="288">
          <cell r="A288" t="str">
            <v>Наггетсы Хрустящие ТМ Зареченские. ВЕС ПОКОМ</v>
          </cell>
          <cell r="F288">
            <v>327.00099999999998</v>
          </cell>
        </row>
        <row r="289">
          <cell r="A289" t="str">
            <v>Новосибирская с/к 0,10 кг.шт. нарезка (лоток с ср.защ.атм.) "Высокий вкус"  СПК</v>
          </cell>
          <cell r="D289">
            <v>7</v>
          </cell>
          <cell r="F289">
            <v>7</v>
          </cell>
        </row>
        <row r="290">
          <cell r="A290" t="str">
            <v>Оригинальная с перцем с/к  СПК</v>
          </cell>
          <cell r="D290">
            <v>480.65</v>
          </cell>
          <cell r="F290">
            <v>980.65</v>
          </cell>
        </row>
        <row r="291">
          <cell r="A291" t="str">
            <v>Оригинальная с перцем с/к "Сибирский стандарт" 560 гр.шт.  СПК</v>
          </cell>
          <cell r="D291">
            <v>1980</v>
          </cell>
          <cell r="F291">
            <v>3480</v>
          </cell>
        </row>
        <row r="292">
          <cell r="A292" t="str">
            <v>Особая вареная  СПК</v>
          </cell>
          <cell r="D292">
            <v>12.5</v>
          </cell>
          <cell r="F292">
            <v>12.5</v>
          </cell>
        </row>
        <row r="293">
          <cell r="A293" t="str">
            <v>Пекантино с/в "Эликатессе" 0,10 кг.шт. нарезка (лоток с.ср.защ.атм.)  СПК</v>
          </cell>
          <cell r="D293">
            <v>19</v>
          </cell>
          <cell r="F293">
            <v>19</v>
          </cell>
        </row>
        <row r="294">
          <cell r="A294" t="str">
            <v>Пельмени Grandmeni с говядиной и свининой Горячая штучка 0,75 кг Бульмени  ПОКОМ</v>
          </cell>
          <cell r="F294">
            <v>32</v>
          </cell>
        </row>
        <row r="295">
          <cell r="A295" t="str">
            <v>Пельмени Grandmeni со сливочным маслом Горячая штучка 0,75 кг ПОКОМ</v>
          </cell>
          <cell r="D295">
            <v>1</v>
          </cell>
          <cell r="F295">
            <v>433</v>
          </cell>
        </row>
        <row r="296">
          <cell r="A296" t="str">
            <v>Пельмени Бигбули #МЕГАВКУСИЩЕ с сочной грудинкой 0,43 кг  ПОКОМ</v>
          </cell>
          <cell r="D296">
            <v>1</v>
          </cell>
          <cell r="F296">
            <v>92</v>
          </cell>
        </row>
        <row r="297">
          <cell r="A297" t="str">
            <v>Пельмени Бигбули #МЕГАВКУСИЩЕ с сочной грудинкой 0,9 кг  ПОКОМ</v>
          </cell>
          <cell r="D297">
            <v>3</v>
          </cell>
          <cell r="F297">
            <v>829</v>
          </cell>
        </row>
        <row r="298">
          <cell r="A298" t="str">
            <v>Пельмени Бигбули с мясом, Горячая штучка 0,43кг  ПОКОМ</v>
          </cell>
          <cell r="D298">
            <v>1</v>
          </cell>
          <cell r="F298">
            <v>171</v>
          </cell>
        </row>
        <row r="299">
          <cell r="A299" t="str">
            <v>Пельмени Бигбули с мясом, Горячая штучка 0,9кг  ПОКОМ</v>
          </cell>
          <cell r="D299">
            <v>630</v>
          </cell>
          <cell r="F299">
            <v>842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D300">
            <v>1</v>
          </cell>
          <cell r="F300">
            <v>1628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F301">
            <v>171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7</v>
          </cell>
          <cell r="F302">
            <v>934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13</v>
          </cell>
          <cell r="F303">
            <v>864</v>
          </cell>
        </row>
        <row r="304">
          <cell r="A304" t="str">
            <v>Пельмени Бульмени с говядиной и свининой Наваристые Горячая штучка ВЕС  ПОКОМ</v>
          </cell>
          <cell r="F304">
            <v>1400.5</v>
          </cell>
        </row>
        <row r="305">
          <cell r="A305" t="str">
            <v>Пельмени Бульмени со сливочным маслом Горячая штучка 0,9 кг  ПОКОМ</v>
          </cell>
          <cell r="D305">
            <v>6</v>
          </cell>
          <cell r="F305">
            <v>2736</v>
          </cell>
        </row>
        <row r="306">
          <cell r="A306" t="str">
            <v>Пельмени Бульмени со сливочным маслом ТМ Горячая шт. 0,43 кг  ПОКОМ</v>
          </cell>
          <cell r="D306">
            <v>6</v>
          </cell>
          <cell r="F306">
            <v>945</v>
          </cell>
        </row>
        <row r="307">
          <cell r="A307" t="str">
            <v>Пельмени Быстромени сфера, ВЕС  ПОКОМ</v>
          </cell>
          <cell r="F307">
            <v>5</v>
          </cell>
        </row>
        <row r="308">
          <cell r="A308" t="str">
            <v>Пельмени Левантские ТМ Особый рецепт 0,8 кг  ПОКОМ</v>
          </cell>
          <cell r="F308">
            <v>20</v>
          </cell>
        </row>
        <row r="309">
          <cell r="A309" t="str">
            <v>Пельмени Мясорубские с рубленой грудинкой ТМ Стародворье флоупак  0,7 кг. ПОКОМ</v>
          </cell>
          <cell r="D309">
            <v>4</v>
          </cell>
          <cell r="F309">
            <v>267</v>
          </cell>
        </row>
        <row r="310">
          <cell r="A310" t="str">
            <v>Пельмени Мясорубские ТМ Стародворье фоупак равиоли 0,7 кг  ПОКОМ</v>
          </cell>
          <cell r="D310">
            <v>4</v>
          </cell>
          <cell r="F310">
            <v>1350</v>
          </cell>
        </row>
        <row r="311">
          <cell r="A311" t="str">
            <v>Пельмени Отборные из свинины и говядины 0,9 кг ТМ Стародворье ТС Медвежье ушко  ПОКОМ</v>
          </cell>
          <cell r="F311">
            <v>187</v>
          </cell>
        </row>
        <row r="312">
          <cell r="A312" t="str">
            <v>Пельмени Отборные с говядиной и свининой 0,43 кг ТМ Стародворье ТС Медвежье ушко</v>
          </cell>
          <cell r="F312">
            <v>7</v>
          </cell>
        </row>
        <row r="313">
          <cell r="A313" t="str">
            <v>Пельмени С говядиной и свининой, ВЕС, сфера пуговки Мясная Галерея  ПОКОМ</v>
          </cell>
          <cell r="D313">
            <v>5</v>
          </cell>
          <cell r="F313">
            <v>535.00099999999998</v>
          </cell>
        </row>
        <row r="314">
          <cell r="A314" t="str">
            <v>Пельмени Со свининой и говядиной ТМ Особый рецепт Любимая ложка 1,0 кг  ПОКОМ</v>
          </cell>
          <cell r="D314">
            <v>2</v>
          </cell>
          <cell r="F314">
            <v>652</v>
          </cell>
        </row>
        <row r="315">
          <cell r="A315" t="str">
            <v>Пельмени Сочные сфера 0,9 кг ТМ Стародворье ПОКОМ</v>
          </cell>
          <cell r="F315">
            <v>834</v>
          </cell>
        </row>
        <row r="316">
          <cell r="A316" t="str">
            <v>По-Австрийски с/к 260 гр.шт. "Высокий вкус"  СПК</v>
          </cell>
          <cell r="D316">
            <v>94</v>
          </cell>
          <cell r="F316">
            <v>94</v>
          </cell>
        </row>
        <row r="317">
          <cell r="A317" t="str">
            <v>Покровская вареная 0,47 кг шт.  СПК</v>
          </cell>
          <cell r="D317">
            <v>27</v>
          </cell>
          <cell r="F317">
            <v>27</v>
          </cell>
        </row>
        <row r="318">
          <cell r="A318" t="str">
            <v>Праздничная с/к "Сибирский стандарт" 560 гр.шт.  СПК</v>
          </cell>
          <cell r="D318">
            <v>2696</v>
          </cell>
          <cell r="F318">
            <v>5296</v>
          </cell>
        </row>
        <row r="319">
          <cell r="A319" t="str">
            <v>Продукт МСЗЖ Фермерский 50% (3 кг брус)  ОСТАНКИНО</v>
          </cell>
          <cell r="D319">
            <v>201</v>
          </cell>
          <cell r="F319">
            <v>201</v>
          </cell>
        </row>
        <row r="320">
          <cell r="A320" t="str">
            <v>Салями Трюфель с/в "Эликатессе" 0,16 кг.шт.  СПК</v>
          </cell>
          <cell r="D320">
            <v>137</v>
          </cell>
          <cell r="F320">
            <v>137</v>
          </cell>
        </row>
        <row r="321">
          <cell r="A321" t="str">
            <v>Салями Финская с/к 235 гр.шт. "Высокий вкус"  СПК</v>
          </cell>
          <cell r="D321">
            <v>71</v>
          </cell>
          <cell r="F321">
            <v>71</v>
          </cell>
        </row>
        <row r="322">
          <cell r="A322" t="str">
            <v>Сардельки "Докторские" (черева) ( в ср.защ.атм.) 1.0 кг. "Высокий вкус"  СПК</v>
          </cell>
          <cell r="D322">
            <v>120</v>
          </cell>
          <cell r="F322">
            <v>320</v>
          </cell>
        </row>
        <row r="323">
          <cell r="A323" t="str">
            <v>Сардельки из говядины (черева) (в ср.защ.атм.) "Высокий вкус"  СПК</v>
          </cell>
          <cell r="D323">
            <v>99</v>
          </cell>
          <cell r="F323">
            <v>314</v>
          </cell>
        </row>
        <row r="324">
          <cell r="A324" t="str">
            <v>Сардельки из свинины (черева) ( в ср.защ.атм) "Высокий вкус"  СПК</v>
          </cell>
          <cell r="D324">
            <v>18</v>
          </cell>
          <cell r="F324">
            <v>18</v>
          </cell>
        </row>
        <row r="325">
          <cell r="A325" t="str">
            <v>Семейная с чесночком вареная (СПК+СКМ)  СПК</v>
          </cell>
          <cell r="D325">
            <v>450</v>
          </cell>
          <cell r="F325">
            <v>450</v>
          </cell>
        </row>
        <row r="326">
          <cell r="A326" t="str">
            <v>Семейная с чесночком Экстра вареная  СПК</v>
          </cell>
          <cell r="D326">
            <v>88</v>
          </cell>
          <cell r="F326">
            <v>88</v>
          </cell>
        </row>
        <row r="327">
          <cell r="A327" t="str">
            <v>Семейная с чесночком Экстра вареная 0,5 кг.шт.  СПК</v>
          </cell>
          <cell r="D327">
            <v>11</v>
          </cell>
          <cell r="F327">
            <v>11</v>
          </cell>
        </row>
        <row r="328">
          <cell r="A328" t="str">
            <v>Сервелат мелкозернистый в/к 0,5 кг.шт. термоус.пак. "Высокий вкус"  СПК</v>
          </cell>
          <cell r="D328">
            <v>74</v>
          </cell>
          <cell r="F328">
            <v>74</v>
          </cell>
        </row>
        <row r="329">
          <cell r="A329" t="str">
            <v>Сервелат Финский в/к 0,38 кг.шт. термофор.пак.  СПК</v>
          </cell>
          <cell r="D329">
            <v>47</v>
          </cell>
          <cell r="F329">
            <v>47</v>
          </cell>
        </row>
        <row r="330">
          <cell r="A330" t="str">
            <v>Сервелат Фирменный в/к 0,10 кг.шт. нарезка (лоток с ср.защ.атм.)  СПК</v>
          </cell>
          <cell r="D330">
            <v>44</v>
          </cell>
          <cell r="F330">
            <v>44</v>
          </cell>
        </row>
        <row r="331">
          <cell r="A331" t="str">
            <v>Сибирская особая с/к 0,10 кг.шт. нарезка (лоток с ср.защ.атм.)  СПК</v>
          </cell>
          <cell r="D331">
            <v>204</v>
          </cell>
          <cell r="F331">
            <v>204</v>
          </cell>
        </row>
        <row r="332">
          <cell r="A332" t="str">
            <v>Сибирская особая с/к 0,235 кг шт.  СПК</v>
          </cell>
          <cell r="D332">
            <v>295</v>
          </cell>
          <cell r="F332">
            <v>425</v>
          </cell>
        </row>
        <row r="333">
          <cell r="A333" t="str">
            <v>Славянская п/к 0,38 кг шт.термофор.пак.  СПК</v>
          </cell>
          <cell r="D333">
            <v>18</v>
          </cell>
          <cell r="F333">
            <v>18</v>
          </cell>
        </row>
        <row r="334">
          <cell r="A334" t="str">
            <v>Сосис.Кремлевские защ сред. ВЕС МИКОЯН</v>
          </cell>
          <cell r="D334">
            <v>10</v>
          </cell>
          <cell r="F334">
            <v>10</v>
          </cell>
        </row>
        <row r="335">
          <cell r="A335" t="str">
            <v>Сосиски "Баварские" 0,36 кг.шт. вак.упак.  СПК</v>
          </cell>
          <cell r="D335">
            <v>13</v>
          </cell>
          <cell r="F335">
            <v>13</v>
          </cell>
        </row>
        <row r="336">
          <cell r="A336" t="str">
            <v>Сосиски "БОЛЬШАЯ сосиска" "Сибирский стандарт" (лоток с ср.защ.атм.)  СПК</v>
          </cell>
          <cell r="D336">
            <v>286</v>
          </cell>
          <cell r="F336">
            <v>436</v>
          </cell>
        </row>
        <row r="337">
          <cell r="A337" t="str">
            <v>Сосиски "Молочные" 0,36 кг.шт. вак.упак.  СПК</v>
          </cell>
          <cell r="D337">
            <v>17</v>
          </cell>
          <cell r="F337">
            <v>17</v>
          </cell>
        </row>
        <row r="338">
          <cell r="A338" t="str">
            <v>Сосиски Мусульманские "Просто выгодно" (в ср.защ.атм.)  СПК</v>
          </cell>
          <cell r="D338">
            <v>37</v>
          </cell>
          <cell r="F338">
            <v>187</v>
          </cell>
        </row>
        <row r="339">
          <cell r="A339" t="str">
            <v>Сосиски Сливушки #нежнушки ТМ Вязанка  0,33 кг.  ПОКОМ</v>
          </cell>
          <cell r="F339">
            <v>5</v>
          </cell>
        </row>
        <row r="340">
          <cell r="A340" t="str">
            <v>Сосиски Хот-дог ВЕС (лоток с ср.защ.атм.)   СПК</v>
          </cell>
          <cell r="D340">
            <v>8</v>
          </cell>
          <cell r="F340">
            <v>8</v>
          </cell>
        </row>
        <row r="341">
          <cell r="A341" t="str">
            <v>Сыр "Пармезан" 40% колотый 100 гр  ОСТАНКИНО</v>
          </cell>
          <cell r="D341">
            <v>10</v>
          </cell>
          <cell r="F341">
            <v>10</v>
          </cell>
        </row>
        <row r="342">
          <cell r="A342" t="str">
            <v>Сыр "Пармезан" 40% кусок 180 гр  ОСТАНКИНО</v>
          </cell>
          <cell r="D342">
            <v>52</v>
          </cell>
          <cell r="F342">
            <v>52</v>
          </cell>
        </row>
        <row r="343">
          <cell r="A343" t="str">
            <v>Сыр Боккончини копченый 40% 100 гр.  ОСТАНКИНО</v>
          </cell>
          <cell r="D343">
            <v>57</v>
          </cell>
          <cell r="F343">
            <v>57</v>
          </cell>
        </row>
        <row r="344">
          <cell r="A344" t="str">
            <v>Сыр Папа Может Гауда  45% 200гр     Останкино</v>
          </cell>
          <cell r="D344">
            <v>224</v>
          </cell>
          <cell r="F344">
            <v>234</v>
          </cell>
        </row>
        <row r="345">
          <cell r="A345" t="str">
            <v>Сыр Папа Может Гауда  45% вес     Останкино</v>
          </cell>
          <cell r="D345">
            <v>14</v>
          </cell>
          <cell r="F345">
            <v>14</v>
          </cell>
        </row>
        <row r="346">
          <cell r="A346" t="str">
            <v>Сыр Папа Может Гауда 48%, нарез, 125г (9 шт)  Останкино</v>
          </cell>
          <cell r="D346">
            <v>1</v>
          </cell>
          <cell r="F346">
            <v>1</v>
          </cell>
        </row>
        <row r="347">
          <cell r="A347" t="str">
            <v>Сыр Папа Может Голландский  45% 200гр     Останкино</v>
          </cell>
          <cell r="D347">
            <v>424</v>
          </cell>
          <cell r="F347">
            <v>434</v>
          </cell>
        </row>
        <row r="348">
          <cell r="A348" t="str">
            <v>Сыр Папа Может Голландский  45% вес      Останкино</v>
          </cell>
          <cell r="D348">
            <v>61.5</v>
          </cell>
          <cell r="F348">
            <v>61.5</v>
          </cell>
        </row>
        <row r="349">
          <cell r="A349" t="str">
            <v>Сыр Папа Может Голландский 45%, нарез, 125г (9 шт)  Останкино</v>
          </cell>
          <cell r="D349">
            <v>5</v>
          </cell>
          <cell r="F349">
            <v>5</v>
          </cell>
        </row>
        <row r="350">
          <cell r="A350" t="str">
            <v>Сыр Папа Может Министерский 45% 200г  Останкино</v>
          </cell>
          <cell r="D350">
            <v>141</v>
          </cell>
          <cell r="F350">
            <v>141</v>
          </cell>
        </row>
        <row r="351">
          <cell r="A351" t="str">
            <v>Сыр Папа Может Министерский 50%, нарезка 125г  Останкино</v>
          </cell>
          <cell r="D351">
            <v>2</v>
          </cell>
          <cell r="F351">
            <v>2</v>
          </cell>
        </row>
        <row r="352">
          <cell r="A352" t="str">
            <v>Сыр Папа Может Папин завтрак 45%, нарезка 125г  Останкино</v>
          </cell>
          <cell r="D352">
            <v>1</v>
          </cell>
          <cell r="F352">
            <v>1</v>
          </cell>
        </row>
        <row r="353">
          <cell r="A353" t="str">
            <v>Сыр Папа Может Папин Завтрак 50% 200г  Останкино</v>
          </cell>
          <cell r="D353">
            <v>169</v>
          </cell>
          <cell r="F353">
            <v>169</v>
          </cell>
        </row>
        <row r="354">
          <cell r="A354" t="str">
            <v>Сыр Папа Может Российский  50% 200гр    Останкино</v>
          </cell>
          <cell r="D354">
            <v>655</v>
          </cell>
          <cell r="F354">
            <v>667</v>
          </cell>
        </row>
        <row r="355">
          <cell r="A355" t="str">
            <v>Сыр Папа Может Российский  50% вес    Останкино</v>
          </cell>
          <cell r="D355">
            <v>133.5</v>
          </cell>
          <cell r="F355">
            <v>133.5</v>
          </cell>
        </row>
        <row r="356">
          <cell r="A356" t="str">
            <v>Сыр Папа Может Российский 50%, нарезка 125г  Останкино</v>
          </cell>
          <cell r="D356">
            <v>53</v>
          </cell>
          <cell r="F356">
            <v>53</v>
          </cell>
        </row>
        <row r="357">
          <cell r="A357" t="str">
            <v>Сыр Папа Может Сливочный со вкусом.топл.молока 50% вес (=3,5кг)  Останкино</v>
          </cell>
          <cell r="D357">
            <v>113.643</v>
          </cell>
          <cell r="F357">
            <v>113.643</v>
          </cell>
        </row>
        <row r="358">
          <cell r="A358" t="str">
            <v>Сыр Папа Может Тильзитер   45% 200гр     Останкино</v>
          </cell>
          <cell r="D358">
            <v>292</v>
          </cell>
          <cell r="F358">
            <v>302</v>
          </cell>
        </row>
        <row r="359">
          <cell r="A359" t="str">
            <v>Сыр Папа Может Тильзитер   45% вес      Останкино</v>
          </cell>
          <cell r="D359">
            <v>93.5</v>
          </cell>
          <cell r="F359">
            <v>93.5</v>
          </cell>
        </row>
        <row r="360">
          <cell r="A360" t="str">
            <v>Сыр Папа Может Тильзитер 50%, нарезка 125г  Останкино</v>
          </cell>
          <cell r="D360">
            <v>1</v>
          </cell>
          <cell r="F360">
            <v>1</v>
          </cell>
        </row>
        <row r="361">
          <cell r="A361" t="str">
            <v>Сыр Папа Может Эдам 45% вес (=3,5кг)  Останкино</v>
          </cell>
          <cell r="D361">
            <v>3.5</v>
          </cell>
          <cell r="F361">
            <v>3.5</v>
          </cell>
        </row>
        <row r="362">
          <cell r="A362" t="str">
            <v>Сыр Плавл. Сливочный 55% 190гр  Останкино</v>
          </cell>
          <cell r="D362">
            <v>50</v>
          </cell>
          <cell r="F362">
            <v>50</v>
          </cell>
        </row>
        <row r="363">
          <cell r="A363" t="str">
            <v>Сыр рассольный жирный Чечил 45% 100 гр  ОСТАНКИНО</v>
          </cell>
          <cell r="D363">
            <v>113</v>
          </cell>
          <cell r="F363">
            <v>113</v>
          </cell>
        </row>
        <row r="364">
          <cell r="A364" t="str">
            <v>Сыр рассольный жирный Чечил копченый 45% 100 гр  ОСТАНКИНО</v>
          </cell>
          <cell r="D364">
            <v>81</v>
          </cell>
          <cell r="F364">
            <v>81</v>
          </cell>
        </row>
        <row r="365">
          <cell r="A365" t="str">
            <v>Сыр Скаморца свежий 40% 100 гр.  ОСТАНКИНО</v>
          </cell>
          <cell r="D365">
            <v>59</v>
          </cell>
          <cell r="F365">
            <v>59</v>
          </cell>
        </row>
        <row r="366">
          <cell r="A366" t="str">
            <v>Сыр Творож. с Зеленью 140 гр.  ОСТАНКИНО</v>
          </cell>
          <cell r="D366">
            <v>30</v>
          </cell>
          <cell r="F366">
            <v>30</v>
          </cell>
        </row>
        <row r="367">
          <cell r="A367" t="str">
            <v>Сыр Творож. Сливочный 140 гр  ОСТАНКИНО</v>
          </cell>
          <cell r="D367">
            <v>59</v>
          </cell>
          <cell r="F367">
            <v>59</v>
          </cell>
        </row>
        <row r="368">
          <cell r="A368" t="str">
            <v>Сыч/Прод Коровино Российский 50% 200г НОВАЯ СЗМЖ  ОСТАНКИНО</v>
          </cell>
          <cell r="D368">
            <v>146</v>
          </cell>
          <cell r="F368">
            <v>150</v>
          </cell>
        </row>
        <row r="369">
          <cell r="A369" t="str">
            <v>Сыч/Прод Коровино Тильзитер 50% 200г НОВАЯ СЗМЖ  ОСТАНКИНО</v>
          </cell>
          <cell r="D369">
            <v>104</v>
          </cell>
          <cell r="F369">
            <v>104</v>
          </cell>
        </row>
        <row r="370">
          <cell r="A370" t="str">
            <v>Торо Неро с/в "Эликатессе" 140 гр.шт.  СПК</v>
          </cell>
          <cell r="D370">
            <v>46</v>
          </cell>
          <cell r="F370">
            <v>46</v>
          </cell>
        </row>
        <row r="371">
          <cell r="A371" t="str">
            <v>Уши свиные копченые к пиву 0,15кг нар. д/ф шт.  СПК</v>
          </cell>
          <cell r="D371">
            <v>15</v>
          </cell>
          <cell r="F371">
            <v>15</v>
          </cell>
        </row>
        <row r="372">
          <cell r="A372" t="str">
            <v>Фестивальная пора с/к 100 гр.шт.нар. (лоток с ср.защ.атм.)  СПК</v>
          </cell>
          <cell r="D372">
            <v>156</v>
          </cell>
          <cell r="F372">
            <v>156</v>
          </cell>
        </row>
        <row r="373">
          <cell r="A373" t="str">
            <v>Фестивальная пора с/к 235 гр.шт.  СПК</v>
          </cell>
          <cell r="D373">
            <v>381</v>
          </cell>
          <cell r="F373">
            <v>381</v>
          </cell>
        </row>
        <row r="374">
          <cell r="A374" t="str">
            <v>Фестивальная с/к 0,10 кг.шт. нарезка (лоток с ср.защ.атм.)  СПК</v>
          </cell>
          <cell r="D374">
            <v>37</v>
          </cell>
          <cell r="F374">
            <v>37</v>
          </cell>
        </row>
        <row r="375">
          <cell r="A375" t="str">
            <v>Фестивальная с/к 0,235 кг.шт.  СПК</v>
          </cell>
          <cell r="D375">
            <v>75.599999999999994</v>
          </cell>
          <cell r="F375">
            <v>75.599999999999994</v>
          </cell>
        </row>
        <row r="376">
          <cell r="A376" t="str">
            <v>Фестивальная с/к ВЕС   СПК</v>
          </cell>
          <cell r="D376">
            <v>33.25</v>
          </cell>
          <cell r="F376">
            <v>133.25</v>
          </cell>
        </row>
        <row r="377">
          <cell r="A377" t="str">
            <v>Фрай-пицца с ветчиной и грибами 3,0 кг ТМ Зареченские ТС Зареченские продукты. ВЕС ПОКОМ</v>
          </cell>
          <cell r="F377">
            <v>45</v>
          </cell>
        </row>
        <row r="378">
          <cell r="A378" t="str">
            <v>Фуэт с/в "Эликатессе" 160 гр.шт.  СПК</v>
          </cell>
          <cell r="D378">
            <v>99</v>
          </cell>
          <cell r="F378">
            <v>99</v>
          </cell>
        </row>
        <row r="379">
          <cell r="A379" t="str">
            <v>Хинкали Классические ТМ Зареченские ВЕС ПОКОМ</v>
          </cell>
          <cell r="F379">
            <v>50</v>
          </cell>
        </row>
        <row r="380">
          <cell r="A380" t="str">
            <v>Хинкали Классические хинкали ВЕС,  ПОКОМ</v>
          </cell>
          <cell r="F380">
            <v>5</v>
          </cell>
        </row>
        <row r="381">
          <cell r="A381" t="str">
            <v>Хотстеры ТМ Горячая штучка ТС Хотстеры 0,25 кг зам  ПОКОМ</v>
          </cell>
          <cell r="D381">
            <v>589</v>
          </cell>
          <cell r="F381">
            <v>1876</v>
          </cell>
        </row>
        <row r="382">
          <cell r="A382" t="str">
            <v>Хрустящие крылышки острые к пиву ТМ Горячая штучка 0,3кг зам  ПОКОМ</v>
          </cell>
          <cell r="D382">
            <v>6</v>
          </cell>
          <cell r="F382">
            <v>115</v>
          </cell>
        </row>
        <row r="383">
          <cell r="A383" t="str">
            <v>Хрустящие крылышки ТМ Горячая штучка 0,3 кг зам  ПОКОМ</v>
          </cell>
          <cell r="D383">
            <v>6</v>
          </cell>
          <cell r="F383">
            <v>133</v>
          </cell>
        </row>
        <row r="384">
          <cell r="A384" t="str">
            <v>Чебупай сочное яблоко ТМ Горячая штучка 0,2 кг зам.  ПОКОМ</v>
          </cell>
          <cell r="D384">
            <v>8</v>
          </cell>
          <cell r="F384">
            <v>44</v>
          </cell>
        </row>
        <row r="385">
          <cell r="A385" t="str">
            <v>Чебупай спелая вишня ТМ Горячая штучка 0,2 кг зам.  ПОКОМ</v>
          </cell>
          <cell r="D385">
            <v>8</v>
          </cell>
          <cell r="F385">
            <v>234</v>
          </cell>
        </row>
        <row r="386">
          <cell r="A386" t="str">
            <v>Чебупели Курочка гриль ТМ Горячая штучка, 0,3 кг зам  ПОКОМ</v>
          </cell>
          <cell r="D386">
            <v>7</v>
          </cell>
          <cell r="F386">
            <v>141</v>
          </cell>
        </row>
        <row r="387">
          <cell r="A387" t="str">
            <v>Чебупицца курочка по-итальянски Горячая штучка 0,25 кг зам  ПОКОМ</v>
          </cell>
          <cell r="D387">
            <v>658</v>
          </cell>
          <cell r="F387">
            <v>2809</v>
          </cell>
        </row>
        <row r="388">
          <cell r="A388" t="str">
            <v>Чебупицца Пепперони ТМ Горячая штучка ТС Чебупицца 0.25кг зам  ПОКОМ</v>
          </cell>
          <cell r="D388">
            <v>771</v>
          </cell>
          <cell r="F388">
            <v>3335</v>
          </cell>
        </row>
        <row r="389">
          <cell r="A389" t="str">
            <v>Чебуреки с мясом, грибами и картофелем. ВЕС  ПОКОМ</v>
          </cell>
          <cell r="F389">
            <v>3.7</v>
          </cell>
        </row>
        <row r="390">
          <cell r="A390" t="str">
            <v>Чебуреки сочные ВЕС ТМ Зареченские  ПОКОМ</v>
          </cell>
          <cell r="F390">
            <v>470.7</v>
          </cell>
        </row>
        <row r="391">
          <cell r="A391" t="str">
            <v>Чебуреки сочные, ВЕС, куриные жарен. зам  ПОКОМ</v>
          </cell>
          <cell r="F391">
            <v>5</v>
          </cell>
        </row>
        <row r="392">
          <cell r="A392" t="str">
            <v>Шпикачки Русские (черева) (в ср.защ.атм.) "Высокий вкус"  СПК</v>
          </cell>
          <cell r="D392">
            <v>109</v>
          </cell>
          <cell r="F392">
            <v>109</v>
          </cell>
        </row>
        <row r="393">
          <cell r="A393" t="str">
            <v>Эликапреза с/в "Эликатессе" 0,10 кг.шт. нарезка (лоток с ср.защ.атм.)  СПК</v>
          </cell>
          <cell r="D393">
            <v>130</v>
          </cell>
          <cell r="F393">
            <v>130</v>
          </cell>
        </row>
        <row r="394">
          <cell r="A394" t="str">
            <v>Юбилейная с/к 0,10 кг.шт. нарезка (лоток с ср.защ.атм.)  СПК</v>
          </cell>
          <cell r="D394">
            <v>25</v>
          </cell>
          <cell r="F394">
            <v>25</v>
          </cell>
        </row>
        <row r="395">
          <cell r="A395" t="str">
            <v>Юбилейная с/к 0,235 кг.шт.  СПК</v>
          </cell>
          <cell r="D395">
            <v>1036</v>
          </cell>
          <cell r="F395">
            <v>1136</v>
          </cell>
        </row>
        <row r="396">
          <cell r="A396" t="str">
            <v>Итого</v>
          </cell>
          <cell r="D396">
            <v>97788.077999999994</v>
          </cell>
          <cell r="F396">
            <v>262597.47899999999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20115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25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118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80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240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94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194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60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36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30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5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90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20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150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42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300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1500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100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60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138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80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175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2150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62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270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1048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2500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88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12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215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1010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1100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90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56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112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180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87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35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181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38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70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104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62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340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240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240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24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260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290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290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12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140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240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80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120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20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102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60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950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300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330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90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330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192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86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24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30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460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430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110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130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160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120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30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10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20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90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50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60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20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340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90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198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18.11.2023 - 24.11.2023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22.26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32.369999999999997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229.17400000000001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337.28500000000003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100.116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280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204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132</v>
          </cell>
        </row>
        <row r="16">
          <cell r="A16" t="str">
            <v xml:space="preserve"> 058  Колбаса Докторская Особая ТМ Особый рецепт,  0,5кг, ПОКОМ</v>
          </cell>
          <cell r="D16">
            <v>40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78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255</v>
          </cell>
        </row>
        <row r="19">
          <cell r="A19" t="str">
            <v xml:space="preserve"> 091  Сардельки Баварские, МГС 0.38кг, ТМ Стародворье  ПОКОМ</v>
          </cell>
          <cell r="D19">
            <v>30</v>
          </cell>
        </row>
        <row r="20">
          <cell r="A20" t="str">
            <v xml:space="preserve"> 096  Сосиски Баварские,  0.42кг,ПОКОМ</v>
          </cell>
          <cell r="D20">
            <v>2442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90</v>
          </cell>
        </row>
        <row r="22">
          <cell r="A22" t="str">
            <v xml:space="preserve"> 116  Колбаса Балыкбурская с копченым балыком, в/у 0,35 кг срез, БАВАРУШКА ПОКОМ</v>
          </cell>
          <cell r="D22">
            <v>30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108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144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73.87</v>
          </cell>
        </row>
        <row r="26">
          <cell r="A26" t="str">
            <v xml:space="preserve"> 201  Ветчина Нежная ТМ Особый рецепт, (2,5кг), ПОКОМ</v>
          </cell>
          <cell r="D26">
            <v>1842.905</v>
          </cell>
        </row>
        <row r="27">
          <cell r="A27" t="str">
            <v xml:space="preserve"> 217  Колбаса Докторская Дугушка, ВЕС, НЕ ГОСТ, ТМ Стародворье ПОКОМ</v>
          </cell>
          <cell r="D27">
            <v>57.82</v>
          </cell>
        </row>
        <row r="28">
          <cell r="A28" t="str">
            <v xml:space="preserve"> 218  Колбаса Докторская оригинальная ТМ Особый рецепт БОЛЬШОЙ БАТОН, п/а ВЕС, ТМ Стародворье ПОКОМ</v>
          </cell>
          <cell r="D28">
            <v>11.997999999999999</v>
          </cell>
        </row>
        <row r="29">
          <cell r="A29" t="str">
            <v xml:space="preserve"> 219  Колбаса Докторская Особая ТМ Особый рецепт, ВЕС  ПОКОМ</v>
          </cell>
          <cell r="D29">
            <v>3010.6950000000002</v>
          </cell>
        </row>
        <row r="30">
          <cell r="A30" t="str">
            <v xml:space="preserve"> 220  Колбаса Докторская по-стародворски, амифлекс, ВЕС,   ПОКОМ</v>
          </cell>
          <cell r="D30">
            <v>75.105999999999995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63.38</v>
          </cell>
        </row>
        <row r="32">
          <cell r="A32" t="str">
            <v xml:space="preserve"> 230  Колбаса Молочная Особая ТМ Особый рецепт, п/а, ВЕС. ПОКОМ</v>
          </cell>
          <cell r="D32">
            <v>1191.415</v>
          </cell>
        </row>
        <row r="33">
          <cell r="A33" t="str">
            <v xml:space="preserve"> 235  Колбаса Особая ТМ Особый рецепт, ВЕС, ТМ Стародворье ПОКОМ</v>
          </cell>
          <cell r="D33">
            <v>1423.4749999999999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31.61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31.478000000000002</v>
          </cell>
        </row>
        <row r="36">
          <cell r="A36" t="str">
            <v xml:space="preserve"> 240  Колбаса Салями охотничья, ВЕС. ПОКОМ</v>
          </cell>
          <cell r="D36">
            <v>14.047000000000001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31.382000000000001</v>
          </cell>
        </row>
        <row r="38">
          <cell r="A38" t="str">
            <v xml:space="preserve"> 243  Колбаса Сервелат Зернистый, ВЕС.  ПОКОМ</v>
          </cell>
          <cell r="D38">
            <v>125.786</v>
          </cell>
        </row>
        <row r="39">
          <cell r="A39" t="str">
            <v xml:space="preserve"> 247  Сардельки Нежные, ВЕС.  ПОКОМ</v>
          </cell>
          <cell r="D39">
            <v>73.849999999999994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301.10500000000002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66.370999999999995</v>
          </cell>
        </row>
        <row r="42">
          <cell r="A42" t="str">
            <v xml:space="preserve"> 263  Шпикачки Стародворские, ВЕС.  ПОКОМ</v>
          </cell>
          <cell r="D42">
            <v>61.546999999999997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46.597000000000001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72.706999999999994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34.752000000000002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300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222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260</v>
          </cell>
        </row>
        <row r="49">
          <cell r="A49" t="str">
            <v xml:space="preserve"> 283  Сосиски Сочинки, ВЕС, ТМ Стародворье ПОКОМ</v>
          </cell>
          <cell r="D49">
            <v>129.68799999999999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288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282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324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12.9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408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426</v>
          </cell>
        </row>
        <row r="56">
          <cell r="A56" t="str">
            <v xml:space="preserve"> 318  Сосиски Датские ТМ Зареченские, ВЕС  ПОКОМ</v>
          </cell>
          <cell r="D56">
            <v>654.68200000000002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340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200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90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180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156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232.965</v>
          </cell>
        </row>
        <row r="63">
          <cell r="A63" t="str">
            <v xml:space="preserve"> 335  Колбаса Сливушка ТМ Вязанка. ВЕС.  ПОКОМ </v>
          </cell>
          <cell r="D63">
            <v>65.2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162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222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166.79499999999999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151.54499999999999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179.85300000000001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221.792</v>
          </cell>
        </row>
        <row r="70">
          <cell r="A70" t="str">
            <v xml:space="preserve"> 350  Сосиски Сочные без свинины ТМ Особый рецепт 0,4 кг. ПОКОМ</v>
          </cell>
          <cell r="D70">
            <v>162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60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30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60</v>
          </cell>
        </row>
        <row r="74">
          <cell r="A74" t="str">
            <v xml:space="preserve"> 368 Колбаса Балыкбургская с мраморным балыком 0,13 кг. ТМ Баварушка  ПОКОМ</v>
          </cell>
          <cell r="D74">
            <v>20</v>
          </cell>
        </row>
        <row r="75">
          <cell r="A75" t="str">
            <v xml:space="preserve"> 373 Колбаса вареная Сочинка ТМ Стародворье ВЕС ПОКОМ</v>
          </cell>
          <cell r="D75">
            <v>10.78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30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102</v>
          </cell>
        </row>
        <row r="78">
          <cell r="A78" t="str">
            <v xml:space="preserve"> 380  Колбаса Филейбургская с филе сочного окорока 0,13кг с/в ТМ Баварушка  ПОКОМ</v>
          </cell>
          <cell r="D78">
            <v>20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D79">
            <v>354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256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120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1254</v>
          </cell>
        </row>
        <row r="83">
          <cell r="A83" t="str">
            <v>Итого</v>
          </cell>
          <cell r="D83">
            <v>21434.300999999999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24.11.2023 - 24.11.2023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11.103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281.57299999999998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89.221999999999994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563.67499999999995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35.064999999999998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233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551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952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-8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39</v>
          </cell>
        </row>
        <row r="22">
          <cell r="A22" t="str">
            <v xml:space="preserve"> 068  Колбаса Особая ТМ Особый рецепт, 0,5 кг, ПОКОМ</v>
          </cell>
          <cell r="D22">
            <v>13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D23">
            <v>-1</v>
          </cell>
        </row>
        <row r="24">
          <cell r="A24" t="str">
            <v xml:space="preserve"> 079  Колбаса Сервелат Кремлевский,  0.35 кг, ПОКОМ</v>
          </cell>
          <cell r="D24">
            <v>8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241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81</v>
          </cell>
        </row>
        <row r="27">
          <cell r="A27" t="str">
            <v xml:space="preserve"> 092  Сосиски Баварские с сыром,  0.42кг,ПОКОМ</v>
          </cell>
          <cell r="D27">
            <v>1209</v>
          </cell>
        </row>
        <row r="28">
          <cell r="A28" t="str">
            <v xml:space="preserve"> 096  Сосиски Баварские,  0.42кг,ПОКОМ</v>
          </cell>
          <cell r="D28">
            <v>1059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211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63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94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239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57.173000000000002</v>
          </cell>
        </row>
        <row r="34">
          <cell r="A34" t="str">
            <v xml:space="preserve"> 201  Ветчина Нежная ТМ Особый рецепт, (2,5кг), ПОКОМ</v>
          </cell>
          <cell r="D34">
            <v>1160.2249999999999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47.627000000000002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136.066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45.103999999999999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2244.067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42.62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7.9180000000000001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99.578000000000003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1114.5909999999999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965.87900000000002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50.097999999999999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49.209000000000003</v>
          </cell>
        </row>
        <row r="46">
          <cell r="A46" t="str">
            <v xml:space="preserve"> 240  Колбаса Салями охотничья, ВЕС. ПОКОМ</v>
          </cell>
          <cell r="D46">
            <v>5.4269999999999996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84.012</v>
          </cell>
        </row>
        <row r="48">
          <cell r="A48" t="str">
            <v xml:space="preserve"> 243  Колбаса Сервелат Зернистый, ВЕС.  ПОКОМ</v>
          </cell>
          <cell r="D48">
            <v>32.664000000000001</v>
          </cell>
        </row>
        <row r="49">
          <cell r="A49" t="str">
            <v xml:space="preserve"> 247  Сардельки Нежные, ВЕС.  ПОКОМ</v>
          </cell>
          <cell r="D49">
            <v>27.344000000000001</v>
          </cell>
        </row>
        <row r="50">
          <cell r="A50" t="str">
            <v xml:space="preserve"> 248  Сардельки Сочные ТМ Особый рецепт,   ПОКОМ</v>
          </cell>
          <cell r="D50">
            <v>33.155999999999999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282.58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14.829000000000001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27.895</v>
          </cell>
        </row>
        <row r="54">
          <cell r="A54" t="str">
            <v xml:space="preserve"> 263  Шпикачки Стародворские, ВЕС.  ПОКОМ</v>
          </cell>
          <cell r="D54">
            <v>17.821000000000002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81.847999999999999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70.206000000000003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71.087999999999994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280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726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910</v>
          </cell>
        </row>
        <row r="61">
          <cell r="A61" t="str">
            <v xml:space="preserve"> 277  Колбаса Мясорубская ТМ Стародворье с сочной грудинкой , 0,35 кг срез  ПОКОМ</v>
          </cell>
          <cell r="D61">
            <v>1</v>
          </cell>
        </row>
        <row r="62">
          <cell r="A62" t="str">
            <v xml:space="preserve"> 283  Сосиски Сочинки, ВЕС, ТМ Стародворье ПОКОМ</v>
          </cell>
          <cell r="D62">
            <v>86.388000000000005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49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173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49.06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765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838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18.725000000000001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42.128999999999998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148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243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121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36.329000000000001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D74">
            <v>6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130.87700000000001</v>
          </cell>
        </row>
        <row r="76">
          <cell r="A76" t="str">
            <v xml:space="preserve"> 316  Колбаса Нежная ТМ Зареченские ВЕС  ПОКОМ</v>
          </cell>
          <cell r="D76">
            <v>23.989000000000001</v>
          </cell>
        </row>
        <row r="77">
          <cell r="A77" t="str">
            <v xml:space="preserve"> 317 Колбаса Сервелат Рижский ТМ Зареченские, ВЕС  ПОКОМ</v>
          </cell>
          <cell r="D77">
            <v>2.9260000000000002</v>
          </cell>
        </row>
        <row r="78">
          <cell r="A78" t="str">
            <v xml:space="preserve"> 318  Сосиски Датские ТМ Зареченские, ВЕС  ПОКОМ</v>
          </cell>
          <cell r="D78">
            <v>451.53899999999999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821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884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217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D82">
            <v>4.8659999999999997</v>
          </cell>
        </row>
        <row r="83">
          <cell r="A83" t="str">
            <v xml:space="preserve"> 328  Сардельки Сочинки Стародворье ТМ  0,4 кг ПОКОМ</v>
          </cell>
          <cell r="D83">
            <v>62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69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402.92599999999999</v>
          </cell>
        </row>
        <row r="86">
          <cell r="A86" t="str">
            <v xml:space="preserve"> 331  Сосиски Сочинки по-баварски ВЕС ТМ Стародворье  Поком</v>
          </cell>
          <cell r="D86">
            <v>3.883</v>
          </cell>
        </row>
        <row r="87">
          <cell r="A87" t="str">
            <v xml:space="preserve"> 334  Паштет Любительский ТМ Стародворье ламистер 0,1 кг  ПОКОМ</v>
          </cell>
          <cell r="D87">
            <v>51</v>
          </cell>
        </row>
        <row r="88">
          <cell r="A88" t="str">
            <v xml:space="preserve"> 335  Колбаса Сливушка ТМ Вязанка. ВЕС.  ПОКОМ </v>
          </cell>
          <cell r="D88">
            <v>10.811</v>
          </cell>
        </row>
        <row r="89">
          <cell r="A89" t="str">
            <v xml:space="preserve"> 342 Сосиски Сочинки Молочные ТМ Стародворье 0,4 кг ПОКОМ</v>
          </cell>
          <cell r="D89">
            <v>784</v>
          </cell>
        </row>
        <row r="90">
          <cell r="A90" t="str">
            <v xml:space="preserve"> 343 Сосиски Сочинки Сливочные ТМ Стародворье  0,4 кг</v>
          </cell>
          <cell r="D90">
            <v>412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D91">
            <v>77.674999999999997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D92">
            <v>54.881999999999998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D93">
            <v>99.003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D94">
            <v>84.762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4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3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60.118000000000002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68</v>
          </cell>
        </row>
        <row r="99">
          <cell r="A99" t="str">
            <v xml:space="preserve"> 372  Ветчина Сочинка ТМ Стародворье. ВЕС ПОКОМ</v>
          </cell>
          <cell r="D99">
            <v>4.0439999999999996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14.773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27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22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65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365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87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98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62</v>
          </cell>
        </row>
        <row r="108">
          <cell r="A108" t="str">
            <v xml:space="preserve"> 410  Сосиски Баварские с сыром ТМ Стародворье 0,35 кг. ПОКОМ</v>
          </cell>
          <cell r="D108">
            <v>4</v>
          </cell>
        </row>
        <row r="109">
          <cell r="A109" t="str">
            <v>3215 ВЕТЧ.МЯСНАЯ Папа может п/о 0.4кг 8шт.    ОСТАНКИНО</v>
          </cell>
          <cell r="D109">
            <v>47</v>
          </cell>
        </row>
        <row r="110">
          <cell r="A110" t="str">
            <v>3297 СЫТНЫЕ Папа может сар б/о мгс 1*3 СНГ  ОСТАНКИНО</v>
          </cell>
          <cell r="D110">
            <v>22.16</v>
          </cell>
        </row>
        <row r="111">
          <cell r="A111" t="str">
            <v>3812 СОЧНЫЕ сос п/о мгс 2*2  ОСТАНКИНО</v>
          </cell>
          <cell r="D111">
            <v>291.42200000000003</v>
          </cell>
        </row>
        <row r="112">
          <cell r="A112" t="str">
            <v>4063 МЯСНАЯ Папа может вар п/о_Л   ОСТАНКИНО</v>
          </cell>
          <cell r="D112">
            <v>378.57299999999998</v>
          </cell>
        </row>
        <row r="113">
          <cell r="A113" t="str">
            <v>4117 ЭКСТРА Папа может с/к в/у_Л   ОСТАНКИНО</v>
          </cell>
          <cell r="D113">
            <v>4.4359999999999999</v>
          </cell>
        </row>
        <row r="114">
          <cell r="A114" t="str">
            <v>4574 Мясная со шпиком Папа может вар п/о ОСТАНКИНО</v>
          </cell>
          <cell r="D114">
            <v>17.579999999999998</v>
          </cell>
        </row>
        <row r="115">
          <cell r="A115" t="str">
            <v>4614 ВЕТЧ.ЛЮБИТЕЛЬСКАЯ п/о _ ОСТАНКИНО</v>
          </cell>
          <cell r="D115">
            <v>36.435000000000002</v>
          </cell>
        </row>
        <row r="116">
          <cell r="A116" t="str">
            <v>4813 ФИЛЕЙНАЯ Папа может вар п/о_Л   ОСТАНКИНО</v>
          </cell>
          <cell r="D116">
            <v>98.415999999999997</v>
          </cell>
        </row>
        <row r="117">
          <cell r="A117" t="str">
            <v>4993 САЛЯМИ ИТАЛЬЯНСКАЯ с/к в/у 1/250*8_120c ОСТАНКИНО</v>
          </cell>
          <cell r="D117">
            <v>147</v>
          </cell>
        </row>
        <row r="118">
          <cell r="A118" t="str">
            <v>5247 РУССКАЯ ПРЕМИУМ вар б/о мгс_30с ОСТАНКИНО</v>
          </cell>
          <cell r="D118">
            <v>1.4890000000000001</v>
          </cell>
        </row>
        <row r="119">
          <cell r="A119" t="str">
            <v>5336 ОСОБАЯ вар п/о  ОСТАНКИНО</v>
          </cell>
          <cell r="D119">
            <v>31.5</v>
          </cell>
        </row>
        <row r="120">
          <cell r="A120" t="str">
            <v>5337 ОСОБАЯ СО ШПИКОМ вар п/о  ОСТАНКИНО</v>
          </cell>
          <cell r="D120">
            <v>7.9880000000000004</v>
          </cell>
        </row>
        <row r="121">
          <cell r="A121" t="str">
            <v>5341 СЕРВЕЛАТ ОХОТНИЧИЙ в/к в/у  ОСТАНКИНО</v>
          </cell>
          <cell r="D121">
            <v>116.631</v>
          </cell>
        </row>
        <row r="122">
          <cell r="A122" t="str">
            <v>5483 ЭКСТРА Папа может с/к в/у 1/250 8шт.   ОСТАНКИНО</v>
          </cell>
          <cell r="D122">
            <v>180</v>
          </cell>
        </row>
        <row r="123">
          <cell r="A123" t="str">
            <v>5544 Сервелат Финский в/к в/у_45с НОВАЯ ОСТАНКИНО</v>
          </cell>
          <cell r="D123">
            <v>194.90100000000001</v>
          </cell>
        </row>
        <row r="124">
          <cell r="A124" t="str">
            <v>5682 САЛЯМИ МЕЛКОЗЕРНЕНАЯ с/к в/у 1/120_60с   ОСТАНКИНО</v>
          </cell>
          <cell r="D124">
            <v>307</v>
          </cell>
        </row>
        <row r="125">
          <cell r="A125" t="str">
            <v>5706 АРОМАТНАЯ Папа может с/к в/у 1/250 8шт.  ОСТАНКИНО</v>
          </cell>
          <cell r="D125">
            <v>185</v>
          </cell>
        </row>
        <row r="126">
          <cell r="A126" t="str">
            <v>5708 ПОСОЛЬСКАЯ Папа может с/к в/у ОСТАНКИНО</v>
          </cell>
          <cell r="D126">
            <v>10.708</v>
          </cell>
        </row>
        <row r="127">
          <cell r="A127" t="str">
            <v>5820 СЛИВОЧНЫЕ Папа может сос п/о мгс 2*2_45с   ОСТАНКИНО</v>
          </cell>
          <cell r="D127">
            <v>22.411000000000001</v>
          </cell>
        </row>
        <row r="128">
          <cell r="A128" t="str">
            <v>5851 ЭКСТРА Папа может вар п/о   ОСТАНКИНО</v>
          </cell>
          <cell r="D128">
            <v>77.594999999999999</v>
          </cell>
        </row>
        <row r="129">
          <cell r="A129" t="str">
            <v>5931 ОХОТНИЧЬЯ Папа может с/к в/у 1/220 8шт.   ОСТАНКИНО</v>
          </cell>
          <cell r="D129">
            <v>174</v>
          </cell>
        </row>
        <row r="130">
          <cell r="A130" t="str">
            <v>5981 МОЛОЧНЫЕ ТРАДИЦ. сос п/о мгс 1*6_45с   ОСТАНКИНО</v>
          </cell>
          <cell r="D130">
            <v>18.568999999999999</v>
          </cell>
        </row>
        <row r="131">
          <cell r="A131" t="str">
            <v>6041 МОЛОЧНЫЕ К ЗАВТРАКУ сос п/о мгс 1*3  ОСТАНКИНО</v>
          </cell>
          <cell r="D131">
            <v>94.043000000000006</v>
          </cell>
        </row>
        <row r="132">
          <cell r="A132" t="str">
            <v>6042 МОЛОЧНЫЕ К ЗАВТРАКУ сос п/о в/у 0.4кг   ОСТАНКИНО</v>
          </cell>
          <cell r="D132">
            <v>191</v>
          </cell>
        </row>
        <row r="133">
          <cell r="A133" t="str">
            <v>6113 СОЧНЫЕ сос п/о мгс 1*6_Ашан  ОСТАНКИНО</v>
          </cell>
          <cell r="D133">
            <v>279.495</v>
          </cell>
        </row>
        <row r="134">
          <cell r="A134" t="str">
            <v>6123 МОЛОЧНЫЕ КЛАССИЧЕСКИЕ ПМ сос п/о мгс 2*4   ОСТАНКИНО</v>
          </cell>
          <cell r="D134">
            <v>65.328999999999994</v>
          </cell>
        </row>
        <row r="135">
          <cell r="A135" t="str">
            <v>6144 МОЛОЧНЫЕ ТРАДИЦ сос п/о в/у 1/360 (1+1) ОСТАНКИНО</v>
          </cell>
          <cell r="D135">
            <v>25</v>
          </cell>
        </row>
        <row r="136">
          <cell r="A136" t="str">
            <v>6158 ВРЕМЯ ОЛИВЬЕ Папа может вар п/о 0.4кг   ОСТАНКИНО</v>
          </cell>
          <cell r="D136">
            <v>15</v>
          </cell>
        </row>
        <row r="137">
          <cell r="A137" t="str">
            <v>6212 СЕРВЕЛАТ ФИНСКИЙ СН в/к в/у  ОСТАНКИНО</v>
          </cell>
          <cell r="D137">
            <v>0.69899999999999995</v>
          </cell>
        </row>
        <row r="138">
          <cell r="A138" t="str">
            <v>6213 СЕРВЕЛАТ ФИНСКИЙ СН в/к в/у 0.35кг 8шт.  ОСТАНКИНО</v>
          </cell>
          <cell r="D138">
            <v>59</v>
          </cell>
        </row>
        <row r="139">
          <cell r="A139" t="str">
            <v>6215 СЕРВЕЛАТ ОРЕХОВЫЙ СН в/к в/у 0.35кг 8шт  ОСТАНКИНО</v>
          </cell>
          <cell r="D139">
            <v>55</v>
          </cell>
        </row>
        <row r="140">
          <cell r="A140" t="str">
            <v>6217 ШПИКАЧКИ ДОМАШНИЕ СН п/о мгс 0.4кг 8шт.  ОСТАНКИНО</v>
          </cell>
          <cell r="D140">
            <v>45</v>
          </cell>
        </row>
        <row r="141">
          <cell r="A141" t="str">
            <v>6225 ИМПЕРСКАЯ И БАЛЫКОВАЯ в/к с/н мгс 1/90  ОСТАНКИНО</v>
          </cell>
          <cell r="D141">
            <v>49</v>
          </cell>
        </row>
        <row r="142">
          <cell r="A142" t="str">
            <v>6227 МОЛОЧНЫЕ ТРАДИЦ. сос п/о мгс 0.6кг LTF  ОСТАНКИНО</v>
          </cell>
          <cell r="D142">
            <v>16</v>
          </cell>
        </row>
        <row r="143">
          <cell r="A143" t="str">
            <v>6228 МЯСНОЕ АССОРТИ к/з с/н мгс 1/90 10шт.  ОСТАНКИНО</v>
          </cell>
          <cell r="D143">
            <v>51</v>
          </cell>
        </row>
        <row r="144">
          <cell r="A144" t="str">
            <v>6241 ХОТ-ДОГ Папа может сос п/о мгс 0.38кг  ОСТАНКИНО</v>
          </cell>
          <cell r="D144">
            <v>23</v>
          </cell>
        </row>
        <row r="145">
          <cell r="A145" t="str">
            <v>6247 ДОМАШНЯЯ Папа может вар п/о 0,4кг 8шт.  ОСТАНКИНО</v>
          </cell>
          <cell r="D145">
            <v>73</v>
          </cell>
        </row>
        <row r="146">
          <cell r="A146" t="str">
            <v>6259 К ЧАЮ Советское наследие вар н/о мгс  ОСТАНКИНО</v>
          </cell>
          <cell r="D146">
            <v>3.008</v>
          </cell>
        </row>
        <row r="147">
          <cell r="A147" t="str">
            <v>6268 ГОВЯЖЬЯ Папа может вар п/о 0,4кг 8 шт.  ОСТАНКИНО</v>
          </cell>
          <cell r="D147">
            <v>73</v>
          </cell>
        </row>
        <row r="148">
          <cell r="A148" t="str">
            <v>6281 СВИНИНА ДЕЛИКАТ. к/в мл/к в/у 0.3кг 45с  ОСТАНКИНО</v>
          </cell>
          <cell r="D148">
            <v>124</v>
          </cell>
        </row>
        <row r="149">
          <cell r="A149" t="str">
            <v>6297 ФИЛЕЙНЫЕ сос ц/о в/у 1/270 12шт_45с  ОСТАНКИНО</v>
          </cell>
          <cell r="D149">
            <v>389</v>
          </cell>
        </row>
        <row r="150">
          <cell r="A150" t="str">
            <v>6302 БАЛЫКОВАЯ СН в/к в/у 0.35кг 8шт.  ОСТАНКИНО</v>
          </cell>
          <cell r="D150">
            <v>17</v>
          </cell>
        </row>
        <row r="151">
          <cell r="A151" t="str">
            <v>6303 МЯСНЫЕ Папа может сос п/о мгс 1.5*3  ОСТАНКИНО</v>
          </cell>
          <cell r="D151">
            <v>64.018000000000001</v>
          </cell>
        </row>
        <row r="152">
          <cell r="A152" t="str">
            <v>6325 ДОКТОРСКАЯ ПРЕМИУМ вар п/о 0.4кг 8шт.  ОСТАНКИНО</v>
          </cell>
          <cell r="D152">
            <v>90</v>
          </cell>
        </row>
        <row r="153">
          <cell r="A153" t="str">
            <v>6333 МЯСНАЯ Папа может вар п/о 0.4кг 8шт.  ОСТАНКИНО</v>
          </cell>
          <cell r="D153">
            <v>1205</v>
          </cell>
        </row>
        <row r="154">
          <cell r="A154" t="str">
            <v>6353 ЭКСТРА Папа может вар п/о 0.4кг 8шт.  ОСТАНКИНО</v>
          </cell>
          <cell r="D154">
            <v>289</v>
          </cell>
        </row>
        <row r="155">
          <cell r="A155" t="str">
            <v>6392 ФИЛЕЙНАЯ Папа может вар п/о 0.4кг. ОСТАНКИНО</v>
          </cell>
          <cell r="D155">
            <v>893</v>
          </cell>
        </row>
        <row r="156">
          <cell r="A156" t="str">
            <v>6427 КЛАССИЧЕСКАЯ ПМ вар п/о 0.35кг 8шт. ОСТАНКИНО</v>
          </cell>
          <cell r="D156">
            <v>252</v>
          </cell>
        </row>
        <row r="157">
          <cell r="A157" t="str">
            <v>6438 БОГАТЫРСКИЕ Папа Может сос п/о в/у 0,3кг  ОСТАНКИНО</v>
          </cell>
          <cell r="D157">
            <v>91</v>
          </cell>
        </row>
        <row r="158">
          <cell r="A158" t="str">
            <v>6448 СВИНИНА МАДЕРА с/к с/н в/у 1/100 10шт.   ОСТАНКИНО</v>
          </cell>
          <cell r="D158">
            <v>72</v>
          </cell>
        </row>
        <row r="159">
          <cell r="A159" t="str">
            <v>6450 БЕКОН с/к с/н в/у 1/100 10шт.  ОСТАНКИНО</v>
          </cell>
          <cell r="D159">
            <v>96</v>
          </cell>
        </row>
        <row r="160">
          <cell r="A160" t="str">
            <v>6453 ЭКСТРА Папа может с/к с/н в/у 1/100 14шт.   ОСТАНКИНО</v>
          </cell>
          <cell r="D160">
            <v>142</v>
          </cell>
        </row>
        <row r="161">
          <cell r="A161" t="str">
            <v>6454 АРОМАТНАЯ с/к с/н в/у 1/100 14шт.  ОСТАНКИНО</v>
          </cell>
          <cell r="D161">
            <v>167</v>
          </cell>
        </row>
        <row r="162">
          <cell r="A162" t="str">
            <v>6475 С СЫРОМ Папа может сос ц/о мгс 0.4кг6шт  ОСТАНКИНО</v>
          </cell>
          <cell r="D162">
            <v>58</v>
          </cell>
        </row>
        <row r="163">
          <cell r="A163" t="str">
            <v>6527 ШПИКАЧКИ СОЧНЫЕ ПМ сар б/о мгс 1*3 45с ОСТАНКИНО</v>
          </cell>
          <cell r="D163">
            <v>98.994</v>
          </cell>
        </row>
        <row r="164">
          <cell r="A164" t="str">
            <v>6562 СЕРВЕЛАТ КАРЕЛЬСКИЙ СН в/к в/у 0,28кг  ОСТАНКИНО</v>
          </cell>
          <cell r="D164">
            <v>132</v>
          </cell>
        </row>
        <row r="165">
          <cell r="A165" t="str">
            <v>6563 СЛИВОЧНЫЕ СН сос п/о мгс 1*6  ОСТАНКИНО</v>
          </cell>
          <cell r="D165">
            <v>33.314</v>
          </cell>
        </row>
        <row r="166">
          <cell r="A166" t="str">
            <v>6589 МОЛОЧНЫЕ ГОСТ СН сос п/о мгс 0.41кг 10шт  ОСТАНКИНО</v>
          </cell>
          <cell r="D166">
            <v>55</v>
          </cell>
        </row>
        <row r="167">
          <cell r="A167" t="str">
            <v>6590 СЛИВОЧНЫЕ СН сос п/о мгс 0.41кг 10шт.  ОСТАНКИНО</v>
          </cell>
          <cell r="D167">
            <v>98</v>
          </cell>
        </row>
        <row r="168">
          <cell r="A168" t="str">
            <v>6592 ДОКТОРСКАЯ СН вар п/о  ОСТАНКИНО</v>
          </cell>
          <cell r="D168">
            <v>21.698</v>
          </cell>
        </row>
        <row r="169">
          <cell r="A169" t="str">
            <v>6593 ДОКТОРСКАЯ СН вар п/о 0.45кг 8шт.  ОСТАНКИНО</v>
          </cell>
          <cell r="D169">
            <v>62</v>
          </cell>
        </row>
        <row r="170">
          <cell r="A170" t="str">
            <v>6594 МОЛОЧНАЯ СН вар п/о  ОСТАНКИНО</v>
          </cell>
          <cell r="D170">
            <v>21.530999999999999</v>
          </cell>
        </row>
        <row r="171">
          <cell r="A171" t="str">
            <v>6595 МОЛОЧНАЯ СН вар п/о 0.45кг 8шт.  ОСТАНКИНО</v>
          </cell>
          <cell r="D171">
            <v>57</v>
          </cell>
        </row>
        <row r="172">
          <cell r="A172" t="str">
            <v>6601 ГОВЯЖЬИ СН сос п/о мгс 1*6  ОСТАНКИНО</v>
          </cell>
          <cell r="D172">
            <v>18.099</v>
          </cell>
        </row>
        <row r="173">
          <cell r="A173" t="str">
            <v>6641 СЛИВОЧНЫЕ ПМ сос п/о мгс 0,41кг 10шт.  ОСТАНКИНО</v>
          </cell>
          <cell r="D173">
            <v>-3</v>
          </cell>
        </row>
        <row r="174">
          <cell r="A174" t="str">
            <v>6644 СОЧНЫЕ ПМ сос п/о мгс 0,41кг 10шт.  ОСТАНКИНО</v>
          </cell>
          <cell r="D174">
            <v>1</v>
          </cell>
        </row>
        <row r="175">
          <cell r="A175" t="str">
            <v>6645 ВЕТЧ.КЛАССИЧЕСКАЯ СН п/о 0.8кг 4шт.  ОСТАНКИНО</v>
          </cell>
          <cell r="D175">
            <v>1</v>
          </cell>
        </row>
        <row r="176">
          <cell r="A176" t="str">
            <v>6648 СОЧНЫЕ Папа может сар п/о мгс 1*3  ОСТАНКИНО</v>
          </cell>
          <cell r="D176">
            <v>10.391999999999999</v>
          </cell>
        </row>
        <row r="177">
          <cell r="A177" t="str">
            <v>6650 СОЧНЫЕ С СЫРОМ ПМ сар п/о мгс 1*3  ОСТАНКИНО</v>
          </cell>
          <cell r="D177">
            <v>4.1669999999999998</v>
          </cell>
        </row>
        <row r="178">
          <cell r="A178" t="str">
            <v>6661 СОЧНЫЙ ГРИЛЬ ПМ сос п/о мгс 1.5*4_Маяк  ОСТАНКИНО</v>
          </cell>
          <cell r="D178">
            <v>7.7409999999999997</v>
          </cell>
        </row>
        <row r="179">
          <cell r="A179" t="str">
            <v>6666 БОЯНСКАЯ Папа может п/к в/у 0,28кг 8 шт. ОСТАНКИНО</v>
          </cell>
          <cell r="D179">
            <v>223</v>
          </cell>
        </row>
        <row r="180">
          <cell r="A180" t="str">
            <v>6669 ВЕНСКАЯ САЛЯМИ п/к в/у 0.28кг 8шт  ОСТАНКИНО</v>
          </cell>
          <cell r="D180">
            <v>121</v>
          </cell>
        </row>
        <row r="181">
          <cell r="A181" t="str">
            <v>6683 СЕРВЕЛАТ ЗЕРНИСТЫЙ ПМ в/к в/у 0,35кг  ОСТАНКИНО</v>
          </cell>
          <cell r="D181">
            <v>366</v>
          </cell>
        </row>
        <row r="182">
          <cell r="A182" t="str">
            <v>6684 СЕРВЕЛАТ КАРЕЛЬСКИЙ ПМ в/к в/у 0.28кг  ОСТАНКИНО</v>
          </cell>
          <cell r="D182">
            <v>523</v>
          </cell>
        </row>
        <row r="183">
          <cell r="A183" t="str">
            <v>6689 СЕРВЕЛАТ ОХОТНИЧИЙ ПМ в/к в/у 0,35кг 8шт  ОСТАНКИНО</v>
          </cell>
          <cell r="D183">
            <v>1027</v>
          </cell>
        </row>
        <row r="184">
          <cell r="A184" t="str">
            <v>6692 СЕРВЕЛАТ ПРИМА в/к в/у 0.28кг 8шт.  ОСТАНКИНО</v>
          </cell>
          <cell r="D184">
            <v>104</v>
          </cell>
        </row>
        <row r="185">
          <cell r="A185" t="str">
            <v>6697 СЕРВЕЛАТ ФИНСКИЙ ПМ в/к в/у 0,35кг 8шт.  ОСТАНКИНО</v>
          </cell>
          <cell r="D185">
            <v>1269</v>
          </cell>
        </row>
        <row r="186">
          <cell r="A186" t="str">
            <v>6713 СОЧНЫЙ ГРИЛЬ ПМ сос п/о мгс 0.41кг 8шт.  ОСТАНКИНО</v>
          </cell>
          <cell r="D186">
            <v>402</v>
          </cell>
        </row>
        <row r="187">
          <cell r="A187" t="str">
            <v>6716 ОСОБАЯ Коровино (в сетке) 0.5кг 8шт.  ОСТАНКИНО</v>
          </cell>
          <cell r="D187">
            <v>52</v>
          </cell>
        </row>
        <row r="188">
          <cell r="A188" t="str">
            <v>6722 СОЧНЫЕ ПМ сос п/о мгс 0,41кг 10шт.  ОСТАНКИНО</v>
          </cell>
          <cell r="D188">
            <v>1047</v>
          </cell>
        </row>
        <row r="189">
          <cell r="A189" t="str">
            <v>6726 СЛИВОЧНЫЕ ПМ сос п/о мгс 0.41кг 10шт.  ОСТАНКИНО</v>
          </cell>
          <cell r="D189">
            <v>421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-1</v>
          </cell>
        </row>
        <row r="191">
          <cell r="A191" t="str">
            <v>БОНУС МОЛОЧНЫЕ ТРАДИЦ. сос п/о мгс 0.6кг_UZ (6083)</v>
          </cell>
          <cell r="D191">
            <v>135</v>
          </cell>
        </row>
        <row r="192">
          <cell r="A192" t="str">
            <v>БОНУС МОЛОЧНЫЕ ТРАДИЦ. сос п/о мгс 1*6_UZ (6082)</v>
          </cell>
          <cell r="D192">
            <v>71.662999999999997</v>
          </cell>
        </row>
        <row r="193">
          <cell r="A193" t="str">
            <v>БОНУС СОЧНЫЕ сос п/о мгс 0.41кг_UZ (6087)  ОСТАНКИНО</v>
          </cell>
          <cell r="D193">
            <v>63</v>
          </cell>
        </row>
        <row r="194">
          <cell r="A194" t="str">
            <v>БОНУС СОЧНЫЕ сос п/о мгс 1*6_UZ (6088)  ОСТАНКИНО</v>
          </cell>
          <cell r="D194">
            <v>16.716999999999999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160</v>
          </cell>
        </row>
        <row r="196">
          <cell r="A196" t="str">
            <v>БОНУС_283  Сосиски Сочинки, ВЕС, ТМ Стародворье ПОКОМ</v>
          </cell>
          <cell r="D196">
            <v>61.146999999999998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41.445999999999998</v>
          </cell>
        </row>
        <row r="198">
          <cell r="A198" t="str">
            <v>БОНУС_Готовые чебупели сочные с мясом ТМ Горячая штучка  0,3кг зам    ПОКОМ</v>
          </cell>
          <cell r="D198">
            <v>54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53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34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48</v>
          </cell>
        </row>
        <row r="202">
          <cell r="A202" t="str">
            <v>Вацлавская вареная ВЕС СПК</v>
          </cell>
          <cell r="D202">
            <v>0.317</v>
          </cell>
        </row>
        <row r="203">
          <cell r="A203" t="str">
            <v>Вацлавская п/к (черева) 390 гр.шт. термоус.пак  СПК</v>
          </cell>
          <cell r="D203">
            <v>13</v>
          </cell>
        </row>
        <row r="204">
          <cell r="A204" t="str">
            <v>Ветчина Вацлавская 400 гр.шт.  СПК</v>
          </cell>
          <cell r="D204">
            <v>-4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43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397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149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98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4.4800000000000004</v>
          </cell>
        </row>
        <row r="210">
          <cell r="A210" t="str">
            <v>Дельгаро с/в "Эликатессе" 140 гр.шт.  СПК</v>
          </cell>
          <cell r="D210">
            <v>2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-4</v>
          </cell>
        </row>
        <row r="212">
          <cell r="A212" t="str">
            <v>Докторская вареная термоус.пак. "Высокий вкус"  СПК</v>
          </cell>
          <cell r="D212">
            <v>36.957000000000001</v>
          </cell>
        </row>
        <row r="213">
          <cell r="A213" t="str">
            <v>Жар-боллы с курочкой и сыром, ВЕС ТМ Зареченские  ПОКОМ</v>
          </cell>
          <cell r="D213">
            <v>36</v>
          </cell>
        </row>
        <row r="214">
          <cell r="A214" t="str">
            <v>Жар-ладушки с мясом ТМ Зареченские ВЕС ПОКОМ</v>
          </cell>
          <cell r="D214">
            <v>81.400000000000006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7.4</v>
          </cell>
        </row>
        <row r="216">
          <cell r="A216" t="str">
            <v>Жар-ладушки с мясом. ВЕС  ПОКОМ</v>
          </cell>
          <cell r="D216">
            <v>3.7</v>
          </cell>
        </row>
        <row r="217">
          <cell r="A217" t="str">
            <v>Жар-ладушки с яблоком и грушей ТМ Зареченские ВЕС ПОКОМ</v>
          </cell>
          <cell r="D217">
            <v>29.6</v>
          </cell>
        </row>
        <row r="218">
          <cell r="A218" t="str">
            <v>ЖАР-мени ВЕС ТМ Зареченские  ПОКОМ</v>
          </cell>
          <cell r="D218">
            <v>44</v>
          </cell>
        </row>
        <row r="219">
          <cell r="A219" t="str">
            <v>Карбонад Юбилейный термоус.пак.  СПК</v>
          </cell>
          <cell r="D219">
            <v>6.1619999999999999</v>
          </cell>
        </row>
        <row r="220">
          <cell r="A220" t="str">
            <v>Классика с/к 235 гр.шт. "Высокий вкус"  СПК</v>
          </cell>
          <cell r="D220">
            <v>20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97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60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31</v>
          </cell>
        </row>
        <row r="224">
          <cell r="A224" t="str">
            <v>Коньячная с/к 0,10 кг.шт. нарезка (лоток с ср.зад.атм.) "Высокий вкус"  СПК</v>
          </cell>
          <cell r="D224">
            <v>2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81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175</v>
          </cell>
        </row>
        <row r="227">
          <cell r="A227" t="str">
            <v>Любительская вареная термоус.пак. "Высокий вкус"  СПК</v>
          </cell>
          <cell r="D227">
            <v>-2.4740000000000002</v>
          </cell>
        </row>
        <row r="228">
          <cell r="A228" t="str">
            <v>Мини-сосиски в тесте "Фрайпики" 1,8кг ВЕС, ТМ Зареченские  ПОКОМ</v>
          </cell>
          <cell r="D228">
            <v>25.2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29.6</v>
          </cell>
        </row>
        <row r="230">
          <cell r="A230" t="str">
            <v>Мусульманская п/к "Просто выгодно" термофор.пак.  СПК</v>
          </cell>
          <cell r="D230">
            <v>2.008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316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635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387</v>
          </cell>
        </row>
        <row r="234">
          <cell r="A234" t="str">
            <v>Наггетсы Хрустящие ТМ Зареченские. ВЕС ПОКОМ</v>
          </cell>
          <cell r="D234">
            <v>48</v>
          </cell>
        </row>
        <row r="235">
          <cell r="A235" t="str">
            <v>Оригинальная с перцем с/к  СПК</v>
          </cell>
          <cell r="D235">
            <v>101.56399999999999</v>
          </cell>
        </row>
        <row r="236">
          <cell r="A236" t="str">
            <v>Особая вареная  СПК</v>
          </cell>
          <cell r="D236">
            <v>4.8220000000000001</v>
          </cell>
        </row>
        <row r="237">
          <cell r="A237" t="str">
            <v>Пекантино с/в "Эликатессе" 0,10 кг.шт. нарезка (лоток с.ср.защ.атм.)  СПК</v>
          </cell>
          <cell r="D237">
            <v>14</v>
          </cell>
        </row>
        <row r="238">
          <cell r="A238" t="str">
            <v>Пельмени Grandmeni с говядиной и свининой Горячая штучка 0,75 кг Бульмени  ПОКОМ</v>
          </cell>
          <cell r="D238">
            <v>2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148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21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267</v>
          </cell>
        </row>
        <row r="242">
          <cell r="A242" t="str">
            <v>Пельмени Бигбули с мясом, Горячая штучка 0,43кг  ПОКОМ</v>
          </cell>
          <cell r="D242">
            <v>34</v>
          </cell>
        </row>
        <row r="243">
          <cell r="A243" t="str">
            <v>Пельмени Бигбули с мясом, Горячая штучка 0,9кг  ПОКОМ</v>
          </cell>
          <cell r="D243">
            <v>41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506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31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175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170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315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746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161</v>
          </cell>
        </row>
        <row r="251">
          <cell r="A251" t="str">
            <v>Пельмени Левантские ТМ Особый рецепт 0,8 кг  ПОКОМ</v>
          </cell>
          <cell r="D251">
            <v>4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59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385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27</v>
          </cell>
        </row>
        <row r="255">
          <cell r="A255" t="str">
            <v>Пельмени Отборные с говядиной и свининой 0,43 кг ТМ Стародворье ТС Медвежье ушко</v>
          </cell>
          <cell r="D255">
            <v>1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170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181</v>
          </cell>
        </row>
        <row r="258">
          <cell r="A258" t="str">
            <v>Пельмени Сочные сфера 0,9 кг ТМ Стародворье ПОКОМ</v>
          </cell>
          <cell r="D258">
            <v>296</v>
          </cell>
        </row>
        <row r="259">
          <cell r="A259" t="str">
            <v>По-Австрийски с/к 260 гр.шт. "Высокий вкус"  СПК</v>
          </cell>
          <cell r="D259">
            <v>23</v>
          </cell>
        </row>
        <row r="260">
          <cell r="A260" t="str">
            <v>Покровская вареная 0,47 кг шт.  СПК</v>
          </cell>
          <cell r="D260">
            <v>3</v>
          </cell>
        </row>
        <row r="261">
          <cell r="A261" t="str">
            <v>Салями Трюфель с/в "Эликатессе" 0,16 кг.шт.  СПК</v>
          </cell>
          <cell r="D261">
            <v>32</v>
          </cell>
        </row>
        <row r="262">
          <cell r="A262" t="str">
            <v>Салями Финская с/к 235 гр.шт. "Высокий вкус"  СПК</v>
          </cell>
          <cell r="D262">
            <v>23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-2.6720000000000002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-0.16400000000000001</v>
          </cell>
        </row>
        <row r="265">
          <cell r="A265" t="str">
            <v>Сардельки из свинины (черева) ( в ср.защ.атм) "Высокий вкус"  СПК</v>
          </cell>
          <cell r="D265">
            <v>2.0369999999999999</v>
          </cell>
        </row>
        <row r="266">
          <cell r="A266" t="str">
            <v>Семейная с чесночком Экстра вареная  СПК</v>
          </cell>
          <cell r="D266">
            <v>21.734000000000002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26</v>
          </cell>
        </row>
        <row r="268">
          <cell r="A268" t="str">
            <v>Сервелат Финский в/к 0,38 кг.шт. термофор.пак.  СПК</v>
          </cell>
          <cell r="D268">
            <v>-6</v>
          </cell>
        </row>
        <row r="269">
          <cell r="A269" t="str">
            <v>Сибирская особая с/к 0,235 кг шт.  СПК</v>
          </cell>
          <cell r="D269">
            <v>-2</v>
          </cell>
        </row>
        <row r="270">
          <cell r="A270" t="str">
            <v>Славянская п/к 0,38 кг шт.термофор.пак.  СПК</v>
          </cell>
        </row>
        <row r="271">
          <cell r="A271" t="str">
            <v>Сосиски "Баварские" 0,36 кг.шт. вак.упак.  СПК</v>
          </cell>
          <cell r="D271">
            <v>1</v>
          </cell>
        </row>
        <row r="272">
          <cell r="A272" t="str">
            <v>Сосиски Мусульманские "Просто выгодно" (в ср.защ.атм.)  СПК</v>
          </cell>
          <cell r="D272">
            <v>2.7639999999999998</v>
          </cell>
        </row>
        <row r="273">
          <cell r="A273" t="str">
            <v>Торо Неро с/в "Эликатессе" 140 гр.шт.  СПК</v>
          </cell>
          <cell r="D273">
            <v>5</v>
          </cell>
        </row>
        <row r="274">
          <cell r="A274" t="str">
            <v>Уши свиные копченые к пиву 0,15кг нар. д/ф шт.  СПК</v>
          </cell>
          <cell r="D274">
            <v>3</v>
          </cell>
        </row>
        <row r="275">
          <cell r="A275" t="str">
            <v>Фестивальная пора с/к 235 гр.шт.  СПК</v>
          </cell>
          <cell r="D275">
            <v>10</v>
          </cell>
        </row>
        <row r="276">
          <cell r="A276" t="str">
            <v>Фестивальная с/к 0,235 кг.шт.  СПК</v>
          </cell>
          <cell r="D276">
            <v>-1</v>
          </cell>
        </row>
        <row r="277">
          <cell r="A277" t="str">
            <v>Фестивальная с/к ВЕС   СПК</v>
          </cell>
          <cell r="D277">
            <v>3.0659999999999998</v>
          </cell>
        </row>
        <row r="278">
          <cell r="A278" t="str">
            <v>Фуэт с/в "Эликатессе" 160 гр.шт.  СПК</v>
          </cell>
          <cell r="D278">
            <v>7</v>
          </cell>
        </row>
        <row r="279">
          <cell r="A279" t="str">
            <v>Хинкали Классические ТМ Зареченские ВЕС ПОКОМ</v>
          </cell>
          <cell r="D279">
            <v>25</v>
          </cell>
        </row>
        <row r="280">
          <cell r="A280" t="str">
            <v>Хотстеры ТМ Горячая штучка ТС Хотстеры 0,25 кг зам  ПОКОМ</v>
          </cell>
          <cell r="D280">
            <v>303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20</v>
          </cell>
        </row>
        <row r="282">
          <cell r="A282" t="str">
            <v>Хрустящие крылышки ТМ Горячая штучка 0,3 кг зам  ПОКОМ</v>
          </cell>
          <cell r="D282">
            <v>16</v>
          </cell>
        </row>
        <row r="283">
          <cell r="A283" t="str">
            <v>Чебупай сочное яблоко ТМ Горячая штучка 0,2 кг зам.  ПОКОМ</v>
          </cell>
          <cell r="D283">
            <v>6</v>
          </cell>
        </row>
        <row r="284">
          <cell r="A284" t="str">
            <v>Чебупай спелая вишня ТМ Горячая штучка 0,2 кг зам.  ПОКОМ</v>
          </cell>
          <cell r="D284">
            <v>56</v>
          </cell>
        </row>
        <row r="285">
          <cell r="A285" t="str">
            <v>Чебупели Курочка гриль ТМ Горячая штучка, 0,3 кг зам  ПОКОМ</v>
          </cell>
          <cell r="D285">
            <v>21</v>
          </cell>
        </row>
        <row r="286">
          <cell r="A286" t="str">
            <v>Чебупицца курочка по-итальянски Горячая штучка 0,25 кг зам  ПОКОМ</v>
          </cell>
          <cell r="D286">
            <v>523</v>
          </cell>
        </row>
        <row r="287">
          <cell r="A287" t="str">
            <v>Чебупицца Пепперони ТМ Горячая штучка ТС Чебупицца 0.25кг зам  ПОКОМ</v>
          </cell>
          <cell r="D287">
            <v>545</v>
          </cell>
        </row>
        <row r="288">
          <cell r="A288" t="str">
            <v>Чебуреки сочные ВЕС ТМ Зареченские  ПОКОМ</v>
          </cell>
          <cell r="D288">
            <v>85</v>
          </cell>
        </row>
        <row r="289">
          <cell r="A289" t="str">
            <v>Шпикачки Русские (черева) (в ср.защ.атм.) "Высокий вкус"  СПК</v>
          </cell>
          <cell r="D289">
            <v>-3.923</v>
          </cell>
        </row>
        <row r="290">
          <cell r="A290" t="str">
            <v>Эликапреза с/в "Эликатессе" 0,10 кг.шт. нарезка (лоток с ср.защ.атм.)  СПК</v>
          </cell>
          <cell r="D290">
            <v>20</v>
          </cell>
        </row>
        <row r="291">
          <cell r="A291" t="str">
            <v>Юбилейная с/к 0,235 кг.шт.  СПК</v>
          </cell>
          <cell r="D291">
            <v>-5</v>
          </cell>
        </row>
        <row r="292">
          <cell r="A292" t="str">
            <v>Итого</v>
          </cell>
          <cell r="D292">
            <v>45724.260999999999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1" sqref="T11"/>
    </sheetView>
  </sheetViews>
  <sheetFormatPr defaultColWidth="10.5" defaultRowHeight="11.45" customHeight="1" outlineLevelRow="1" x14ac:dyDescent="0.2"/>
  <cols>
    <col min="1" max="1" width="62.33203125" style="1" customWidth="1"/>
    <col min="2" max="2" width="3.8320312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5" width="6.5" style="5" bestFit="1" customWidth="1"/>
    <col min="16" max="19" width="1.1640625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5.6640625" style="5" customWidth="1"/>
    <col min="25" max="25" width="5.6640625" style="5" bestFit="1" customWidth="1"/>
    <col min="26" max="27" width="1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7.6640625" style="5" customWidth="1"/>
    <col min="34" max="34" width="6.6640625" style="5" bestFit="1" customWidth="1"/>
    <col min="35" max="36" width="6.1640625" style="5" bestFit="1" customWidth="1"/>
    <col min="37" max="37" width="6.6640625" style="5" bestFit="1" customWidth="1"/>
    <col min="38" max="39" width="1.1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AH3" s="16" t="s">
        <v>140</v>
      </c>
      <c r="AI3" s="16" t="s">
        <v>141</v>
      </c>
      <c r="AJ3" s="16" t="s">
        <v>141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117</v>
      </c>
      <c r="H4" s="10" t="s">
        <v>118</v>
      </c>
      <c r="I4" s="10" t="s">
        <v>119</v>
      </c>
      <c r="J4" s="10" t="s">
        <v>120</v>
      </c>
      <c r="K4" s="10" t="s">
        <v>121</v>
      </c>
      <c r="L4" s="10" t="s">
        <v>122</v>
      </c>
      <c r="M4" s="10" t="s">
        <v>122</v>
      </c>
      <c r="N4" s="10" t="s">
        <v>122</v>
      </c>
      <c r="O4" s="10" t="s">
        <v>122</v>
      </c>
      <c r="P4" s="10" t="s">
        <v>122</v>
      </c>
      <c r="Q4" s="10" t="s">
        <v>122</v>
      </c>
      <c r="R4" s="11" t="s">
        <v>122</v>
      </c>
      <c r="S4" s="10" t="s">
        <v>123</v>
      </c>
      <c r="T4" s="11" t="s">
        <v>122</v>
      </c>
      <c r="U4" s="11" t="s">
        <v>122</v>
      </c>
      <c r="V4" s="10" t="s">
        <v>119</v>
      </c>
      <c r="W4" s="11" t="s">
        <v>122</v>
      </c>
      <c r="X4" s="10" t="s">
        <v>124</v>
      </c>
      <c r="Y4" s="11" t="s">
        <v>125</v>
      </c>
      <c r="Z4" s="10" t="s">
        <v>126</v>
      </c>
      <c r="AA4" s="10" t="s">
        <v>127</v>
      </c>
      <c r="AB4" s="10" t="s">
        <v>128</v>
      </c>
      <c r="AC4" s="10" t="s">
        <v>129</v>
      </c>
      <c r="AD4" s="10" t="s">
        <v>119</v>
      </c>
      <c r="AE4" s="10" t="s">
        <v>119</v>
      </c>
      <c r="AF4" s="10" t="s">
        <v>130</v>
      </c>
      <c r="AG4" s="10" t="s">
        <v>131</v>
      </c>
      <c r="AH4" s="11" t="s">
        <v>132</v>
      </c>
      <c r="AI4" s="11" t="s">
        <v>132</v>
      </c>
      <c r="AJ4" s="11" t="s">
        <v>132</v>
      </c>
      <c r="AK4" s="11" t="s">
        <v>132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133</v>
      </c>
      <c r="M5" s="13" t="s">
        <v>134</v>
      </c>
      <c r="N5" s="13" t="s">
        <v>135</v>
      </c>
      <c r="O5" s="13" t="s">
        <v>142</v>
      </c>
      <c r="T5" s="13" t="s">
        <v>136</v>
      </c>
      <c r="U5" s="13" t="s">
        <v>137</v>
      </c>
      <c r="W5" s="13" t="s">
        <v>138</v>
      </c>
      <c r="AD5" s="13" t="s">
        <v>143</v>
      </c>
      <c r="AE5" s="13" t="s">
        <v>144</v>
      </c>
      <c r="AF5" s="13" t="s">
        <v>145</v>
      </c>
      <c r="AH5" s="13" t="s">
        <v>136</v>
      </c>
      <c r="AI5" s="13" t="s">
        <v>137</v>
      </c>
      <c r="AJ5" s="13" t="s">
        <v>138</v>
      </c>
      <c r="AK5" s="13" t="s">
        <v>139</v>
      </c>
    </row>
    <row r="6" spans="1:39" ht="11.1" customHeight="1" x14ac:dyDescent="0.2">
      <c r="A6" s="6"/>
      <c r="B6" s="6"/>
      <c r="C6" s="3"/>
      <c r="D6" s="3"/>
      <c r="E6" s="9">
        <f>SUM(E7:E132)</f>
        <v>134664.82899999994</v>
      </c>
      <c r="F6" s="9">
        <f>SUM(F7:F132)</f>
        <v>87009.607000000004</v>
      </c>
      <c r="J6" s="9">
        <f>SUM(J7:J132)</f>
        <v>131707.728</v>
      </c>
      <c r="K6" s="9">
        <f t="shared" ref="K6:W6" si="0">SUM(K7:K132)</f>
        <v>2957.1009999999983</v>
      </c>
      <c r="L6" s="9">
        <f t="shared" si="0"/>
        <v>17330</v>
      </c>
      <c r="M6" s="9">
        <f t="shared" si="0"/>
        <v>16320</v>
      </c>
      <c r="N6" s="9">
        <f t="shared" si="0"/>
        <v>20115</v>
      </c>
      <c r="O6" s="9">
        <f t="shared" si="0"/>
        <v>2000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15700</v>
      </c>
      <c r="U6" s="9">
        <f t="shared" si="0"/>
        <v>0</v>
      </c>
      <c r="V6" s="9">
        <f t="shared" si="0"/>
        <v>21039.705599999998</v>
      </c>
      <c r="W6" s="9">
        <f t="shared" si="0"/>
        <v>0</v>
      </c>
      <c r="Z6" s="9">
        <f t="shared" ref="Z6" si="1">SUM(Z7:Z132)</f>
        <v>0</v>
      </c>
      <c r="AA6" s="9">
        <f t="shared" ref="AA6" si="2">SUM(AA7:AA132)</f>
        <v>0</v>
      </c>
      <c r="AB6" s="9">
        <f t="shared" ref="AB6" si="3">SUM(AB7:AB132)</f>
        <v>21434.300999999992</v>
      </c>
      <c r="AC6" s="9">
        <f t="shared" ref="AC6" si="4">SUM(AC7:AC132)</f>
        <v>8032</v>
      </c>
      <c r="AD6" s="9">
        <f t="shared" ref="AD6" si="5">SUM(AD7:AD132)</f>
        <v>22519.335400000018</v>
      </c>
      <c r="AE6" s="9">
        <f t="shared" ref="AE6" si="6">SUM(AE7:AE132)</f>
        <v>21385.769999999997</v>
      </c>
      <c r="AF6" s="9">
        <f t="shared" ref="AF6" si="7">SUM(AF7:AF132)</f>
        <v>23252.961000000014</v>
      </c>
      <c r="AH6" s="9">
        <f t="shared" ref="AH6" si="8">SUM(AH7:AH132)</f>
        <v>8989</v>
      </c>
      <c r="AI6" s="9">
        <f t="shared" ref="AI6" si="9">SUM(AI7:AI132)</f>
        <v>0</v>
      </c>
      <c r="AJ6" s="9">
        <f t="shared" ref="AJ6" si="10">SUM(AJ7:AJ132)</f>
        <v>0</v>
      </c>
      <c r="AK6" s="9">
        <f t="shared" ref="AK6" si="11">SUM(AK7:AK132)</f>
        <v>15301.15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36.051000000000002</v>
      </c>
      <c r="D7" s="8">
        <v>147.524</v>
      </c>
      <c r="E7" s="8">
        <v>81.28</v>
      </c>
      <c r="F7" s="8">
        <v>102.295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78.363</v>
      </c>
      <c r="K7" s="12">
        <f>E7-J7</f>
        <v>2.9170000000000016</v>
      </c>
      <c r="L7" s="12">
        <f>VLOOKUP(A:A,[1]TDSheet!$A:$N,14,0)</f>
        <v>0</v>
      </c>
      <c r="M7" s="12">
        <f>VLOOKUP(A:A,[1]TDSheet!$A:$W,23,0)</f>
        <v>0</v>
      </c>
      <c r="N7" s="12">
        <f>VLOOKUP(A:A,[3]TDSheet!$A:$C,3,0)</f>
        <v>25</v>
      </c>
      <c r="O7" s="12"/>
      <c r="P7" s="12"/>
      <c r="Q7" s="12"/>
      <c r="R7" s="12"/>
      <c r="S7" s="12"/>
      <c r="T7" s="14"/>
      <c r="U7" s="14"/>
      <c r="V7" s="12">
        <f>(E7-AB7-AC7)/5</f>
        <v>11.803999999999998</v>
      </c>
      <c r="W7" s="14"/>
      <c r="X7" s="15">
        <f>(F7+L7+M7+T7+U7+W7)/V7</f>
        <v>8.666130125381228</v>
      </c>
      <c r="Y7" s="12">
        <f>F7/V7</f>
        <v>8.666130125381228</v>
      </c>
      <c r="Z7" s="12"/>
      <c r="AA7" s="12"/>
      <c r="AB7" s="12">
        <f>VLOOKUP(A:A,[4]TDSheet!$A:$D,4,0)</f>
        <v>22.26</v>
      </c>
      <c r="AC7" s="12">
        <f>VLOOKUP(A:A,[1]TDSheet!$A:$AC,29,0)</f>
        <v>0</v>
      </c>
      <c r="AD7" s="12">
        <f>VLOOKUP(A:A,[1]TDSheet!$A:$AD,30,0)</f>
        <v>13.8432</v>
      </c>
      <c r="AE7" s="12">
        <f>VLOOKUP(A:A,[1]TDSheet!$A:$AE,31,0)</f>
        <v>16.3124</v>
      </c>
      <c r="AF7" s="12">
        <f>VLOOKUP(A:A,[5]TDSheet!$A:$D,4,0)</f>
        <v>11.103</v>
      </c>
      <c r="AG7" s="12">
        <f>VLOOKUP(A:A,[1]TDSheet!$A:$AG,33,0)</f>
        <v>0</v>
      </c>
      <c r="AH7" s="12">
        <f>T7*H7</f>
        <v>0</v>
      </c>
      <c r="AI7" s="12">
        <f>U7*H7</f>
        <v>0</v>
      </c>
      <c r="AJ7" s="12">
        <f>W7*H7</f>
        <v>0</v>
      </c>
      <c r="AK7" s="12">
        <f>N7*H7</f>
        <v>25</v>
      </c>
      <c r="AL7" s="12"/>
      <c r="AM7" s="12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572.40200000000004</v>
      </c>
      <c r="D8" s="8">
        <v>1129.32</v>
      </c>
      <c r="E8" s="8">
        <v>883.45100000000002</v>
      </c>
      <c r="F8" s="8">
        <v>803.35400000000004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853.02599999999995</v>
      </c>
      <c r="K8" s="12">
        <f t="shared" ref="K8:K71" si="12">E8-J8</f>
        <v>30.425000000000068</v>
      </c>
      <c r="L8" s="12">
        <f>VLOOKUP(A:A,[1]TDSheet!$A:$N,14,0)</f>
        <v>0</v>
      </c>
      <c r="M8" s="12">
        <f>VLOOKUP(A:A,[1]TDSheet!$A:$W,23,0)</f>
        <v>0</v>
      </c>
      <c r="N8" s="12">
        <f>VLOOKUP(A:A,[3]TDSheet!$A:$C,3,0)</f>
        <v>118</v>
      </c>
      <c r="O8" s="12"/>
      <c r="P8" s="12"/>
      <c r="Q8" s="12"/>
      <c r="R8" s="12"/>
      <c r="S8" s="12"/>
      <c r="T8" s="14">
        <v>400</v>
      </c>
      <c r="U8" s="14"/>
      <c r="V8" s="12">
        <f t="shared" ref="V8:V71" si="13">(E8-AB8-AC8)/5</f>
        <v>170.21620000000001</v>
      </c>
      <c r="W8" s="14"/>
      <c r="X8" s="15">
        <f t="shared" ref="X8:X71" si="14">(F8+L8+M8+T8+U8+W8)/V8</f>
        <v>7.0695621215841964</v>
      </c>
      <c r="Y8" s="12">
        <f t="shared" ref="Y8:Y71" si="15">F8/V8</f>
        <v>4.7196095318776941</v>
      </c>
      <c r="Z8" s="12"/>
      <c r="AA8" s="12"/>
      <c r="AB8" s="12">
        <f>VLOOKUP(A:A,[4]TDSheet!$A:$D,4,0)</f>
        <v>32.369999999999997</v>
      </c>
      <c r="AC8" s="12">
        <f>VLOOKUP(A:A,[1]TDSheet!$A:$AC,29,0)</f>
        <v>0</v>
      </c>
      <c r="AD8" s="12">
        <f>VLOOKUP(A:A,[1]TDSheet!$A:$AD,30,0)</f>
        <v>170.81059999999999</v>
      </c>
      <c r="AE8" s="12">
        <f>VLOOKUP(A:A,[1]TDSheet!$A:$AE,31,0)</f>
        <v>181.67939999999999</v>
      </c>
      <c r="AF8" s="12">
        <f>VLOOKUP(A:A,[5]TDSheet!$A:$D,4,0)</f>
        <v>281.57299999999998</v>
      </c>
      <c r="AG8" s="19" t="s">
        <v>146</v>
      </c>
      <c r="AH8" s="12">
        <f t="shared" ref="AH8:AH71" si="16">T8*H8</f>
        <v>400</v>
      </c>
      <c r="AI8" s="12">
        <f t="shared" ref="AI8:AI71" si="17">U8*H8</f>
        <v>0</v>
      </c>
      <c r="AJ8" s="12">
        <f t="shared" ref="AJ8:AJ71" si="18">W8*H8</f>
        <v>0</v>
      </c>
      <c r="AK8" s="12">
        <f t="shared" ref="AK8:AK71" si="19">N8*H8</f>
        <v>118</v>
      </c>
      <c r="AL8" s="12"/>
      <c r="AM8" s="12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259.22399999999999</v>
      </c>
      <c r="D9" s="8">
        <v>789.255</v>
      </c>
      <c r="E9" s="8">
        <v>682.63099999999997</v>
      </c>
      <c r="F9" s="8">
        <v>354.49799999999999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658.28800000000001</v>
      </c>
      <c r="K9" s="12">
        <f t="shared" si="12"/>
        <v>24.342999999999961</v>
      </c>
      <c r="L9" s="12">
        <f>VLOOKUP(A:A,[1]TDSheet!$A:$N,14,0)</f>
        <v>160</v>
      </c>
      <c r="M9" s="12">
        <f>VLOOKUP(A:A,[1]TDSheet!$A:$W,23,0)</f>
        <v>100</v>
      </c>
      <c r="N9" s="12">
        <f>VLOOKUP(A:A,[3]TDSheet!$A:$C,3,0)</f>
        <v>80</v>
      </c>
      <c r="O9" s="12"/>
      <c r="P9" s="12"/>
      <c r="Q9" s="12"/>
      <c r="R9" s="12"/>
      <c r="S9" s="12"/>
      <c r="T9" s="14"/>
      <c r="U9" s="14"/>
      <c r="V9" s="12">
        <f t="shared" si="13"/>
        <v>90.691400000000002</v>
      </c>
      <c r="W9" s="14"/>
      <c r="X9" s="15">
        <f t="shared" si="14"/>
        <v>6.7757030986400038</v>
      </c>
      <c r="Y9" s="12">
        <f t="shared" si="15"/>
        <v>3.9088381037231752</v>
      </c>
      <c r="Z9" s="12"/>
      <c r="AA9" s="12"/>
      <c r="AB9" s="12">
        <f>VLOOKUP(A:A,[4]TDSheet!$A:$D,4,0)</f>
        <v>229.17400000000001</v>
      </c>
      <c r="AC9" s="12">
        <f>VLOOKUP(A:A,[1]TDSheet!$A:$AC,29,0)</f>
        <v>0</v>
      </c>
      <c r="AD9" s="12">
        <f>VLOOKUP(A:A,[1]TDSheet!$A:$AD,30,0)</f>
        <v>89.99860000000001</v>
      </c>
      <c r="AE9" s="12">
        <f>VLOOKUP(A:A,[1]TDSheet!$A:$AE,31,0)</f>
        <v>92.029399999999995</v>
      </c>
      <c r="AF9" s="12">
        <f>VLOOKUP(A:A,[5]TDSheet!$A:$D,4,0)</f>
        <v>89.221999999999994</v>
      </c>
      <c r="AG9" s="12" t="e">
        <f>VLOOKUP(A:A,[1]TDSheet!$A:$AG,33,0)</f>
        <v>#N/A</v>
      </c>
      <c r="AH9" s="12">
        <f t="shared" si="16"/>
        <v>0</v>
      </c>
      <c r="AI9" s="12">
        <f t="shared" si="17"/>
        <v>0</v>
      </c>
      <c r="AJ9" s="12">
        <f t="shared" si="18"/>
        <v>0</v>
      </c>
      <c r="AK9" s="12">
        <f t="shared" si="19"/>
        <v>80</v>
      </c>
      <c r="AL9" s="12"/>
      <c r="AM9" s="12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720.84100000000001</v>
      </c>
      <c r="D10" s="8">
        <v>2702.056</v>
      </c>
      <c r="E10" s="8">
        <v>2359.34</v>
      </c>
      <c r="F10" s="8">
        <v>1041.8579999999999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2226.239</v>
      </c>
      <c r="K10" s="12">
        <f t="shared" si="12"/>
        <v>133.10100000000011</v>
      </c>
      <c r="L10" s="12">
        <f>VLOOKUP(A:A,[1]TDSheet!$A:$N,14,0)</f>
        <v>750</v>
      </c>
      <c r="M10" s="12">
        <f>VLOOKUP(A:A,[1]TDSheet!$A:$W,23,0)</f>
        <v>200</v>
      </c>
      <c r="N10" s="12">
        <f>VLOOKUP(A:A,[3]TDSheet!$A:$C,3,0)</f>
        <v>240</v>
      </c>
      <c r="O10" s="12"/>
      <c r="P10" s="12"/>
      <c r="Q10" s="12"/>
      <c r="R10" s="12"/>
      <c r="S10" s="12"/>
      <c r="T10" s="14">
        <v>550</v>
      </c>
      <c r="U10" s="14"/>
      <c r="V10" s="12">
        <f t="shared" si="13"/>
        <v>404.411</v>
      </c>
      <c r="W10" s="14"/>
      <c r="X10" s="15">
        <f t="shared" si="14"/>
        <v>6.2853334849942266</v>
      </c>
      <c r="Y10" s="12">
        <f t="shared" si="15"/>
        <v>2.5762355623363358</v>
      </c>
      <c r="Z10" s="12"/>
      <c r="AA10" s="12"/>
      <c r="AB10" s="12">
        <f>VLOOKUP(A:A,[4]TDSheet!$A:$D,4,0)</f>
        <v>337.28500000000003</v>
      </c>
      <c r="AC10" s="12">
        <f>VLOOKUP(A:A,[1]TDSheet!$A:$AC,29,0)</f>
        <v>0</v>
      </c>
      <c r="AD10" s="12">
        <f>VLOOKUP(A:A,[1]TDSheet!$A:$AD,30,0)</f>
        <v>309.8854</v>
      </c>
      <c r="AE10" s="12">
        <f>VLOOKUP(A:A,[1]TDSheet!$A:$AE,31,0)</f>
        <v>357.78440000000001</v>
      </c>
      <c r="AF10" s="12">
        <f>VLOOKUP(A:A,[5]TDSheet!$A:$D,4,0)</f>
        <v>563.67499999999995</v>
      </c>
      <c r="AG10" s="19" t="s">
        <v>146</v>
      </c>
      <c r="AH10" s="12">
        <f t="shared" si="16"/>
        <v>550</v>
      </c>
      <c r="AI10" s="12">
        <f t="shared" si="17"/>
        <v>0</v>
      </c>
      <c r="AJ10" s="12">
        <f t="shared" si="18"/>
        <v>0</v>
      </c>
      <c r="AK10" s="12">
        <f t="shared" si="19"/>
        <v>240</v>
      </c>
      <c r="AL10" s="12"/>
      <c r="AM10" s="12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176.50899999999999</v>
      </c>
      <c r="D11" s="8">
        <v>214.244</v>
      </c>
      <c r="E11" s="8">
        <v>239.571</v>
      </c>
      <c r="F11" s="8">
        <v>145.441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236.87100000000001</v>
      </c>
      <c r="K11" s="12">
        <f t="shared" si="12"/>
        <v>2.6999999999999886</v>
      </c>
      <c r="L11" s="12">
        <f>VLOOKUP(A:A,[1]TDSheet!$A:$N,14,0)</f>
        <v>0</v>
      </c>
      <c r="M11" s="12">
        <f>VLOOKUP(A:A,[1]TDSheet!$A:$W,23,0)</f>
        <v>0</v>
      </c>
      <c r="N11" s="12">
        <f>VLOOKUP(A:A,[3]TDSheet!$A:$C,3,0)</f>
        <v>94</v>
      </c>
      <c r="O11" s="12"/>
      <c r="P11" s="12"/>
      <c r="Q11" s="12"/>
      <c r="R11" s="12"/>
      <c r="S11" s="12"/>
      <c r="T11" s="14">
        <v>40</v>
      </c>
      <c r="U11" s="14"/>
      <c r="V11" s="12">
        <f t="shared" si="13"/>
        <v>27.890999999999998</v>
      </c>
      <c r="W11" s="14"/>
      <c r="X11" s="15">
        <f t="shared" si="14"/>
        <v>6.6487755906923383</v>
      </c>
      <c r="Y11" s="12">
        <f t="shared" si="15"/>
        <v>5.2146212039726079</v>
      </c>
      <c r="Z11" s="12"/>
      <c r="AA11" s="12"/>
      <c r="AB11" s="12">
        <f>VLOOKUP(A:A,[4]TDSheet!$A:$D,4,0)</f>
        <v>100.116</v>
      </c>
      <c r="AC11" s="12">
        <f>VLOOKUP(A:A,[1]TDSheet!$A:$AC,29,0)</f>
        <v>0</v>
      </c>
      <c r="AD11" s="12">
        <f>VLOOKUP(A:A,[1]TDSheet!$A:$AD,30,0)</f>
        <v>39.988199999999992</v>
      </c>
      <c r="AE11" s="12">
        <f>VLOOKUP(A:A,[1]TDSheet!$A:$AE,31,0)</f>
        <v>31.156799999999997</v>
      </c>
      <c r="AF11" s="12">
        <f>VLOOKUP(A:A,[5]TDSheet!$A:$D,4,0)</f>
        <v>35.064999999999998</v>
      </c>
      <c r="AG11" s="12" t="e">
        <f>VLOOKUP(A:A,[1]TDSheet!$A:$AG,33,0)</f>
        <v>#N/A</v>
      </c>
      <c r="AH11" s="12">
        <f t="shared" si="16"/>
        <v>40</v>
      </c>
      <c r="AI11" s="12">
        <f t="shared" si="17"/>
        <v>0</v>
      </c>
      <c r="AJ11" s="12">
        <f t="shared" si="18"/>
        <v>0</v>
      </c>
      <c r="AK11" s="12">
        <f t="shared" si="19"/>
        <v>94</v>
      </c>
      <c r="AL11" s="12"/>
      <c r="AM11" s="12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184</v>
      </c>
      <c r="D12" s="8">
        <v>163</v>
      </c>
      <c r="E12" s="8">
        <v>151</v>
      </c>
      <c r="F12" s="8">
        <v>184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163</v>
      </c>
      <c r="K12" s="12">
        <f t="shared" si="12"/>
        <v>-12</v>
      </c>
      <c r="L12" s="12">
        <f>VLOOKUP(A:A,[1]TDSheet!$A:$N,14,0)</f>
        <v>0</v>
      </c>
      <c r="M12" s="12">
        <f>VLOOKUP(A:A,[1]TDSheet!$A:$W,23,0)</f>
        <v>0</v>
      </c>
      <c r="N12" s="12">
        <f>VLOOKUP(A:A,[3]TDSheet!$A:$C,3,0)</f>
        <v>0</v>
      </c>
      <c r="O12" s="12"/>
      <c r="P12" s="12"/>
      <c r="Q12" s="12"/>
      <c r="R12" s="12"/>
      <c r="S12" s="12"/>
      <c r="T12" s="14"/>
      <c r="U12" s="14"/>
      <c r="V12" s="12">
        <f t="shared" si="13"/>
        <v>30.2</v>
      </c>
      <c r="W12" s="14"/>
      <c r="X12" s="15">
        <f t="shared" si="14"/>
        <v>6.0927152317880795</v>
      </c>
      <c r="Y12" s="12">
        <f t="shared" si="15"/>
        <v>6.0927152317880795</v>
      </c>
      <c r="Z12" s="12"/>
      <c r="AA12" s="12"/>
      <c r="AB12" s="12">
        <v>0</v>
      </c>
      <c r="AC12" s="12">
        <f>VLOOKUP(A:A,[1]TDSheet!$A:$AC,29,0)</f>
        <v>0</v>
      </c>
      <c r="AD12" s="12">
        <f>VLOOKUP(A:A,[1]TDSheet!$A:$AD,30,0)</f>
        <v>46</v>
      </c>
      <c r="AE12" s="12">
        <f>VLOOKUP(A:A,[1]TDSheet!$A:$AE,31,0)</f>
        <v>38.799999999999997</v>
      </c>
      <c r="AF12" s="12">
        <f>VLOOKUP(A:A,[5]TDSheet!$A:$D,4,0)</f>
        <v>36</v>
      </c>
      <c r="AG12" s="12">
        <f>VLOOKUP(A:A,[1]TDSheet!$A:$AG,33,0)</f>
        <v>0</v>
      </c>
      <c r="AH12" s="12">
        <f t="shared" si="16"/>
        <v>0</v>
      </c>
      <c r="AI12" s="12">
        <f t="shared" si="17"/>
        <v>0</v>
      </c>
      <c r="AJ12" s="12">
        <f t="shared" si="18"/>
        <v>0</v>
      </c>
      <c r="AK12" s="12">
        <f t="shared" si="19"/>
        <v>0</v>
      </c>
      <c r="AL12" s="12"/>
      <c r="AM12" s="12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779</v>
      </c>
      <c r="D13" s="8">
        <v>1401</v>
      </c>
      <c r="E13" s="8">
        <v>1357</v>
      </c>
      <c r="F13" s="8">
        <v>764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1407</v>
      </c>
      <c r="K13" s="12">
        <f t="shared" si="12"/>
        <v>-50</v>
      </c>
      <c r="L13" s="12">
        <f>VLOOKUP(A:A,[1]TDSheet!$A:$N,14,0)</f>
        <v>200</v>
      </c>
      <c r="M13" s="12">
        <f>VLOOKUP(A:A,[1]TDSheet!$A:$W,23,0)</f>
        <v>200</v>
      </c>
      <c r="N13" s="12">
        <f>VLOOKUP(A:A,[3]TDSheet!$A:$C,3,0)</f>
        <v>194</v>
      </c>
      <c r="O13" s="12"/>
      <c r="P13" s="12"/>
      <c r="Q13" s="12"/>
      <c r="R13" s="12"/>
      <c r="S13" s="12"/>
      <c r="T13" s="14">
        <v>200</v>
      </c>
      <c r="U13" s="14"/>
      <c r="V13" s="12">
        <f t="shared" si="13"/>
        <v>215.4</v>
      </c>
      <c r="W13" s="14"/>
      <c r="X13" s="15">
        <f t="shared" si="14"/>
        <v>6.3324048282265553</v>
      </c>
      <c r="Y13" s="12">
        <f t="shared" si="15"/>
        <v>3.5468895078922933</v>
      </c>
      <c r="Z13" s="12"/>
      <c r="AA13" s="12"/>
      <c r="AB13" s="12">
        <f>VLOOKUP(A:A,[4]TDSheet!$A:$D,4,0)</f>
        <v>280</v>
      </c>
      <c r="AC13" s="12">
        <f>VLOOKUP(A:A,[1]TDSheet!$A:$AC,29,0)</f>
        <v>0</v>
      </c>
      <c r="AD13" s="12">
        <f>VLOOKUP(A:A,[1]TDSheet!$A:$AD,30,0)</f>
        <v>227.2</v>
      </c>
      <c r="AE13" s="12">
        <f>VLOOKUP(A:A,[1]TDSheet!$A:$AE,31,0)</f>
        <v>211.4</v>
      </c>
      <c r="AF13" s="12">
        <f>VLOOKUP(A:A,[5]TDSheet!$A:$D,4,0)</f>
        <v>233</v>
      </c>
      <c r="AG13" s="12" t="str">
        <f>VLOOKUP(A:A,[1]TDSheet!$A:$AG,33,0)</f>
        <v>?????</v>
      </c>
      <c r="AH13" s="12">
        <f t="shared" si="16"/>
        <v>80</v>
      </c>
      <c r="AI13" s="12">
        <f t="shared" si="17"/>
        <v>0</v>
      </c>
      <c r="AJ13" s="12">
        <f t="shared" si="18"/>
        <v>0</v>
      </c>
      <c r="AK13" s="12">
        <f t="shared" si="19"/>
        <v>77.600000000000009</v>
      </c>
      <c r="AL13" s="12"/>
      <c r="AM13" s="12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1489</v>
      </c>
      <c r="D14" s="8">
        <v>3174</v>
      </c>
      <c r="E14" s="8">
        <v>3030</v>
      </c>
      <c r="F14" s="8">
        <v>1567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3046</v>
      </c>
      <c r="K14" s="12">
        <f t="shared" si="12"/>
        <v>-16</v>
      </c>
      <c r="L14" s="12">
        <f>VLOOKUP(A:A,[1]TDSheet!$A:$N,14,0)</f>
        <v>500</v>
      </c>
      <c r="M14" s="12">
        <f>VLOOKUP(A:A,[1]TDSheet!$A:$W,23,0)</f>
        <v>300</v>
      </c>
      <c r="N14" s="12">
        <f>VLOOKUP(A:A,[3]TDSheet!$A:$C,3,0)</f>
        <v>60</v>
      </c>
      <c r="O14" s="12"/>
      <c r="P14" s="12"/>
      <c r="Q14" s="12"/>
      <c r="R14" s="12"/>
      <c r="S14" s="12"/>
      <c r="T14" s="14">
        <v>700</v>
      </c>
      <c r="U14" s="14"/>
      <c r="V14" s="12">
        <f t="shared" si="13"/>
        <v>469.2</v>
      </c>
      <c r="W14" s="14"/>
      <c r="X14" s="15">
        <f t="shared" si="14"/>
        <v>6.5366581415174769</v>
      </c>
      <c r="Y14" s="12">
        <f t="shared" si="15"/>
        <v>3.3397271952259167</v>
      </c>
      <c r="Z14" s="12"/>
      <c r="AA14" s="12"/>
      <c r="AB14" s="12">
        <f>VLOOKUP(A:A,[4]TDSheet!$A:$D,4,0)</f>
        <v>84</v>
      </c>
      <c r="AC14" s="12">
        <f>VLOOKUP(A:A,[1]TDSheet!$A:$AC,29,0)</f>
        <v>600</v>
      </c>
      <c r="AD14" s="12">
        <f>VLOOKUP(A:A,[1]TDSheet!$A:$AD,30,0)</f>
        <v>454.4</v>
      </c>
      <c r="AE14" s="12">
        <f>VLOOKUP(A:A,[1]TDSheet!$A:$AE,31,0)</f>
        <v>451.6</v>
      </c>
      <c r="AF14" s="12">
        <f>VLOOKUP(A:A,[5]TDSheet!$A:$D,4,0)</f>
        <v>551</v>
      </c>
      <c r="AG14" s="20" t="s">
        <v>147</v>
      </c>
      <c r="AH14" s="12">
        <f t="shared" si="16"/>
        <v>315</v>
      </c>
      <c r="AI14" s="12">
        <f t="shared" si="17"/>
        <v>0</v>
      </c>
      <c r="AJ14" s="12">
        <f t="shared" si="18"/>
        <v>0</v>
      </c>
      <c r="AK14" s="12">
        <f t="shared" si="19"/>
        <v>27</v>
      </c>
      <c r="AL14" s="12"/>
      <c r="AM14" s="12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1465</v>
      </c>
      <c r="D15" s="8">
        <v>6824</v>
      </c>
      <c r="E15" s="8">
        <v>5101</v>
      </c>
      <c r="F15" s="8">
        <v>3031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5178</v>
      </c>
      <c r="K15" s="12">
        <f t="shared" si="12"/>
        <v>-77</v>
      </c>
      <c r="L15" s="12">
        <f>VLOOKUP(A:A,[1]TDSheet!$A:$N,14,0)</f>
        <v>800</v>
      </c>
      <c r="M15" s="12">
        <f>VLOOKUP(A:A,[1]TDSheet!$A:$W,23,0)</f>
        <v>500</v>
      </c>
      <c r="N15" s="12">
        <f>VLOOKUP(A:A,[3]TDSheet!$A:$C,3,0)</f>
        <v>36</v>
      </c>
      <c r="O15" s="12"/>
      <c r="P15" s="12"/>
      <c r="Q15" s="12"/>
      <c r="R15" s="12"/>
      <c r="S15" s="12"/>
      <c r="T15" s="14">
        <v>400</v>
      </c>
      <c r="U15" s="14"/>
      <c r="V15" s="12">
        <f t="shared" si="13"/>
        <v>770.6</v>
      </c>
      <c r="W15" s="14"/>
      <c r="X15" s="15">
        <f t="shared" si="14"/>
        <v>6.1393719179859847</v>
      </c>
      <c r="Y15" s="12">
        <f t="shared" si="15"/>
        <v>3.9332987282636904</v>
      </c>
      <c r="Z15" s="12"/>
      <c r="AA15" s="12"/>
      <c r="AB15" s="12">
        <f>VLOOKUP(A:A,[4]TDSheet!$A:$D,4,0)</f>
        <v>204</v>
      </c>
      <c r="AC15" s="12">
        <f>VLOOKUP(A:A,[1]TDSheet!$A:$AC,29,0)</f>
        <v>1044</v>
      </c>
      <c r="AD15" s="12">
        <f>VLOOKUP(A:A,[1]TDSheet!$A:$AD,30,0)</f>
        <v>675.8</v>
      </c>
      <c r="AE15" s="12">
        <f>VLOOKUP(A:A,[1]TDSheet!$A:$AE,31,0)</f>
        <v>808.6</v>
      </c>
      <c r="AF15" s="12">
        <f>VLOOKUP(A:A,[5]TDSheet!$A:$D,4,0)</f>
        <v>952</v>
      </c>
      <c r="AG15" s="19" t="s">
        <v>148</v>
      </c>
      <c r="AH15" s="12">
        <f t="shared" si="16"/>
        <v>180</v>
      </c>
      <c r="AI15" s="12">
        <f t="shared" si="17"/>
        <v>0</v>
      </c>
      <c r="AJ15" s="12">
        <f t="shared" si="18"/>
        <v>0</v>
      </c>
      <c r="AK15" s="12">
        <f t="shared" si="19"/>
        <v>16.2</v>
      </c>
      <c r="AL15" s="12"/>
      <c r="AM15" s="12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135</v>
      </c>
      <c r="D16" s="8">
        <v>336</v>
      </c>
      <c r="E16" s="8">
        <v>288</v>
      </c>
      <c r="F16" s="8">
        <v>176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295</v>
      </c>
      <c r="K16" s="12">
        <f t="shared" si="12"/>
        <v>-7</v>
      </c>
      <c r="L16" s="12">
        <f>VLOOKUP(A:A,[1]TDSheet!$A:$N,14,0)</f>
        <v>0</v>
      </c>
      <c r="M16" s="12">
        <f>VLOOKUP(A:A,[1]TDSheet!$A:$W,23,0)</f>
        <v>30</v>
      </c>
      <c r="N16" s="12">
        <f>VLOOKUP(A:A,[3]TDSheet!$A:$C,3,0)</f>
        <v>30</v>
      </c>
      <c r="O16" s="12"/>
      <c r="P16" s="12"/>
      <c r="Q16" s="12"/>
      <c r="R16" s="12"/>
      <c r="S16" s="12"/>
      <c r="T16" s="14"/>
      <c r="U16" s="14"/>
      <c r="V16" s="12">
        <f t="shared" si="13"/>
        <v>31.2</v>
      </c>
      <c r="W16" s="14"/>
      <c r="X16" s="15">
        <f t="shared" si="14"/>
        <v>6.6025641025641031</v>
      </c>
      <c r="Y16" s="12">
        <f t="shared" si="15"/>
        <v>5.6410256410256414</v>
      </c>
      <c r="Z16" s="12"/>
      <c r="AA16" s="12"/>
      <c r="AB16" s="12">
        <f>VLOOKUP(A:A,[4]TDSheet!$A:$D,4,0)</f>
        <v>132</v>
      </c>
      <c r="AC16" s="12">
        <f>VLOOKUP(A:A,[1]TDSheet!$A:$AC,29,0)</f>
        <v>0</v>
      </c>
      <c r="AD16" s="12">
        <f>VLOOKUP(A:A,[1]TDSheet!$A:$AD,30,0)</f>
        <v>40</v>
      </c>
      <c r="AE16" s="12">
        <f>VLOOKUP(A:A,[1]TDSheet!$A:$AE,31,0)</f>
        <v>38.4</v>
      </c>
      <c r="AF16" s="12">
        <f>VLOOKUP(A:A,[5]TDSheet!$A:$D,4,0)</f>
        <v>24</v>
      </c>
      <c r="AG16" s="12" t="e">
        <f>VLOOKUP(A:A,[1]TDSheet!$A:$AG,33,0)</f>
        <v>#N/A</v>
      </c>
      <c r="AH16" s="12">
        <f t="shared" si="16"/>
        <v>0</v>
      </c>
      <c r="AI16" s="12">
        <f t="shared" si="17"/>
        <v>0</v>
      </c>
      <c r="AJ16" s="12">
        <f t="shared" si="18"/>
        <v>0</v>
      </c>
      <c r="AK16" s="12">
        <f t="shared" si="19"/>
        <v>15</v>
      </c>
      <c r="AL16" s="12"/>
      <c r="AM16" s="12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72</v>
      </c>
      <c r="D17" s="8">
        <v>123</v>
      </c>
      <c r="E17" s="8">
        <v>94</v>
      </c>
      <c r="F17" s="8">
        <v>98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102</v>
      </c>
      <c r="K17" s="12">
        <f t="shared" si="12"/>
        <v>-8</v>
      </c>
      <c r="L17" s="12">
        <f>VLOOKUP(A:A,[1]TDSheet!$A:$N,14,0)</f>
        <v>30</v>
      </c>
      <c r="M17" s="12">
        <f>VLOOKUP(A:A,[1]TDSheet!$A:$W,23,0)</f>
        <v>0</v>
      </c>
      <c r="N17" s="12">
        <f>VLOOKUP(A:A,[3]TDSheet!$A:$C,3,0)</f>
        <v>0</v>
      </c>
      <c r="O17" s="12"/>
      <c r="P17" s="12"/>
      <c r="Q17" s="12"/>
      <c r="R17" s="12"/>
      <c r="S17" s="12"/>
      <c r="T17" s="14"/>
      <c r="U17" s="14"/>
      <c r="V17" s="12">
        <f t="shared" si="13"/>
        <v>18.8</v>
      </c>
      <c r="W17" s="14"/>
      <c r="X17" s="15">
        <f t="shared" si="14"/>
        <v>6.8085106382978724</v>
      </c>
      <c r="Y17" s="12">
        <f t="shared" si="15"/>
        <v>5.2127659574468082</v>
      </c>
      <c r="Z17" s="12"/>
      <c r="AA17" s="12"/>
      <c r="AB17" s="12">
        <v>0</v>
      </c>
      <c r="AC17" s="12">
        <f>VLOOKUP(A:A,[1]TDSheet!$A:$AC,29,0)</f>
        <v>0</v>
      </c>
      <c r="AD17" s="12">
        <f>VLOOKUP(A:A,[1]TDSheet!$A:$AD,30,0)</f>
        <v>23</v>
      </c>
      <c r="AE17" s="12">
        <f>VLOOKUP(A:A,[1]TDSheet!$A:$AE,31,0)</f>
        <v>20.8</v>
      </c>
      <c r="AF17" s="12">
        <f>VLOOKUP(A:A,[5]TDSheet!$A:$D,4,0)</f>
        <v>13</v>
      </c>
      <c r="AG17" s="12">
        <f>VLOOKUP(A:A,[1]TDSheet!$A:$AG,33,0)</f>
        <v>0</v>
      </c>
      <c r="AH17" s="12">
        <f t="shared" si="16"/>
        <v>0</v>
      </c>
      <c r="AI17" s="12">
        <f t="shared" si="17"/>
        <v>0</v>
      </c>
      <c r="AJ17" s="12">
        <f t="shared" si="18"/>
        <v>0</v>
      </c>
      <c r="AK17" s="12">
        <f t="shared" si="19"/>
        <v>0</v>
      </c>
      <c r="AL17" s="12"/>
      <c r="AM17" s="12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285</v>
      </c>
      <c r="D18" s="8">
        <v>323</v>
      </c>
      <c r="E18" s="8">
        <v>186</v>
      </c>
      <c r="F18" s="8">
        <v>414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189</v>
      </c>
      <c r="K18" s="12">
        <f t="shared" si="12"/>
        <v>-3</v>
      </c>
      <c r="L18" s="12">
        <f>VLOOKUP(A:A,[1]TDSheet!$A:$N,14,0)</f>
        <v>0</v>
      </c>
      <c r="M18" s="12">
        <f>VLOOKUP(A:A,[1]TDSheet!$A:$W,23,0)</f>
        <v>0</v>
      </c>
      <c r="N18" s="12">
        <f>VLOOKUP(A:A,[3]TDSheet!$A:$C,3,0)</f>
        <v>5</v>
      </c>
      <c r="O18" s="12"/>
      <c r="P18" s="12"/>
      <c r="Q18" s="12"/>
      <c r="R18" s="12"/>
      <c r="S18" s="12"/>
      <c r="T18" s="14"/>
      <c r="U18" s="14"/>
      <c r="V18" s="12">
        <f t="shared" si="13"/>
        <v>37.200000000000003</v>
      </c>
      <c r="W18" s="14"/>
      <c r="X18" s="15">
        <f t="shared" si="14"/>
        <v>11.129032258064516</v>
      </c>
      <c r="Y18" s="12">
        <f t="shared" si="15"/>
        <v>11.129032258064516</v>
      </c>
      <c r="Z18" s="12"/>
      <c r="AA18" s="12"/>
      <c r="AB18" s="12">
        <v>0</v>
      </c>
      <c r="AC18" s="12">
        <f>VLOOKUP(A:A,[1]TDSheet!$A:$AC,29,0)</f>
        <v>0</v>
      </c>
      <c r="AD18" s="12">
        <f>VLOOKUP(A:A,[1]TDSheet!$A:$AD,30,0)</f>
        <v>35.4</v>
      </c>
      <c r="AE18" s="12">
        <f>VLOOKUP(A:A,[1]TDSheet!$A:$AE,31,0)</f>
        <v>36.6</v>
      </c>
      <c r="AF18" s="12">
        <f>VLOOKUP(A:A,[5]TDSheet!$A:$D,4,0)</f>
        <v>24</v>
      </c>
      <c r="AG18" s="12" t="e">
        <f>VLOOKUP(A:A,[1]TDSheet!$A:$AG,33,0)</f>
        <v>#N/A</v>
      </c>
      <c r="AH18" s="12">
        <f t="shared" si="16"/>
        <v>0</v>
      </c>
      <c r="AI18" s="12">
        <f t="shared" si="17"/>
        <v>0</v>
      </c>
      <c r="AJ18" s="12">
        <f t="shared" si="18"/>
        <v>0</v>
      </c>
      <c r="AK18" s="12">
        <f t="shared" si="19"/>
        <v>0.85000000000000009</v>
      </c>
      <c r="AL18" s="12"/>
      <c r="AM18" s="12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145</v>
      </c>
      <c r="D19" s="8">
        <v>10</v>
      </c>
      <c r="E19" s="8">
        <v>64</v>
      </c>
      <c r="F19" s="8">
        <v>81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119</v>
      </c>
      <c r="K19" s="12">
        <f t="shared" si="12"/>
        <v>-55</v>
      </c>
      <c r="L19" s="12">
        <f>VLOOKUP(A:A,[1]TDSheet!$A:$N,14,0)</f>
        <v>50</v>
      </c>
      <c r="M19" s="12">
        <f>VLOOKUP(A:A,[1]TDSheet!$A:$W,23,0)</f>
        <v>0</v>
      </c>
      <c r="N19" s="12">
        <f>VLOOKUP(A:A,[3]TDSheet!$A:$C,3,0)</f>
        <v>0</v>
      </c>
      <c r="O19" s="12"/>
      <c r="P19" s="12"/>
      <c r="Q19" s="12"/>
      <c r="R19" s="12"/>
      <c r="S19" s="12"/>
      <c r="T19" s="14"/>
      <c r="U19" s="14"/>
      <c r="V19" s="12">
        <f t="shared" si="13"/>
        <v>12.8</v>
      </c>
      <c r="W19" s="14"/>
      <c r="X19" s="15">
        <f t="shared" si="14"/>
        <v>10.234375</v>
      </c>
      <c r="Y19" s="12">
        <f t="shared" si="15"/>
        <v>6.328125</v>
      </c>
      <c r="Z19" s="12"/>
      <c r="AA19" s="12"/>
      <c r="AB19" s="12">
        <v>0</v>
      </c>
      <c r="AC19" s="12">
        <f>VLOOKUP(A:A,[1]TDSheet!$A:$AC,29,0)</f>
        <v>0</v>
      </c>
      <c r="AD19" s="12">
        <f>VLOOKUP(A:A,[1]TDSheet!$A:$AD,30,0)</f>
        <v>17.2</v>
      </c>
      <c r="AE19" s="12">
        <f>VLOOKUP(A:A,[1]TDSheet!$A:$AE,31,0)</f>
        <v>17.600000000000001</v>
      </c>
      <c r="AF19" s="12">
        <f>VLOOKUP(A:A,[5]TDSheet!$A:$D,4,0)</f>
        <v>-8</v>
      </c>
      <c r="AG19" s="20" t="s">
        <v>147</v>
      </c>
      <c r="AH19" s="12">
        <f t="shared" si="16"/>
        <v>0</v>
      </c>
      <c r="AI19" s="12">
        <f t="shared" si="17"/>
        <v>0</v>
      </c>
      <c r="AJ19" s="12">
        <f t="shared" si="18"/>
        <v>0</v>
      </c>
      <c r="AK19" s="12">
        <f t="shared" si="19"/>
        <v>0</v>
      </c>
      <c r="AL19" s="12"/>
      <c r="AM19" s="12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803</v>
      </c>
      <c r="D20" s="8">
        <v>304</v>
      </c>
      <c r="E20" s="17">
        <v>595</v>
      </c>
      <c r="F20" s="18">
        <v>307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316</v>
      </c>
      <c r="K20" s="12">
        <f t="shared" si="12"/>
        <v>279</v>
      </c>
      <c r="L20" s="12">
        <f>VLOOKUP(A:A,[1]TDSheet!$A:$N,14,0)</f>
        <v>120</v>
      </c>
      <c r="M20" s="12">
        <f>VLOOKUP(A:A,[1]TDSheet!$A:$W,23,0)</f>
        <v>200</v>
      </c>
      <c r="N20" s="12">
        <f>VLOOKUP(A:A,[3]TDSheet!$A:$C,3,0)</f>
        <v>90</v>
      </c>
      <c r="O20" s="12"/>
      <c r="P20" s="12"/>
      <c r="Q20" s="12"/>
      <c r="R20" s="12"/>
      <c r="S20" s="12"/>
      <c r="T20" s="14">
        <v>100</v>
      </c>
      <c r="U20" s="14"/>
      <c r="V20" s="12">
        <f t="shared" si="13"/>
        <v>111</v>
      </c>
      <c r="W20" s="14"/>
      <c r="X20" s="15">
        <f t="shared" si="14"/>
        <v>6.5495495495495497</v>
      </c>
      <c r="Y20" s="12">
        <f t="shared" si="15"/>
        <v>2.7657657657657659</v>
      </c>
      <c r="Z20" s="12"/>
      <c r="AA20" s="12"/>
      <c r="AB20" s="12">
        <f>VLOOKUP(A:A,[4]TDSheet!$A:$D,4,0)</f>
        <v>40</v>
      </c>
      <c r="AC20" s="12">
        <f>VLOOKUP(A:A,[1]TDSheet!$A:$AC,29,0)</f>
        <v>0</v>
      </c>
      <c r="AD20" s="12">
        <f>VLOOKUP(A:A,[1]TDSheet!$A:$AD,30,0)</f>
        <v>120.6</v>
      </c>
      <c r="AE20" s="12">
        <f>VLOOKUP(A:A,[1]TDSheet!$A:$AE,31,0)</f>
        <v>92.2</v>
      </c>
      <c r="AF20" s="12">
        <f>VLOOKUP(A:A,[5]TDSheet!$A:$D,4,0)</f>
        <v>48</v>
      </c>
      <c r="AG20" s="12" t="e">
        <f>VLOOKUP(A:A,[1]TDSheet!$A:$AG,33,0)</f>
        <v>#N/A</v>
      </c>
      <c r="AH20" s="12">
        <f t="shared" si="16"/>
        <v>50</v>
      </c>
      <c r="AI20" s="12">
        <f t="shared" si="17"/>
        <v>0</v>
      </c>
      <c r="AJ20" s="12">
        <f t="shared" si="18"/>
        <v>0</v>
      </c>
      <c r="AK20" s="12">
        <f t="shared" si="19"/>
        <v>45</v>
      </c>
      <c r="AL20" s="12"/>
      <c r="AM20" s="12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220</v>
      </c>
      <c r="D21" s="8">
        <v>305</v>
      </c>
      <c r="E21" s="8">
        <v>290</v>
      </c>
      <c r="F21" s="8">
        <v>218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307</v>
      </c>
      <c r="K21" s="12">
        <f t="shared" si="12"/>
        <v>-17</v>
      </c>
      <c r="L21" s="12">
        <f>VLOOKUP(A:A,[1]TDSheet!$A:$N,14,0)</f>
        <v>0</v>
      </c>
      <c r="M21" s="12">
        <f>VLOOKUP(A:A,[1]TDSheet!$A:$W,23,0)</f>
        <v>30</v>
      </c>
      <c r="N21" s="12">
        <f>VLOOKUP(A:A,[3]TDSheet!$A:$C,3,0)</f>
        <v>20</v>
      </c>
      <c r="O21" s="12"/>
      <c r="P21" s="12"/>
      <c r="Q21" s="12"/>
      <c r="R21" s="12"/>
      <c r="S21" s="12"/>
      <c r="T21" s="14"/>
      <c r="U21" s="14"/>
      <c r="V21" s="12">
        <f t="shared" si="13"/>
        <v>42.4</v>
      </c>
      <c r="W21" s="14"/>
      <c r="X21" s="15">
        <f t="shared" si="14"/>
        <v>5.8490566037735849</v>
      </c>
      <c r="Y21" s="12">
        <f t="shared" si="15"/>
        <v>5.1415094339622645</v>
      </c>
      <c r="Z21" s="12"/>
      <c r="AA21" s="12"/>
      <c r="AB21" s="12">
        <f>VLOOKUP(A:A,[4]TDSheet!$A:$D,4,0)</f>
        <v>78</v>
      </c>
      <c r="AC21" s="12">
        <f>VLOOKUP(A:A,[1]TDSheet!$A:$AC,29,0)</f>
        <v>0</v>
      </c>
      <c r="AD21" s="12">
        <f>VLOOKUP(A:A,[1]TDSheet!$A:$AD,30,0)</f>
        <v>61</v>
      </c>
      <c r="AE21" s="12">
        <f>VLOOKUP(A:A,[1]TDSheet!$A:$AE,31,0)</f>
        <v>49.2</v>
      </c>
      <c r="AF21" s="12">
        <f>VLOOKUP(A:A,[5]TDSheet!$A:$D,4,0)</f>
        <v>39</v>
      </c>
      <c r="AG21" s="12">
        <f>VLOOKUP(A:A,[1]TDSheet!$A:$AG,33,0)</f>
        <v>0</v>
      </c>
      <c r="AH21" s="12">
        <f t="shared" si="16"/>
        <v>0</v>
      </c>
      <c r="AI21" s="12">
        <f t="shared" si="17"/>
        <v>0</v>
      </c>
      <c r="AJ21" s="12">
        <f t="shared" si="18"/>
        <v>0</v>
      </c>
      <c r="AK21" s="12">
        <f t="shared" si="19"/>
        <v>6</v>
      </c>
      <c r="AL21" s="12"/>
      <c r="AM21" s="12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98</v>
      </c>
      <c r="D22" s="8">
        <v>63</v>
      </c>
      <c r="E22" s="8">
        <v>84</v>
      </c>
      <c r="F22" s="8">
        <v>74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89</v>
      </c>
      <c r="K22" s="12">
        <f t="shared" si="12"/>
        <v>-5</v>
      </c>
      <c r="L22" s="12">
        <f>VLOOKUP(A:A,[1]TDSheet!$A:$N,14,0)</f>
        <v>40</v>
      </c>
      <c r="M22" s="12">
        <f>VLOOKUP(A:A,[1]TDSheet!$A:$W,23,0)</f>
        <v>0</v>
      </c>
      <c r="N22" s="12">
        <f>VLOOKUP(A:A,[3]TDSheet!$A:$C,3,0)</f>
        <v>0</v>
      </c>
      <c r="O22" s="12"/>
      <c r="P22" s="12"/>
      <c r="Q22" s="12"/>
      <c r="R22" s="12"/>
      <c r="S22" s="12"/>
      <c r="T22" s="14"/>
      <c r="U22" s="14"/>
      <c r="V22" s="12">
        <f t="shared" si="13"/>
        <v>16.8</v>
      </c>
      <c r="W22" s="14"/>
      <c r="X22" s="15">
        <f t="shared" si="14"/>
        <v>6.7857142857142856</v>
      </c>
      <c r="Y22" s="12">
        <f t="shared" si="15"/>
        <v>4.4047619047619042</v>
      </c>
      <c r="Z22" s="12"/>
      <c r="AA22" s="12"/>
      <c r="AB22" s="12">
        <v>0</v>
      </c>
      <c r="AC22" s="12">
        <f>VLOOKUP(A:A,[1]TDSheet!$A:$AC,29,0)</f>
        <v>0</v>
      </c>
      <c r="AD22" s="12">
        <f>VLOOKUP(A:A,[1]TDSheet!$A:$AD,30,0)</f>
        <v>21.4</v>
      </c>
      <c r="AE22" s="12">
        <f>VLOOKUP(A:A,[1]TDSheet!$A:$AE,31,0)</f>
        <v>16.8</v>
      </c>
      <c r="AF22" s="12">
        <f>VLOOKUP(A:A,[5]TDSheet!$A:$D,4,0)</f>
        <v>13</v>
      </c>
      <c r="AG22" s="12">
        <f>VLOOKUP(A:A,[1]TDSheet!$A:$AG,33,0)</f>
        <v>0</v>
      </c>
      <c r="AH22" s="12">
        <f t="shared" si="16"/>
        <v>0</v>
      </c>
      <c r="AI22" s="12">
        <f t="shared" si="17"/>
        <v>0</v>
      </c>
      <c r="AJ22" s="12">
        <f t="shared" si="18"/>
        <v>0</v>
      </c>
      <c r="AK22" s="12">
        <f t="shared" si="19"/>
        <v>0</v>
      </c>
      <c r="AL22" s="12"/>
      <c r="AM22" s="12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32</v>
      </c>
      <c r="D23" s="8">
        <v>85</v>
      </c>
      <c r="E23" s="8">
        <v>49</v>
      </c>
      <c r="F23" s="8">
        <v>67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55</v>
      </c>
      <c r="K23" s="12">
        <f t="shared" si="12"/>
        <v>-6</v>
      </c>
      <c r="L23" s="12">
        <f>VLOOKUP(A:A,[1]TDSheet!$A:$N,14,0)</f>
        <v>0</v>
      </c>
      <c r="M23" s="12">
        <f>VLOOKUP(A:A,[1]TDSheet!$A:$W,23,0)</f>
        <v>0</v>
      </c>
      <c r="N23" s="12">
        <f>VLOOKUP(A:A,[3]TDSheet!$A:$C,3,0)</f>
        <v>0</v>
      </c>
      <c r="O23" s="12"/>
      <c r="P23" s="12"/>
      <c r="Q23" s="12"/>
      <c r="R23" s="12"/>
      <c r="S23" s="12"/>
      <c r="T23" s="14"/>
      <c r="U23" s="14"/>
      <c r="V23" s="12">
        <f t="shared" si="13"/>
        <v>9.8000000000000007</v>
      </c>
      <c r="W23" s="14"/>
      <c r="X23" s="15">
        <f t="shared" si="14"/>
        <v>6.8367346938775508</v>
      </c>
      <c r="Y23" s="12">
        <f t="shared" si="15"/>
        <v>6.8367346938775508</v>
      </c>
      <c r="Z23" s="12"/>
      <c r="AA23" s="12"/>
      <c r="AB23" s="12">
        <v>0</v>
      </c>
      <c r="AC23" s="12">
        <f>VLOOKUP(A:A,[1]TDSheet!$A:$AC,29,0)</f>
        <v>0</v>
      </c>
      <c r="AD23" s="12">
        <f>VLOOKUP(A:A,[1]TDSheet!$A:$AD,30,0)</f>
        <v>12.2</v>
      </c>
      <c r="AE23" s="12">
        <f>VLOOKUP(A:A,[1]TDSheet!$A:$AE,31,0)</f>
        <v>14.6</v>
      </c>
      <c r="AF23" s="12">
        <f>VLOOKUP(A:A,[5]TDSheet!$A:$D,4,0)</f>
        <v>8</v>
      </c>
      <c r="AG23" s="12" t="e">
        <f>VLOOKUP(A:A,[1]TDSheet!$A:$AG,33,0)</f>
        <v>#N/A</v>
      </c>
      <c r="AH23" s="12">
        <f t="shared" si="16"/>
        <v>0</v>
      </c>
      <c r="AI23" s="12">
        <f t="shared" si="17"/>
        <v>0</v>
      </c>
      <c r="AJ23" s="12">
        <f t="shared" si="18"/>
        <v>0</v>
      </c>
      <c r="AK23" s="12">
        <f t="shared" si="19"/>
        <v>0</v>
      </c>
      <c r="AL23" s="12"/>
      <c r="AM23" s="12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2072</v>
      </c>
      <c r="D24" s="8">
        <v>2317</v>
      </c>
      <c r="E24" s="8">
        <v>1463</v>
      </c>
      <c r="F24" s="8">
        <v>2880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1497</v>
      </c>
      <c r="K24" s="12">
        <f t="shared" si="12"/>
        <v>-34</v>
      </c>
      <c r="L24" s="12">
        <f>VLOOKUP(A:A,[1]TDSheet!$A:$N,14,0)</f>
        <v>0</v>
      </c>
      <c r="M24" s="12">
        <f>VLOOKUP(A:A,[1]TDSheet!$A:$W,23,0)</f>
        <v>0</v>
      </c>
      <c r="N24" s="12">
        <f>VLOOKUP(A:A,[3]TDSheet!$A:$C,3,0)</f>
        <v>150</v>
      </c>
      <c r="O24" s="12"/>
      <c r="P24" s="12"/>
      <c r="Q24" s="12"/>
      <c r="R24" s="12"/>
      <c r="S24" s="12"/>
      <c r="T24" s="14"/>
      <c r="U24" s="14"/>
      <c r="V24" s="12">
        <f t="shared" si="13"/>
        <v>241.6</v>
      </c>
      <c r="W24" s="14"/>
      <c r="X24" s="15">
        <f t="shared" si="14"/>
        <v>11.920529801324504</v>
      </c>
      <c r="Y24" s="12">
        <f t="shared" si="15"/>
        <v>11.920529801324504</v>
      </c>
      <c r="Z24" s="12"/>
      <c r="AA24" s="12"/>
      <c r="AB24" s="12">
        <f>VLOOKUP(A:A,[4]TDSheet!$A:$D,4,0)</f>
        <v>255</v>
      </c>
      <c r="AC24" s="12">
        <f>VLOOKUP(A:A,[1]TDSheet!$A:$AC,29,0)</f>
        <v>0</v>
      </c>
      <c r="AD24" s="12">
        <f>VLOOKUP(A:A,[1]TDSheet!$A:$AD,30,0)</f>
        <v>291.8</v>
      </c>
      <c r="AE24" s="12">
        <f>VLOOKUP(A:A,[1]TDSheet!$A:$AE,31,0)</f>
        <v>264.8</v>
      </c>
      <c r="AF24" s="12">
        <f>VLOOKUP(A:A,[5]TDSheet!$A:$D,4,0)</f>
        <v>241</v>
      </c>
      <c r="AG24" s="12">
        <f>VLOOKUP(A:A,[1]TDSheet!$A:$AG,33,0)</f>
        <v>0</v>
      </c>
      <c r="AH24" s="12">
        <f t="shared" si="16"/>
        <v>0</v>
      </c>
      <c r="AI24" s="12">
        <f t="shared" si="17"/>
        <v>0</v>
      </c>
      <c r="AJ24" s="12">
        <f t="shared" si="18"/>
        <v>0</v>
      </c>
      <c r="AK24" s="12">
        <f t="shared" si="19"/>
        <v>25.500000000000004</v>
      </c>
      <c r="AL24" s="12"/>
      <c r="AM24" s="12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113</v>
      </c>
      <c r="D25" s="8">
        <v>376</v>
      </c>
      <c r="E25" s="8">
        <v>317</v>
      </c>
      <c r="F25" s="8">
        <v>163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323</v>
      </c>
      <c r="K25" s="12">
        <f t="shared" si="12"/>
        <v>-6</v>
      </c>
      <c r="L25" s="12">
        <f>VLOOKUP(A:A,[1]TDSheet!$A:$N,14,0)</f>
        <v>80</v>
      </c>
      <c r="M25" s="12">
        <f>VLOOKUP(A:A,[1]TDSheet!$A:$W,23,0)</f>
        <v>0</v>
      </c>
      <c r="N25" s="12">
        <f>VLOOKUP(A:A,[3]TDSheet!$A:$C,3,0)</f>
        <v>42</v>
      </c>
      <c r="O25" s="12"/>
      <c r="P25" s="12"/>
      <c r="Q25" s="12"/>
      <c r="R25" s="12"/>
      <c r="S25" s="12"/>
      <c r="T25" s="14">
        <v>100</v>
      </c>
      <c r="U25" s="14"/>
      <c r="V25" s="12">
        <f t="shared" si="13"/>
        <v>57.4</v>
      </c>
      <c r="W25" s="14"/>
      <c r="X25" s="15">
        <f t="shared" si="14"/>
        <v>5.975609756097561</v>
      </c>
      <c r="Y25" s="12">
        <f t="shared" si="15"/>
        <v>2.8397212543554007</v>
      </c>
      <c r="Z25" s="12"/>
      <c r="AA25" s="12"/>
      <c r="AB25" s="12">
        <f>VLOOKUP(A:A,[4]TDSheet!$A:$D,4,0)</f>
        <v>30</v>
      </c>
      <c r="AC25" s="12">
        <f>VLOOKUP(A:A,[1]TDSheet!$A:$AC,29,0)</f>
        <v>0</v>
      </c>
      <c r="AD25" s="12">
        <f>VLOOKUP(A:A,[1]TDSheet!$A:$AD,30,0)</f>
        <v>45.8</v>
      </c>
      <c r="AE25" s="12">
        <f>VLOOKUP(A:A,[1]TDSheet!$A:$AE,31,0)</f>
        <v>52.8</v>
      </c>
      <c r="AF25" s="12">
        <f>VLOOKUP(A:A,[5]TDSheet!$A:$D,4,0)</f>
        <v>81</v>
      </c>
      <c r="AG25" s="12" t="e">
        <f>VLOOKUP(A:A,[1]TDSheet!$A:$AG,33,0)</f>
        <v>#N/A</v>
      </c>
      <c r="AH25" s="12">
        <f t="shared" si="16"/>
        <v>38</v>
      </c>
      <c r="AI25" s="12">
        <f t="shared" si="17"/>
        <v>0</v>
      </c>
      <c r="AJ25" s="12">
        <f t="shared" si="18"/>
        <v>0</v>
      </c>
      <c r="AK25" s="12">
        <f t="shared" si="19"/>
        <v>15.96</v>
      </c>
      <c r="AL25" s="12"/>
      <c r="AM25" s="12"/>
    </row>
    <row r="26" spans="1:39" s="1" customFormat="1" ht="11.1" customHeight="1" outlineLevel="1" x14ac:dyDescent="0.2">
      <c r="A26" s="7" t="s">
        <v>29</v>
      </c>
      <c r="B26" s="7" t="s">
        <v>14</v>
      </c>
      <c r="C26" s="8">
        <v>2579</v>
      </c>
      <c r="D26" s="8">
        <v>3815</v>
      </c>
      <c r="E26" s="17">
        <v>6529</v>
      </c>
      <c r="F26" s="17">
        <v>3781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2">
        <f>VLOOKUP(A:A,[2]TDSheet!$A:$F,6,0)</f>
        <v>5308</v>
      </c>
      <c r="K26" s="12">
        <f t="shared" si="12"/>
        <v>1221</v>
      </c>
      <c r="L26" s="12">
        <f>VLOOKUP(A:A,[1]TDSheet!$A:$N,14,0)</f>
        <v>0</v>
      </c>
      <c r="M26" s="12">
        <f>VLOOKUP(A:A,[1]TDSheet!$A:$W,23,0)</f>
        <v>0</v>
      </c>
      <c r="N26" s="12">
        <f>VLOOKUP(A:A,[3]TDSheet!$A:$C,3,0)</f>
        <v>300</v>
      </c>
      <c r="O26" s="12"/>
      <c r="P26" s="12"/>
      <c r="Q26" s="12"/>
      <c r="R26" s="12"/>
      <c r="S26" s="12"/>
      <c r="T26" s="14">
        <v>1900</v>
      </c>
      <c r="U26" s="14"/>
      <c r="V26" s="12">
        <f t="shared" si="13"/>
        <v>945.8</v>
      </c>
      <c r="W26" s="14"/>
      <c r="X26" s="15">
        <f t="shared" si="14"/>
        <v>6.0065552971029819</v>
      </c>
      <c r="Y26" s="12">
        <f t="shared" si="15"/>
        <v>3.9976739268344259</v>
      </c>
      <c r="Z26" s="12"/>
      <c r="AA26" s="12"/>
      <c r="AB26" s="12">
        <v>0</v>
      </c>
      <c r="AC26" s="12">
        <f>VLOOKUP(A:A,[1]TDSheet!$A:$AC,29,0)</f>
        <v>1800</v>
      </c>
      <c r="AD26" s="12">
        <f>VLOOKUP(A:A,[1]TDSheet!$A:$AD,30,0)</f>
        <v>815</v>
      </c>
      <c r="AE26" s="12">
        <f>VLOOKUP(A:A,[1]TDSheet!$A:$AE,31,0)</f>
        <v>798.4</v>
      </c>
      <c r="AF26" s="12">
        <f>VLOOKUP(A:A,[5]TDSheet!$A:$D,4,0)</f>
        <v>1209</v>
      </c>
      <c r="AG26" s="20" t="s">
        <v>147</v>
      </c>
      <c r="AH26" s="12">
        <f t="shared" si="16"/>
        <v>798</v>
      </c>
      <c r="AI26" s="12">
        <f t="shared" si="17"/>
        <v>0</v>
      </c>
      <c r="AJ26" s="12">
        <f t="shared" si="18"/>
        <v>0</v>
      </c>
      <c r="AK26" s="12">
        <f t="shared" si="19"/>
        <v>126</v>
      </c>
      <c r="AL26" s="12"/>
      <c r="AM26" s="12"/>
    </row>
    <row r="27" spans="1:39" s="1" customFormat="1" ht="11.1" customHeight="1" outlineLevel="1" x14ac:dyDescent="0.2">
      <c r="A27" s="7" t="s">
        <v>30</v>
      </c>
      <c r="B27" s="7" t="s">
        <v>14</v>
      </c>
      <c r="C27" s="8">
        <v>5145</v>
      </c>
      <c r="D27" s="8">
        <v>9634</v>
      </c>
      <c r="E27" s="8">
        <v>10854</v>
      </c>
      <c r="F27" s="8">
        <v>3783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2">
        <f>VLOOKUP(A:A,[2]TDSheet!$A:$F,6,0)</f>
        <v>10961</v>
      </c>
      <c r="K27" s="12">
        <f t="shared" si="12"/>
        <v>-107</v>
      </c>
      <c r="L27" s="12">
        <f>VLOOKUP(A:A,[1]TDSheet!$A:$N,14,0)</f>
        <v>1000</v>
      </c>
      <c r="M27" s="12">
        <f>VLOOKUP(A:A,[1]TDSheet!$A:$W,23,0)</f>
        <v>500</v>
      </c>
      <c r="N27" s="12">
        <f>VLOOKUP(A:A,[3]TDSheet!$A:$C,3,0)</f>
        <v>1500</v>
      </c>
      <c r="O27" s="12"/>
      <c r="P27" s="12"/>
      <c r="Q27" s="12"/>
      <c r="R27" s="12"/>
      <c r="S27" s="12"/>
      <c r="T27" s="14">
        <v>500</v>
      </c>
      <c r="U27" s="14"/>
      <c r="V27" s="12">
        <f t="shared" si="13"/>
        <v>970.8</v>
      </c>
      <c r="W27" s="14"/>
      <c r="X27" s="15">
        <f t="shared" si="14"/>
        <v>5.9569427276473013</v>
      </c>
      <c r="Y27" s="12">
        <f t="shared" si="15"/>
        <v>3.8967861557478369</v>
      </c>
      <c r="Z27" s="12"/>
      <c r="AA27" s="12"/>
      <c r="AB27" s="12">
        <f>VLOOKUP(A:A,[4]TDSheet!$A:$D,4,0)</f>
        <v>2442</v>
      </c>
      <c r="AC27" s="12">
        <f>VLOOKUP(A:A,[1]TDSheet!$A:$AC,29,0)</f>
        <v>3558</v>
      </c>
      <c r="AD27" s="12">
        <f>VLOOKUP(A:A,[1]TDSheet!$A:$AD,30,0)</f>
        <v>1108.8</v>
      </c>
      <c r="AE27" s="12">
        <f>VLOOKUP(A:A,[1]TDSheet!$A:$AE,31,0)</f>
        <v>981.6</v>
      </c>
      <c r="AF27" s="12">
        <f>VLOOKUP(A:A,[5]TDSheet!$A:$D,4,0)</f>
        <v>1059</v>
      </c>
      <c r="AG27" s="12">
        <f>VLOOKUP(A:A,[1]TDSheet!$A:$AG,33,0)</f>
        <v>0</v>
      </c>
      <c r="AH27" s="12">
        <f t="shared" si="16"/>
        <v>210</v>
      </c>
      <c r="AI27" s="12">
        <f t="shared" si="17"/>
        <v>0</v>
      </c>
      <c r="AJ27" s="12">
        <f t="shared" si="18"/>
        <v>0</v>
      </c>
      <c r="AK27" s="12">
        <f t="shared" si="19"/>
        <v>630</v>
      </c>
      <c r="AL27" s="12"/>
      <c r="AM27" s="12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708</v>
      </c>
      <c r="D28" s="8">
        <v>1275</v>
      </c>
      <c r="E28" s="8">
        <v>1045</v>
      </c>
      <c r="F28" s="8">
        <v>911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1043</v>
      </c>
      <c r="K28" s="12">
        <f t="shared" si="12"/>
        <v>2</v>
      </c>
      <c r="L28" s="12">
        <f>VLOOKUP(A:A,[1]TDSheet!$A:$N,14,0)</f>
        <v>0</v>
      </c>
      <c r="M28" s="12">
        <f>VLOOKUP(A:A,[1]TDSheet!$A:$W,23,0)</f>
        <v>150</v>
      </c>
      <c r="N28" s="12">
        <f>VLOOKUP(A:A,[3]TDSheet!$A:$C,3,0)</f>
        <v>100</v>
      </c>
      <c r="O28" s="12"/>
      <c r="P28" s="12"/>
      <c r="Q28" s="12"/>
      <c r="R28" s="12"/>
      <c r="S28" s="12"/>
      <c r="T28" s="14">
        <v>200</v>
      </c>
      <c r="U28" s="14"/>
      <c r="V28" s="12">
        <f t="shared" si="13"/>
        <v>191</v>
      </c>
      <c r="W28" s="14"/>
      <c r="X28" s="15">
        <f t="shared" si="14"/>
        <v>6.6020942408376966</v>
      </c>
      <c r="Y28" s="12">
        <f t="shared" si="15"/>
        <v>4.7696335078534036</v>
      </c>
      <c r="Z28" s="12"/>
      <c r="AA28" s="12"/>
      <c r="AB28" s="12">
        <f>VLOOKUP(A:A,[4]TDSheet!$A:$D,4,0)</f>
        <v>90</v>
      </c>
      <c r="AC28" s="12">
        <f>VLOOKUP(A:A,[1]TDSheet!$A:$AC,29,0)</f>
        <v>0</v>
      </c>
      <c r="AD28" s="12">
        <f>VLOOKUP(A:A,[1]TDSheet!$A:$AD,30,0)</f>
        <v>227.4</v>
      </c>
      <c r="AE28" s="12">
        <f>VLOOKUP(A:A,[1]TDSheet!$A:$AE,31,0)</f>
        <v>215</v>
      </c>
      <c r="AF28" s="12">
        <f>VLOOKUP(A:A,[5]TDSheet!$A:$D,4,0)</f>
        <v>211</v>
      </c>
      <c r="AG28" s="19" t="s">
        <v>146</v>
      </c>
      <c r="AH28" s="12">
        <f t="shared" si="16"/>
        <v>70</v>
      </c>
      <c r="AI28" s="12">
        <f t="shared" si="17"/>
        <v>0</v>
      </c>
      <c r="AJ28" s="12">
        <f t="shared" si="18"/>
        <v>0</v>
      </c>
      <c r="AK28" s="12">
        <f t="shared" si="19"/>
        <v>35</v>
      </c>
      <c r="AL28" s="12"/>
      <c r="AM28" s="12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193</v>
      </c>
      <c r="D29" s="8">
        <v>538</v>
      </c>
      <c r="E29" s="8">
        <v>477</v>
      </c>
      <c r="F29" s="8">
        <v>244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490</v>
      </c>
      <c r="K29" s="12">
        <f t="shared" si="12"/>
        <v>-13</v>
      </c>
      <c r="L29" s="12">
        <f>VLOOKUP(A:A,[1]TDSheet!$A:$N,14,0)</f>
        <v>0</v>
      </c>
      <c r="M29" s="12">
        <f>VLOOKUP(A:A,[1]TDSheet!$A:$W,23,0)</f>
        <v>100</v>
      </c>
      <c r="N29" s="12">
        <f>VLOOKUP(A:A,[3]TDSheet!$A:$C,3,0)</f>
        <v>60</v>
      </c>
      <c r="O29" s="12"/>
      <c r="P29" s="12"/>
      <c r="Q29" s="12"/>
      <c r="R29" s="12"/>
      <c r="S29" s="12"/>
      <c r="T29" s="14">
        <v>100</v>
      </c>
      <c r="U29" s="14"/>
      <c r="V29" s="12">
        <f t="shared" si="13"/>
        <v>65.400000000000006</v>
      </c>
      <c r="W29" s="14"/>
      <c r="X29" s="15">
        <f t="shared" si="14"/>
        <v>6.7889908256880727</v>
      </c>
      <c r="Y29" s="12">
        <f t="shared" si="15"/>
        <v>3.7308868501529049</v>
      </c>
      <c r="Z29" s="12"/>
      <c r="AA29" s="12"/>
      <c r="AB29" s="12">
        <f>VLOOKUP(A:A,[4]TDSheet!$A:$D,4,0)</f>
        <v>30</v>
      </c>
      <c r="AC29" s="12">
        <f>VLOOKUP(A:A,[1]TDSheet!$A:$AC,29,0)</f>
        <v>120</v>
      </c>
      <c r="AD29" s="12">
        <f>VLOOKUP(A:A,[1]TDSheet!$A:$AD,30,0)</f>
        <v>66.2</v>
      </c>
      <c r="AE29" s="12">
        <f>VLOOKUP(A:A,[1]TDSheet!$A:$AE,31,0)</f>
        <v>64</v>
      </c>
      <c r="AF29" s="12">
        <f>VLOOKUP(A:A,[5]TDSheet!$A:$D,4,0)</f>
        <v>63</v>
      </c>
      <c r="AG29" s="12">
        <f>VLOOKUP(A:A,[1]TDSheet!$A:$AG,33,0)</f>
        <v>0</v>
      </c>
      <c r="AH29" s="12">
        <f t="shared" si="16"/>
        <v>35</v>
      </c>
      <c r="AI29" s="12">
        <f t="shared" si="17"/>
        <v>0</v>
      </c>
      <c r="AJ29" s="12">
        <f t="shared" si="18"/>
        <v>0</v>
      </c>
      <c r="AK29" s="12">
        <f t="shared" si="19"/>
        <v>21</v>
      </c>
      <c r="AL29" s="12"/>
      <c r="AM29" s="12"/>
    </row>
    <row r="30" spans="1:39" s="1" customFormat="1" ht="21.95" customHeight="1" outlineLevel="1" x14ac:dyDescent="0.2">
      <c r="A30" s="7" t="s">
        <v>33</v>
      </c>
      <c r="B30" s="7" t="s">
        <v>14</v>
      </c>
      <c r="C30" s="8">
        <v>347</v>
      </c>
      <c r="D30" s="8">
        <v>806</v>
      </c>
      <c r="E30" s="8">
        <v>560</v>
      </c>
      <c r="F30" s="8">
        <v>573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2">
        <f>VLOOKUP(A:A,[2]TDSheet!$A:$F,6,0)</f>
        <v>569</v>
      </c>
      <c r="K30" s="12">
        <f t="shared" si="12"/>
        <v>-9</v>
      </c>
      <c r="L30" s="12">
        <f>VLOOKUP(A:A,[1]TDSheet!$A:$N,14,0)</f>
        <v>0</v>
      </c>
      <c r="M30" s="12">
        <f>VLOOKUP(A:A,[1]TDSheet!$A:$W,23,0)</f>
        <v>0</v>
      </c>
      <c r="N30" s="12">
        <f>VLOOKUP(A:A,[3]TDSheet!$A:$C,3,0)</f>
        <v>138</v>
      </c>
      <c r="O30" s="12"/>
      <c r="P30" s="12"/>
      <c r="Q30" s="12"/>
      <c r="R30" s="12"/>
      <c r="S30" s="12"/>
      <c r="T30" s="14"/>
      <c r="U30" s="14"/>
      <c r="V30" s="12">
        <f t="shared" si="13"/>
        <v>78.400000000000006</v>
      </c>
      <c r="W30" s="14"/>
      <c r="X30" s="15">
        <f t="shared" si="14"/>
        <v>7.3086734693877542</v>
      </c>
      <c r="Y30" s="12">
        <f t="shared" si="15"/>
        <v>7.3086734693877542</v>
      </c>
      <c r="Z30" s="12"/>
      <c r="AA30" s="12"/>
      <c r="AB30" s="12">
        <f>VLOOKUP(A:A,[4]TDSheet!$A:$D,4,0)</f>
        <v>108</v>
      </c>
      <c r="AC30" s="12">
        <f>VLOOKUP(A:A,[1]TDSheet!$A:$AC,29,0)</f>
        <v>60</v>
      </c>
      <c r="AD30" s="12">
        <f>VLOOKUP(A:A,[1]TDSheet!$A:$AD,30,0)</f>
        <v>114.4</v>
      </c>
      <c r="AE30" s="12">
        <f>VLOOKUP(A:A,[1]TDSheet!$A:$AE,31,0)</f>
        <v>108.2</v>
      </c>
      <c r="AF30" s="12">
        <f>VLOOKUP(A:A,[5]TDSheet!$A:$D,4,0)</f>
        <v>94</v>
      </c>
      <c r="AG30" s="12">
        <f>VLOOKUP(A:A,[1]TDSheet!$A:$AG,33,0)</f>
        <v>0</v>
      </c>
      <c r="AH30" s="12">
        <f t="shared" si="16"/>
        <v>0</v>
      </c>
      <c r="AI30" s="12">
        <f t="shared" si="17"/>
        <v>0</v>
      </c>
      <c r="AJ30" s="12">
        <f t="shared" si="18"/>
        <v>0</v>
      </c>
      <c r="AK30" s="12">
        <f t="shared" si="19"/>
        <v>48.3</v>
      </c>
      <c r="AL30" s="12"/>
      <c r="AM30" s="12"/>
    </row>
    <row r="31" spans="1:39" s="1" customFormat="1" ht="21.95" customHeight="1" outlineLevel="1" x14ac:dyDescent="0.2">
      <c r="A31" s="7" t="s">
        <v>34</v>
      </c>
      <c r="B31" s="7" t="s">
        <v>14</v>
      </c>
      <c r="C31" s="8">
        <v>927</v>
      </c>
      <c r="D31" s="8">
        <v>1333</v>
      </c>
      <c r="E31" s="8">
        <v>1099</v>
      </c>
      <c r="F31" s="8">
        <v>1138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2">
        <f>VLOOKUP(A:A,[2]TDSheet!$A:$F,6,0)</f>
        <v>1099</v>
      </c>
      <c r="K31" s="12">
        <f t="shared" si="12"/>
        <v>0</v>
      </c>
      <c r="L31" s="12">
        <f>VLOOKUP(A:A,[1]TDSheet!$A:$N,14,0)</f>
        <v>0</v>
      </c>
      <c r="M31" s="12">
        <f>VLOOKUP(A:A,[1]TDSheet!$A:$W,23,0)</f>
        <v>0</v>
      </c>
      <c r="N31" s="12">
        <f>VLOOKUP(A:A,[3]TDSheet!$A:$C,3,0)</f>
        <v>80</v>
      </c>
      <c r="O31" s="12"/>
      <c r="P31" s="12"/>
      <c r="Q31" s="12"/>
      <c r="R31" s="12"/>
      <c r="S31" s="12"/>
      <c r="T31" s="14">
        <v>150</v>
      </c>
      <c r="U31" s="14"/>
      <c r="V31" s="12">
        <f t="shared" si="13"/>
        <v>191</v>
      </c>
      <c r="W31" s="14"/>
      <c r="X31" s="15">
        <f t="shared" si="14"/>
        <v>6.7434554973821985</v>
      </c>
      <c r="Y31" s="12">
        <f t="shared" si="15"/>
        <v>5.9581151832460737</v>
      </c>
      <c r="Z31" s="12"/>
      <c r="AA31" s="12"/>
      <c r="AB31" s="12">
        <f>VLOOKUP(A:A,[4]TDSheet!$A:$D,4,0)</f>
        <v>144</v>
      </c>
      <c r="AC31" s="12">
        <f>VLOOKUP(A:A,[1]TDSheet!$A:$AC,29,0)</f>
        <v>0</v>
      </c>
      <c r="AD31" s="12">
        <f>VLOOKUP(A:A,[1]TDSheet!$A:$AD,30,0)</f>
        <v>275</v>
      </c>
      <c r="AE31" s="12">
        <f>VLOOKUP(A:A,[1]TDSheet!$A:$AE,31,0)</f>
        <v>240.4</v>
      </c>
      <c r="AF31" s="12">
        <f>VLOOKUP(A:A,[5]TDSheet!$A:$D,4,0)</f>
        <v>239</v>
      </c>
      <c r="AG31" s="19" t="s">
        <v>146</v>
      </c>
      <c r="AH31" s="12">
        <f t="shared" si="16"/>
        <v>52.5</v>
      </c>
      <c r="AI31" s="12">
        <f t="shared" si="17"/>
        <v>0</v>
      </c>
      <c r="AJ31" s="12">
        <f t="shared" si="18"/>
        <v>0</v>
      </c>
      <c r="AK31" s="12">
        <f t="shared" si="19"/>
        <v>28</v>
      </c>
      <c r="AL31" s="12"/>
      <c r="AM31" s="12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327.91500000000002</v>
      </c>
      <c r="D32" s="8">
        <v>1091.0619999999999</v>
      </c>
      <c r="E32" s="8">
        <v>428.97699999999998</v>
      </c>
      <c r="F32" s="8">
        <v>563.94299999999998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418.26600000000002</v>
      </c>
      <c r="K32" s="12">
        <f t="shared" si="12"/>
        <v>10.710999999999956</v>
      </c>
      <c r="L32" s="12">
        <f>VLOOKUP(A:A,[1]TDSheet!$A:$N,14,0)</f>
        <v>0</v>
      </c>
      <c r="M32" s="12">
        <f>VLOOKUP(A:A,[1]TDSheet!$A:$W,23,0)</f>
        <v>0</v>
      </c>
      <c r="N32" s="12">
        <f>VLOOKUP(A:A,[3]TDSheet!$A:$C,3,0)</f>
        <v>175</v>
      </c>
      <c r="O32" s="12"/>
      <c r="P32" s="12"/>
      <c r="Q32" s="12"/>
      <c r="R32" s="12"/>
      <c r="S32" s="12"/>
      <c r="T32" s="14"/>
      <c r="U32" s="14"/>
      <c r="V32" s="12">
        <f t="shared" si="13"/>
        <v>71.0214</v>
      </c>
      <c r="W32" s="14"/>
      <c r="X32" s="15">
        <f t="shared" si="14"/>
        <v>7.940465831425457</v>
      </c>
      <c r="Y32" s="12">
        <f t="shared" si="15"/>
        <v>7.940465831425457</v>
      </c>
      <c r="Z32" s="12"/>
      <c r="AA32" s="12"/>
      <c r="AB32" s="12">
        <f>VLOOKUP(A:A,[4]TDSheet!$A:$D,4,0)</f>
        <v>73.87</v>
      </c>
      <c r="AC32" s="12">
        <f>VLOOKUP(A:A,[1]TDSheet!$A:$AC,29,0)</f>
        <v>0</v>
      </c>
      <c r="AD32" s="12">
        <f>VLOOKUP(A:A,[1]TDSheet!$A:$AD,30,0)</f>
        <v>101.34020000000001</v>
      </c>
      <c r="AE32" s="12">
        <f>VLOOKUP(A:A,[1]TDSheet!$A:$AE,31,0)</f>
        <v>98.421399999999991</v>
      </c>
      <c r="AF32" s="12">
        <f>VLOOKUP(A:A,[5]TDSheet!$A:$D,4,0)</f>
        <v>57.173000000000002</v>
      </c>
      <c r="AG32" s="12" t="e">
        <f>VLOOKUP(A:A,[1]TDSheet!$A:$AG,33,0)</f>
        <v>#N/A</v>
      </c>
      <c r="AH32" s="12">
        <f t="shared" si="16"/>
        <v>0</v>
      </c>
      <c r="AI32" s="12">
        <f t="shared" si="17"/>
        <v>0</v>
      </c>
      <c r="AJ32" s="12">
        <f t="shared" si="18"/>
        <v>0</v>
      </c>
      <c r="AK32" s="12">
        <f t="shared" si="19"/>
        <v>175</v>
      </c>
      <c r="AL32" s="12"/>
      <c r="AM32" s="12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4683.2470000000003</v>
      </c>
      <c r="D33" s="8">
        <v>7418.7719999999999</v>
      </c>
      <c r="E33" s="8">
        <v>6923.9459999999999</v>
      </c>
      <c r="F33" s="8">
        <v>5079.4279999999999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6985</v>
      </c>
      <c r="K33" s="12">
        <f t="shared" si="12"/>
        <v>-61.054000000000087</v>
      </c>
      <c r="L33" s="12">
        <f>VLOOKUP(A:A,[1]TDSheet!$A:$N,14,0)</f>
        <v>0</v>
      </c>
      <c r="M33" s="12">
        <f>VLOOKUP(A:A,[1]TDSheet!$A:$W,23,0)</f>
        <v>1000</v>
      </c>
      <c r="N33" s="12">
        <f>VLOOKUP(A:A,[3]TDSheet!$A:$C,3,0)</f>
        <v>2150</v>
      </c>
      <c r="O33" s="12"/>
      <c r="P33" s="12"/>
      <c r="Q33" s="12"/>
      <c r="R33" s="12"/>
      <c r="S33" s="12"/>
      <c r="T33" s="14">
        <v>500</v>
      </c>
      <c r="U33" s="14"/>
      <c r="V33" s="12">
        <f t="shared" si="13"/>
        <v>1016.2082</v>
      </c>
      <c r="W33" s="14"/>
      <c r="X33" s="15">
        <f t="shared" si="14"/>
        <v>6.4744882003510691</v>
      </c>
      <c r="Y33" s="12">
        <f t="shared" si="15"/>
        <v>4.9984127268408187</v>
      </c>
      <c r="Z33" s="12"/>
      <c r="AA33" s="12"/>
      <c r="AB33" s="12">
        <f>VLOOKUP(A:A,[4]TDSheet!$A:$D,4,0)</f>
        <v>1842.905</v>
      </c>
      <c r="AC33" s="12">
        <f>VLOOKUP(A:A,[1]TDSheet!$A:$AC,29,0)</f>
        <v>0</v>
      </c>
      <c r="AD33" s="12">
        <f>VLOOKUP(A:A,[1]TDSheet!$A:$AD,30,0)</f>
        <v>1104.2592</v>
      </c>
      <c r="AE33" s="12">
        <f>VLOOKUP(A:A,[1]TDSheet!$A:$AE,31,0)</f>
        <v>1056.3191999999999</v>
      </c>
      <c r="AF33" s="12">
        <f>VLOOKUP(A:A,[5]TDSheet!$A:$D,4,0)</f>
        <v>1160.2249999999999</v>
      </c>
      <c r="AG33" s="19" t="s">
        <v>146</v>
      </c>
      <c r="AH33" s="12">
        <f t="shared" si="16"/>
        <v>500</v>
      </c>
      <c r="AI33" s="12">
        <f t="shared" si="17"/>
        <v>0</v>
      </c>
      <c r="AJ33" s="12">
        <f t="shared" si="18"/>
        <v>0</v>
      </c>
      <c r="AK33" s="12">
        <f t="shared" si="19"/>
        <v>2150</v>
      </c>
      <c r="AL33" s="12"/>
      <c r="AM33" s="12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245.80600000000001</v>
      </c>
      <c r="D34" s="8">
        <v>978.25900000000001</v>
      </c>
      <c r="E34" s="8">
        <v>271.23200000000003</v>
      </c>
      <c r="F34" s="8">
        <v>342.38299999999998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2">
        <f>VLOOKUP(A:A,[2]TDSheet!$A:$F,6,0)</f>
        <v>252.21</v>
      </c>
      <c r="K34" s="12">
        <f t="shared" si="12"/>
        <v>19.02200000000002</v>
      </c>
      <c r="L34" s="12">
        <f>VLOOKUP(A:A,[1]TDSheet!$A:$N,14,0)</f>
        <v>0</v>
      </c>
      <c r="M34" s="12">
        <f>VLOOKUP(A:A,[1]TDSheet!$A:$W,23,0)</f>
        <v>0</v>
      </c>
      <c r="N34" s="12">
        <f>VLOOKUP(A:A,[3]TDSheet!$A:$C,3,0)</f>
        <v>62</v>
      </c>
      <c r="O34" s="12"/>
      <c r="P34" s="12"/>
      <c r="Q34" s="12"/>
      <c r="R34" s="12"/>
      <c r="S34" s="12"/>
      <c r="T34" s="14"/>
      <c r="U34" s="14"/>
      <c r="V34" s="12">
        <f t="shared" si="13"/>
        <v>54.246400000000008</v>
      </c>
      <c r="W34" s="14"/>
      <c r="X34" s="15">
        <f t="shared" si="14"/>
        <v>6.3116262092968372</v>
      </c>
      <c r="Y34" s="12">
        <f t="shared" si="15"/>
        <v>6.3116262092968372</v>
      </c>
      <c r="Z34" s="12"/>
      <c r="AA34" s="12"/>
      <c r="AB34" s="12">
        <v>0</v>
      </c>
      <c r="AC34" s="12">
        <f>VLOOKUP(A:A,[1]TDSheet!$A:$AC,29,0)</f>
        <v>0</v>
      </c>
      <c r="AD34" s="12">
        <f>VLOOKUP(A:A,[1]TDSheet!$A:$AD,30,0)</f>
        <v>62.938400000000001</v>
      </c>
      <c r="AE34" s="12">
        <f>VLOOKUP(A:A,[1]TDSheet!$A:$AE,31,0)</f>
        <v>74.070599999999985</v>
      </c>
      <c r="AF34" s="12">
        <f>VLOOKUP(A:A,[5]TDSheet!$A:$D,4,0)</f>
        <v>47.627000000000002</v>
      </c>
      <c r="AG34" s="12" t="str">
        <f>VLOOKUP(A:A,[1]TDSheet!$A:$AG,33,0)</f>
        <v>зв60</v>
      </c>
      <c r="AH34" s="12">
        <f t="shared" si="16"/>
        <v>0</v>
      </c>
      <c r="AI34" s="12">
        <f t="shared" si="17"/>
        <v>0</v>
      </c>
      <c r="AJ34" s="12">
        <f t="shared" si="18"/>
        <v>0</v>
      </c>
      <c r="AK34" s="12">
        <f t="shared" si="19"/>
        <v>62</v>
      </c>
      <c r="AL34" s="12"/>
      <c r="AM34" s="12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637.39700000000005</v>
      </c>
      <c r="D35" s="8">
        <v>1509.0319999999999</v>
      </c>
      <c r="E35" s="8">
        <v>739.30799999999999</v>
      </c>
      <c r="F35" s="8">
        <v>409.678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2">
        <f>VLOOKUP(A:A,[2]TDSheet!$A:$F,6,0)</f>
        <v>718.755</v>
      </c>
      <c r="K35" s="12">
        <f t="shared" si="12"/>
        <v>20.552999999999997</v>
      </c>
      <c r="L35" s="12">
        <f>VLOOKUP(A:A,[1]TDSheet!$A:$N,14,0)</f>
        <v>230</v>
      </c>
      <c r="M35" s="12">
        <f>VLOOKUP(A:A,[1]TDSheet!$A:$W,23,0)</f>
        <v>100</v>
      </c>
      <c r="N35" s="12">
        <f>VLOOKUP(A:A,[3]TDSheet!$A:$C,3,0)</f>
        <v>270</v>
      </c>
      <c r="O35" s="12"/>
      <c r="P35" s="12"/>
      <c r="Q35" s="12"/>
      <c r="R35" s="12"/>
      <c r="S35" s="12"/>
      <c r="T35" s="14">
        <v>100</v>
      </c>
      <c r="U35" s="14"/>
      <c r="V35" s="12">
        <f t="shared" si="13"/>
        <v>136.29759999999999</v>
      </c>
      <c r="W35" s="14"/>
      <c r="X35" s="15">
        <f t="shared" si="14"/>
        <v>6.1606220505716909</v>
      </c>
      <c r="Y35" s="12">
        <f t="shared" si="15"/>
        <v>3.0057609231563873</v>
      </c>
      <c r="Z35" s="12"/>
      <c r="AA35" s="12"/>
      <c r="AB35" s="12">
        <f>VLOOKUP(A:A,[4]TDSheet!$A:$D,4,0)</f>
        <v>57.82</v>
      </c>
      <c r="AC35" s="12">
        <f>VLOOKUP(A:A,[1]TDSheet!$A:$AC,29,0)</f>
        <v>0</v>
      </c>
      <c r="AD35" s="12">
        <f>VLOOKUP(A:A,[1]TDSheet!$A:$AD,30,0)</f>
        <v>155.62100000000001</v>
      </c>
      <c r="AE35" s="12">
        <f>VLOOKUP(A:A,[1]TDSheet!$A:$AE,31,0)</f>
        <v>114.7704</v>
      </c>
      <c r="AF35" s="12">
        <f>VLOOKUP(A:A,[5]TDSheet!$A:$D,4,0)</f>
        <v>136.066</v>
      </c>
      <c r="AG35" s="12">
        <f>VLOOKUP(A:A,[1]TDSheet!$A:$AG,33,0)</f>
        <v>0</v>
      </c>
      <c r="AH35" s="12">
        <f t="shared" si="16"/>
        <v>100</v>
      </c>
      <c r="AI35" s="12">
        <f t="shared" si="17"/>
        <v>0</v>
      </c>
      <c r="AJ35" s="12">
        <f t="shared" si="18"/>
        <v>0</v>
      </c>
      <c r="AK35" s="12">
        <f t="shared" si="19"/>
        <v>270</v>
      </c>
      <c r="AL35" s="12"/>
      <c r="AM35" s="12"/>
    </row>
    <row r="36" spans="1:39" s="1" customFormat="1" ht="21.95" customHeight="1" outlineLevel="1" x14ac:dyDescent="0.2">
      <c r="A36" s="7" t="s">
        <v>39</v>
      </c>
      <c r="B36" s="7" t="s">
        <v>8</v>
      </c>
      <c r="C36" s="8">
        <v>92.792000000000002</v>
      </c>
      <c r="D36" s="8">
        <v>488.52499999999998</v>
      </c>
      <c r="E36" s="8">
        <v>214.36600000000001</v>
      </c>
      <c r="F36" s="8">
        <v>261.459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2">
        <f>VLOOKUP(A:A,[2]TDSheet!$A:$F,6,0)</f>
        <v>221.93799999999999</v>
      </c>
      <c r="K36" s="12">
        <f t="shared" si="12"/>
        <v>-7.5719999999999743</v>
      </c>
      <c r="L36" s="12">
        <f>VLOOKUP(A:A,[1]TDSheet!$A:$N,14,0)</f>
        <v>0</v>
      </c>
      <c r="M36" s="12">
        <f>VLOOKUP(A:A,[1]TDSheet!$A:$W,23,0)</f>
        <v>0</v>
      </c>
      <c r="N36" s="12">
        <f>VLOOKUP(A:A,[3]TDSheet!$A:$C,3,0)</f>
        <v>1048</v>
      </c>
      <c r="O36" s="12"/>
      <c r="P36" s="12"/>
      <c r="Q36" s="12"/>
      <c r="R36" s="12"/>
      <c r="S36" s="12"/>
      <c r="T36" s="14"/>
      <c r="U36" s="14"/>
      <c r="V36" s="12">
        <f t="shared" si="13"/>
        <v>40.473600000000005</v>
      </c>
      <c r="W36" s="14"/>
      <c r="X36" s="15">
        <f t="shared" si="14"/>
        <v>6.4599887333965835</v>
      </c>
      <c r="Y36" s="12">
        <f t="shared" si="15"/>
        <v>6.4599887333965835</v>
      </c>
      <c r="Z36" s="12"/>
      <c r="AA36" s="12"/>
      <c r="AB36" s="12">
        <f>VLOOKUP(A:A,[4]TDSheet!$A:$D,4,0)</f>
        <v>11.997999999999999</v>
      </c>
      <c r="AC36" s="12">
        <f>VLOOKUP(A:A,[1]TDSheet!$A:$AC,29,0)</f>
        <v>0</v>
      </c>
      <c r="AD36" s="12">
        <f>VLOOKUP(A:A,[1]TDSheet!$A:$AD,30,0)</f>
        <v>41.191400000000002</v>
      </c>
      <c r="AE36" s="12">
        <f>VLOOKUP(A:A,[1]TDSheet!$A:$AE,31,0)</f>
        <v>53.762800000000006</v>
      </c>
      <c r="AF36" s="12">
        <f>VLOOKUP(A:A,[5]TDSheet!$A:$D,4,0)</f>
        <v>45.103999999999999</v>
      </c>
      <c r="AG36" s="12">
        <f>VLOOKUP(A:A,[1]TDSheet!$A:$AG,33,0)</f>
        <v>0</v>
      </c>
      <c r="AH36" s="12">
        <f t="shared" si="16"/>
        <v>0</v>
      </c>
      <c r="AI36" s="12">
        <f t="shared" si="17"/>
        <v>0</v>
      </c>
      <c r="AJ36" s="12">
        <f t="shared" si="18"/>
        <v>0</v>
      </c>
      <c r="AK36" s="12">
        <f t="shared" si="19"/>
        <v>1048</v>
      </c>
      <c r="AL36" s="12"/>
      <c r="AM36" s="12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9060.9470000000001</v>
      </c>
      <c r="D37" s="8">
        <v>13745.762000000001</v>
      </c>
      <c r="E37" s="8">
        <v>13508.944</v>
      </c>
      <c r="F37" s="8">
        <v>9130.1190000000006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2">
        <f>VLOOKUP(A:A,[2]TDSheet!$A:$F,6,0)</f>
        <v>13241.43</v>
      </c>
      <c r="K37" s="12">
        <f t="shared" si="12"/>
        <v>267.51399999999921</v>
      </c>
      <c r="L37" s="12">
        <f>VLOOKUP(A:A,[1]TDSheet!$A:$N,14,0)</f>
        <v>4200</v>
      </c>
      <c r="M37" s="12">
        <f>VLOOKUP(A:A,[1]TDSheet!$A:$W,23,0)</f>
        <v>1000</v>
      </c>
      <c r="N37" s="12">
        <f>VLOOKUP(A:A,[3]TDSheet!$A:$C,3,0)</f>
        <v>2500</v>
      </c>
      <c r="O37" s="12">
        <v>2000</v>
      </c>
      <c r="P37" s="12"/>
      <c r="Q37" s="12"/>
      <c r="R37" s="12"/>
      <c r="S37" s="12"/>
      <c r="T37" s="14"/>
      <c r="U37" s="14"/>
      <c r="V37" s="12">
        <f t="shared" si="13"/>
        <v>2099.6498000000001</v>
      </c>
      <c r="W37" s="14"/>
      <c r="X37" s="15">
        <f t="shared" si="14"/>
        <v>6.8250043412001373</v>
      </c>
      <c r="Y37" s="12">
        <f t="shared" si="15"/>
        <v>4.3484008618961125</v>
      </c>
      <c r="Z37" s="12"/>
      <c r="AA37" s="12"/>
      <c r="AB37" s="12">
        <f>VLOOKUP(A:A,[4]TDSheet!$A:$D,4,0)</f>
        <v>3010.6950000000002</v>
      </c>
      <c r="AC37" s="12">
        <f>VLOOKUP(A:A,[1]TDSheet!$A:$AC,29,0)</f>
        <v>0</v>
      </c>
      <c r="AD37" s="12">
        <f>VLOOKUP(A:A,[1]TDSheet!$A:$AD,30,0)</f>
        <v>2234.0385999999999</v>
      </c>
      <c r="AE37" s="12">
        <f>VLOOKUP(A:A,[1]TDSheet!$A:$AE,31,0)</f>
        <v>2196.4764</v>
      </c>
      <c r="AF37" s="12">
        <f>VLOOKUP(A:A,[5]TDSheet!$A:$D,4,0)</f>
        <v>2244.067</v>
      </c>
      <c r="AG37" s="19" t="s">
        <v>146</v>
      </c>
      <c r="AH37" s="12">
        <f t="shared" si="16"/>
        <v>0</v>
      </c>
      <c r="AI37" s="12">
        <f t="shared" si="17"/>
        <v>0</v>
      </c>
      <c r="AJ37" s="12">
        <f t="shared" si="18"/>
        <v>0</v>
      </c>
      <c r="AK37" s="12">
        <f t="shared" si="19"/>
        <v>2500</v>
      </c>
      <c r="AL37" s="12"/>
      <c r="AM37" s="12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378.04700000000003</v>
      </c>
      <c r="D38" s="8">
        <v>180.82</v>
      </c>
      <c r="E38" s="8">
        <v>219.637</v>
      </c>
      <c r="F38" s="8">
        <v>332.483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2">
        <f>VLOOKUP(A:A,[2]TDSheet!$A:$F,6,0)</f>
        <v>224.41900000000001</v>
      </c>
      <c r="K38" s="12">
        <f t="shared" si="12"/>
        <v>-4.7820000000000107</v>
      </c>
      <c r="L38" s="12">
        <f>VLOOKUP(A:A,[1]TDSheet!$A:$N,14,0)</f>
        <v>0</v>
      </c>
      <c r="M38" s="12">
        <f>VLOOKUP(A:A,[1]TDSheet!$A:$W,23,0)</f>
        <v>0</v>
      </c>
      <c r="N38" s="12">
        <f>VLOOKUP(A:A,[3]TDSheet!$A:$C,3,0)</f>
        <v>88</v>
      </c>
      <c r="O38" s="12"/>
      <c r="P38" s="12"/>
      <c r="Q38" s="12"/>
      <c r="R38" s="12"/>
      <c r="S38" s="12"/>
      <c r="T38" s="14"/>
      <c r="U38" s="14"/>
      <c r="V38" s="12">
        <f t="shared" si="13"/>
        <v>28.906200000000002</v>
      </c>
      <c r="W38" s="14"/>
      <c r="X38" s="15">
        <f t="shared" si="14"/>
        <v>11.502134490178577</v>
      </c>
      <c r="Y38" s="12">
        <f t="shared" si="15"/>
        <v>11.502134490178577</v>
      </c>
      <c r="Z38" s="12"/>
      <c r="AA38" s="12"/>
      <c r="AB38" s="12">
        <f>VLOOKUP(A:A,[4]TDSheet!$A:$D,4,0)</f>
        <v>75.105999999999995</v>
      </c>
      <c r="AC38" s="12">
        <f>VLOOKUP(A:A,[1]TDSheet!$A:$AC,29,0)</f>
        <v>0</v>
      </c>
      <c r="AD38" s="12">
        <f>VLOOKUP(A:A,[1]TDSheet!$A:$AD,30,0)</f>
        <v>59.268800000000013</v>
      </c>
      <c r="AE38" s="12">
        <f>VLOOKUP(A:A,[1]TDSheet!$A:$AE,31,0)</f>
        <v>36.111000000000004</v>
      </c>
      <c r="AF38" s="12">
        <f>VLOOKUP(A:A,[5]TDSheet!$A:$D,4,0)</f>
        <v>42.62</v>
      </c>
      <c r="AG38" s="12" t="str">
        <f>VLOOKUP(A:A,[1]TDSheet!$A:$AG,33,0)</f>
        <v>увел</v>
      </c>
      <c r="AH38" s="12">
        <f t="shared" si="16"/>
        <v>0</v>
      </c>
      <c r="AI38" s="12">
        <f t="shared" si="17"/>
        <v>0</v>
      </c>
      <c r="AJ38" s="12">
        <f t="shared" si="18"/>
        <v>0</v>
      </c>
      <c r="AK38" s="12">
        <f t="shared" si="19"/>
        <v>88</v>
      </c>
      <c r="AL38" s="12"/>
      <c r="AM38" s="12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70.179000000000002</v>
      </c>
      <c r="D39" s="8">
        <v>112.461</v>
      </c>
      <c r="E39" s="8">
        <v>72.864999999999995</v>
      </c>
      <c r="F39" s="8">
        <v>67.350999999999999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2">
        <f>VLOOKUP(A:A,[2]TDSheet!$A:$F,6,0)</f>
        <v>70.308999999999997</v>
      </c>
      <c r="K39" s="12">
        <f t="shared" si="12"/>
        <v>2.5559999999999974</v>
      </c>
      <c r="L39" s="12">
        <f>VLOOKUP(A:A,[1]TDSheet!$A:$N,14,0)</f>
        <v>40</v>
      </c>
      <c r="M39" s="12">
        <f>VLOOKUP(A:A,[1]TDSheet!$A:$W,23,0)</f>
        <v>0</v>
      </c>
      <c r="N39" s="12">
        <f>VLOOKUP(A:A,[3]TDSheet!$A:$C,3,0)</f>
        <v>12</v>
      </c>
      <c r="O39" s="12"/>
      <c r="P39" s="12"/>
      <c r="Q39" s="12"/>
      <c r="R39" s="12"/>
      <c r="S39" s="12"/>
      <c r="T39" s="14"/>
      <c r="U39" s="14"/>
      <c r="V39" s="12">
        <f t="shared" si="13"/>
        <v>14.572999999999999</v>
      </c>
      <c r="W39" s="14"/>
      <c r="X39" s="15">
        <f t="shared" si="14"/>
        <v>7.3664310711589929</v>
      </c>
      <c r="Y39" s="12">
        <f t="shared" si="15"/>
        <v>4.62162904000549</v>
      </c>
      <c r="Z39" s="12"/>
      <c r="AA39" s="12"/>
      <c r="AB39" s="12">
        <v>0</v>
      </c>
      <c r="AC39" s="12">
        <f>VLOOKUP(A:A,[1]TDSheet!$A:$AC,29,0)</f>
        <v>0</v>
      </c>
      <c r="AD39" s="12">
        <f>VLOOKUP(A:A,[1]TDSheet!$A:$AD,30,0)</f>
        <v>15.3088</v>
      </c>
      <c r="AE39" s="12">
        <f>VLOOKUP(A:A,[1]TDSheet!$A:$AE,31,0)</f>
        <v>15.2536</v>
      </c>
      <c r="AF39" s="12">
        <f>VLOOKUP(A:A,[5]TDSheet!$A:$D,4,0)</f>
        <v>7.9180000000000001</v>
      </c>
      <c r="AG39" s="12">
        <f>VLOOKUP(A:A,[1]TDSheet!$A:$AG,33,0)</f>
        <v>0</v>
      </c>
      <c r="AH39" s="12">
        <f t="shared" si="16"/>
        <v>0</v>
      </c>
      <c r="AI39" s="12">
        <f t="shared" si="17"/>
        <v>0</v>
      </c>
      <c r="AJ39" s="12">
        <f t="shared" si="18"/>
        <v>0</v>
      </c>
      <c r="AK39" s="12">
        <f t="shared" si="19"/>
        <v>12</v>
      </c>
      <c r="AL39" s="12"/>
      <c r="AM39" s="12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460.63299999999998</v>
      </c>
      <c r="D40" s="8">
        <v>1309.7819999999999</v>
      </c>
      <c r="E40" s="8">
        <v>592.96600000000001</v>
      </c>
      <c r="F40" s="8">
        <v>340.81299999999999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2">
        <f>VLOOKUP(A:A,[2]TDSheet!$A:$F,6,0)</f>
        <v>580.70899999999995</v>
      </c>
      <c r="K40" s="12">
        <f t="shared" si="12"/>
        <v>12.257000000000062</v>
      </c>
      <c r="L40" s="12">
        <f>VLOOKUP(A:A,[1]TDSheet!$A:$N,14,0)</f>
        <v>200</v>
      </c>
      <c r="M40" s="12">
        <f>VLOOKUP(A:A,[1]TDSheet!$A:$W,23,0)</f>
        <v>100</v>
      </c>
      <c r="N40" s="12">
        <f>VLOOKUP(A:A,[3]TDSheet!$A:$C,3,0)</f>
        <v>215</v>
      </c>
      <c r="O40" s="12"/>
      <c r="P40" s="12"/>
      <c r="Q40" s="12"/>
      <c r="R40" s="12"/>
      <c r="S40" s="12"/>
      <c r="T40" s="14">
        <v>50</v>
      </c>
      <c r="U40" s="14"/>
      <c r="V40" s="12">
        <f t="shared" si="13"/>
        <v>105.91720000000001</v>
      </c>
      <c r="W40" s="14"/>
      <c r="X40" s="15">
        <f t="shared" si="14"/>
        <v>6.5221984720139874</v>
      </c>
      <c r="Y40" s="12">
        <f t="shared" si="15"/>
        <v>3.2177304535996041</v>
      </c>
      <c r="Z40" s="12"/>
      <c r="AA40" s="12"/>
      <c r="AB40" s="12">
        <f>VLOOKUP(A:A,[4]TDSheet!$A:$D,4,0)</f>
        <v>63.38</v>
      </c>
      <c r="AC40" s="12">
        <f>VLOOKUP(A:A,[1]TDSheet!$A:$AC,29,0)</f>
        <v>0</v>
      </c>
      <c r="AD40" s="12">
        <f>VLOOKUP(A:A,[1]TDSheet!$A:$AD,30,0)</f>
        <v>109.13580000000002</v>
      </c>
      <c r="AE40" s="12">
        <f>VLOOKUP(A:A,[1]TDSheet!$A:$AE,31,0)</f>
        <v>99.4358</v>
      </c>
      <c r="AF40" s="12">
        <f>VLOOKUP(A:A,[5]TDSheet!$A:$D,4,0)</f>
        <v>99.578000000000003</v>
      </c>
      <c r="AG40" s="12">
        <f>VLOOKUP(A:A,[1]TDSheet!$A:$AG,33,0)</f>
        <v>0</v>
      </c>
      <c r="AH40" s="12">
        <f t="shared" si="16"/>
        <v>50</v>
      </c>
      <c r="AI40" s="12">
        <f t="shared" si="17"/>
        <v>0</v>
      </c>
      <c r="AJ40" s="12">
        <f t="shared" si="18"/>
        <v>0</v>
      </c>
      <c r="AK40" s="12">
        <f t="shared" si="19"/>
        <v>215</v>
      </c>
      <c r="AL40" s="12"/>
      <c r="AM40" s="12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3417.9670000000001</v>
      </c>
      <c r="D41" s="8">
        <v>5289.3119999999999</v>
      </c>
      <c r="E41" s="8">
        <v>5419.5119999999997</v>
      </c>
      <c r="F41" s="8">
        <v>3186.1469999999999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5343.6469999999999</v>
      </c>
      <c r="K41" s="12">
        <f t="shared" si="12"/>
        <v>75.864999999999782</v>
      </c>
      <c r="L41" s="12">
        <f>VLOOKUP(A:A,[1]TDSheet!$A:$N,14,0)</f>
        <v>400</v>
      </c>
      <c r="M41" s="12">
        <f>VLOOKUP(A:A,[1]TDSheet!$A:$W,23,0)</f>
        <v>1100</v>
      </c>
      <c r="N41" s="12">
        <f>VLOOKUP(A:A,[3]TDSheet!$A:$C,3,0)</f>
        <v>1010</v>
      </c>
      <c r="O41" s="12"/>
      <c r="P41" s="12"/>
      <c r="Q41" s="12"/>
      <c r="R41" s="12"/>
      <c r="S41" s="12"/>
      <c r="T41" s="14">
        <v>500</v>
      </c>
      <c r="U41" s="14"/>
      <c r="V41" s="12">
        <f t="shared" si="13"/>
        <v>845.61939999999993</v>
      </c>
      <c r="W41" s="14"/>
      <c r="X41" s="15">
        <f t="shared" si="14"/>
        <v>6.1329565050186883</v>
      </c>
      <c r="Y41" s="12">
        <f t="shared" si="15"/>
        <v>3.7678262821311814</v>
      </c>
      <c r="Z41" s="12"/>
      <c r="AA41" s="12"/>
      <c r="AB41" s="12">
        <f>VLOOKUP(A:A,[4]TDSheet!$A:$D,4,0)</f>
        <v>1191.415</v>
      </c>
      <c r="AC41" s="12">
        <f>VLOOKUP(A:A,[1]TDSheet!$A:$AC,29,0)</f>
        <v>0</v>
      </c>
      <c r="AD41" s="12">
        <f>VLOOKUP(A:A,[1]TDSheet!$A:$AD,30,0)</f>
        <v>794.9226000000001</v>
      </c>
      <c r="AE41" s="12">
        <f>VLOOKUP(A:A,[1]TDSheet!$A:$AE,31,0)</f>
        <v>773.94599999999991</v>
      </c>
      <c r="AF41" s="12">
        <f>VLOOKUP(A:A,[5]TDSheet!$A:$D,4,0)</f>
        <v>1114.5909999999999</v>
      </c>
      <c r="AG41" s="19" t="s">
        <v>148</v>
      </c>
      <c r="AH41" s="12">
        <f t="shared" si="16"/>
        <v>500</v>
      </c>
      <c r="AI41" s="12">
        <f t="shared" si="17"/>
        <v>0</v>
      </c>
      <c r="AJ41" s="12">
        <f t="shared" si="18"/>
        <v>0</v>
      </c>
      <c r="AK41" s="12">
        <f t="shared" si="19"/>
        <v>1010</v>
      </c>
      <c r="AL41" s="12"/>
      <c r="AM41" s="12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3693.22</v>
      </c>
      <c r="D42" s="8">
        <v>6414.25</v>
      </c>
      <c r="E42" s="8">
        <v>5962.326</v>
      </c>
      <c r="F42" s="8">
        <v>4036.9180000000001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5878.1030000000001</v>
      </c>
      <c r="K42" s="12">
        <f t="shared" si="12"/>
        <v>84.222999999999956</v>
      </c>
      <c r="L42" s="12">
        <f>VLOOKUP(A:A,[1]TDSheet!$A:$N,14,0)</f>
        <v>0</v>
      </c>
      <c r="M42" s="12">
        <f>VLOOKUP(A:A,[1]TDSheet!$A:$W,23,0)</f>
        <v>1500</v>
      </c>
      <c r="N42" s="12">
        <f>VLOOKUP(A:A,[3]TDSheet!$A:$C,3,0)</f>
        <v>1100</v>
      </c>
      <c r="O42" s="12"/>
      <c r="P42" s="12"/>
      <c r="Q42" s="12"/>
      <c r="R42" s="12"/>
      <c r="S42" s="12"/>
      <c r="T42" s="14"/>
      <c r="U42" s="14"/>
      <c r="V42" s="12">
        <f t="shared" si="13"/>
        <v>907.77020000000016</v>
      </c>
      <c r="W42" s="14"/>
      <c r="X42" s="15">
        <f t="shared" si="14"/>
        <v>6.0994709894640726</v>
      </c>
      <c r="Y42" s="12">
        <f t="shared" si="15"/>
        <v>4.4470704149574409</v>
      </c>
      <c r="Z42" s="12"/>
      <c r="AA42" s="12"/>
      <c r="AB42" s="12">
        <f>VLOOKUP(A:A,[4]TDSheet!$A:$D,4,0)</f>
        <v>1423.4749999999999</v>
      </c>
      <c r="AC42" s="12">
        <f>VLOOKUP(A:A,[1]TDSheet!$A:$AC,29,0)</f>
        <v>0</v>
      </c>
      <c r="AD42" s="12">
        <f>VLOOKUP(A:A,[1]TDSheet!$A:$AD,30,0)</f>
        <v>880.77459999999996</v>
      </c>
      <c r="AE42" s="12">
        <f>VLOOKUP(A:A,[1]TDSheet!$A:$AE,31,0)</f>
        <v>893.57060000000001</v>
      </c>
      <c r="AF42" s="12">
        <f>VLOOKUP(A:A,[5]TDSheet!$A:$D,4,0)</f>
        <v>965.87900000000002</v>
      </c>
      <c r="AG42" s="12">
        <v>0</v>
      </c>
      <c r="AH42" s="12">
        <f t="shared" si="16"/>
        <v>0</v>
      </c>
      <c r="AI42" s="12">
        <f t="shared" si="17"/>
        <v>0</v>
      </c>
      <c r="AJ42" s="12">
        <f t="shared" si="18"/>
        <v>0</v>
      </c>
      <c r="AK42" s="12">
        <f t="shared" si="19"/>
        <v>1100</v>
      </c>
      <c r="AL42" s="12"/>
      <c r="AM42" s="12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216.023</v>
      </c>
      <c r="D43" s="8">
        <v>664.99300000000005</v>
      </c>
      <c r="E43" s="8">
        <v>284.54000000000002</v>
      </c>
      <c r="F43" s="8">
        <v>216.48699999999999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2">
        <f>VLOOKUP(A:A,[2]TDSheet!$A:$F,6,0)</f>
        <v>273.29300000000001</v>
      </c>
      <c r="K43" s="12">
        <f t="shared" si="12"/>
        <v>11.247000000000014</v>
      </c>
      <c r="L43" s="12">
        <f>VLOOKUP(A:A,[1]TDSheet!$A:$N,14,0)</f>
        <v>50</v>
      </c>
      <c r="M43" s="12">
        <f>VLOOKUP(A:A,[1]TDSheet!$A:$W,23,0)</f>
        <v>50</v>
      </c>
      <c r="N43" s="12">
        <f>VLOOKUP(A:A,[3]TDSheet!$A:$C,3,0)</f>
        <v>90</v>
      </c>
      <c r="O43" s="12"/>
      <c r="P43" s="12"/>
      <c r="Q43" s="12"/>
      <c r="R43" s="12"/>
      <c r="S43" s="12"/>
      <c r="T43" s="14">
        <v>50</v>
      </c>
      <c r="U43" s="14"/>
      <c r="V43" s="12">
        <f t="shared" si="13"/>
        <v>50.585999999999999</v>
      </c>
      <c r="W43" s="14"/>
      <c r="X43" s="15">
        <f t="shared" si="14"/>
        <v>7.2448305855374997</v>
      </c>
      <c r="Y43" s="12">
        <f t="shared" si="15"/>
        <v>4.2795832839125447</v>
      </c>
      <c r="Z43" s="12"/>
      <c r="AA43" s="12"/>
      <c r="AB43" s="12">
        <f>VLOOKUP(A:A,[4]TDSheet!$A:$D,4,0)</f>
        <v>31.61</v>
      </c>
      <c r="AC43" s="12">
        <f>VLOOKUP(A:A,[1]TDSheet!$A:$AC,29,0)</f>
        <v>0</v>
      </c>
      <c r="AD43" s="12">
        <f>VLOOKUP(A:A,[1]TDSheet!$A:$AD,30,0)</f>
        <v>58.577000000000012</v>
      </c>
      <c r="AE43" s="12">
        <f>VLOOKUP(A:A,[1]TDSheet!$A:$AE,31,0)</f>
        <v>54.989800000000002</v>
      </c>
      <c r="AF43" s="12">
        <f>VLOOKUP(A:A,[5]TDSheet!$A:$D,4,0)</f>
        <v>50.097999999999999</v>
      </c>
      <c r="AG43" s="12">
        <f>VLOOKUP(A:A,[1]TDSheet!$A:$AG,33,0)</f>
        <v>0</v>
      </c>
      <c r="AH43" s="12">
        <f t="shared" si="16"/>
        <v>50</v>
      </c>
      <c r="AI43" s="12">
        <f t="shared" si="17"/>
        <v>0</v>
      </c>
      <c r="AJ43" s="12">
        <f t="shared" si="18"/>
        <v>0</v>
      </c>
      <c r="AK43" s="12">
        <f t="shared" si="19"/>
        <v>90</v>
      </c>
      <c r="AL43" s="12"/>
      <c r="AM43" s="12"/>
    </row>
    <row r="44" spans="1:39" s="1" customFormat="1" ht="21.95" customHeight="1" outlineLevel="1" x14ac:dyDescent="0.2">
      <c r="A44" s="7" t="s">
        <v>47</v>
      </c>
      <c r="B44" s="7" t="s">
        <v>8</v>
      </c>
      <c r="C44" s="8">
        <v>212.45699999999999</v>
      </c>
      <c r="D44" s="8">
        <v>722.34500000000003</v>
      </c>
      <c r="E44" s="8">
        <v>331.98700000000002</v>
      </c>
      <c r="F44" s="8">
        <v>299.50900000000001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318.35500000000002</v>
      </c>
      <c r="K44" s="12">
        <f t="shared" si="12"/>
        <v>13.632000000000005</v>
      </c>
      <c r="L44" s="12">
        <f>VLOOKUP(A:A,[1]TDSheet!$A:$N,14,0)</f>
        <v>50</v>
      </c>
      <c r="M44" s="12">
        <f>VLOOKUP(A:A,[1]TDSheet!$A:$W,23,0)</f>
        <v>0</v>
      </c>
      <c r="N44" s="12">
        <f>VLOOKUP(A:A,[3]TDSheet!$A:$C,3,0)</f>
        <v>56</v>
      </c>
      <c r="O44" s="12"/>
      <c r="P44" s="12"/>
      <c r="Q44" s="12"/>
      <c r="R44" s="12"/>
      <c r="S44" s="12"/>
      <c r="T44" s="14">
        <v>70</v>
      </c>
      <c r="U44" s="14"/>
      <c r="V44" s="12">
        <f t="shared" si="13"/>
        <v>60.101800000000004</v>
      </c>
      <c r="W44" s="14"/>
      <c r="X44" s="15">
        <f t="shared" si="14"/>
        <v>6.9799739774848675</v>
      </c>
      <c r="Y44" s="12">
        <f t="shared" si="15"/>
        <v>4.9833615632144124</v>
      </c>
      <c r="Z44" s="12"/>
      <c r="AA44" s="12"/>
      <c r="AB44" s="12">
        <f>VLOOKUP(A:A,[4]TDSheet!$A:$D,4,0)</f>
        <v>31.478000000000002</v>
      </c>
      <c r="AC44" s="12">
        <f>VLOOKUP(A:A,[1]TDSheet!$A:$AC,29,0)</f>
        <v>0</v>
      </c>
      <c r="AD44" s="12">
        <f>VLOOKUP(A:A,[1]TDSheet!$A:$AD,30,0)</f>
        <v>62.263599999999997</v>
      </c>
      <c r="AE44" s="12">
        <f>VLOOKUP(A:A,[1]TDSheet!$A:$AE,31,0)</f>
        <v>60.912599999999998</v>
      </c>
      <c r="AF44" s="12">
        <f>VLOOKUP(A:A,[5]TDSheet!$A:$D,4,0)</f>
        <v>49.209000000000003</v>
      </c>
      <c r="AG44" s="12">
        <f>VLOOKUP(A:A,[1]TDSheet!$A:$AG,33,0)</f>
        <v>0</v>
      </c>
      <c r="AH44" s="12">
        <f t="shared" si="16"/>
        <v>70</v>
      </c>
      <c r="AI44" s="12">
        <f t="shared" si="17"/>
        <v>0</v>
      </c>
      <c r="AJ44" s="12">
        <f t="shared" si="18"/>
        <v>0</v>
      </c>
      <c r="AK44" s="12">
        <f t="shared" si="19"/>
        <v>56</v>
      </c>
      <c r="AL44" s="12"/>
      <c r="AM44" s="12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61.698</v>
      </c>
      <c r="D45" s="8">
        <v>69.650000000000006</v>
      </c>
      <c r="E45" s="8">
        <v>57.283999999999999</v>
      </c>
      <c r="F45" s="8">
        <v>72.039000000000001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2">
        <f>VLOOKUP(A:A,[2]TDSheet!$A:$F,6,0)</f>
        <v>57.365000000000002</v>
      </c>
      <c r="K45" s="12">
        <f t="shared" si="12"/>
        <v>-8.100000000000307E-2</v>
      </c>
      <c r="L45" s="12">
        <f>VLOOKUP(A:A,[1]TDSheet!$A:$N,14,0)</f>
        <v>0</v>
      </c>
      <c r="M45" s="12">
        <f>VLOOKUP(A:A,[1]TDSheet!$A:$W,23,0)</f>
        <v>0</v>
      </c>
      <c r="N45" s="12">
        <f>VLOOKUP(A:A,[3]TDSheet!$A:$C,3,0)</f>
        <v>0</v>
      </c>
      <c r="O45" s="12"/>
      <c r="P45" s="12"/>
      <c r="Q45" s="12"/>
      <c r="R45" s="12"/>
      <c r="S45" s="12"/>
      <c r="T45" s="14"/>
      <c r="U45" s="14"/>
      <c r="V45" s="12">
        <f t="shared" si="13"/>
        <v>8.6473999999999993</v>
      </c>
      <c r="W45" s="14"/>
      <c r="X45" s="15">
        <f t="shared" si="14"/>
        <v>8.3307121215625521</v>
      </c>
      <c r="Y45" s="12">
        <f t="shared" si="15"/>
        <v>8.3307121215625521</v>
      </c>
      <c r="Z45" s="12"/>
      <c r="AA45" s="12"/>
      <c r="AB45" s="12">
        <f>VLOOKUP(A:A,[4]TDSheet!$A:$D,4,0)</f>
        <v>14.047000000000001</v>
      </c>
      <c r="AC45" s="12">
        <f>VLOOKUP(A:A,[1]TDSheet!$A:$AC,29,0)</f>
        <v>0</v>
      </c>
      <c r="AD45" s="12">
        <f>VLOOKUP(A:A,[1]TDSheet!$A:$AD,30,0)</f>
        <v>5.9228000000000005</v>
      </c>
      <c r="AE45" s="12">
        <f>VLOOKUP(A:A,[1]TDSheet!$A:$AE,31,0)</f>
        <v>5.9981999999999998</v>
      </c>
      <c r="AF45" s="12">
        <f>VLOOKUP(A:A,[5]TDSheet!$A:$D,4,0)</f>
        <v>5.4269999999999996</v>
      </c>
      <c r="AG45" s="12" t="e">
        <f>VLOOKUP(A:A,[1]TDSheet!$A:$AG,33,0)</f>
        <v>#N/A</v>
      </c>
      <c r="AH45" s="12">
        <f t="shared" si="16"/>
        <v>0</v>
      </c>
      <c r="AI45" s="12">
        <f t="shared" si="17"/>
        <v>0</v>
      </c>
      <c r="AJ45" s="12">
        <f t="shared" si="18"/>
        <v>0</v>
      </c>
      <c r="AK45" s="12">
        <f t="shared" si="19"/>
        <v>0</v>
      </c>
      <c r="AL45" s="12"/>
      <c r="AM45" s="12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406.19799999999998</v>
      </c>
      <c r="D46" s="8">
        <v>1438.0809999999999</v>
      </c>
      <c r="E46" s="8">
        <v>539.52800000000002</v>
      </c>
      <c r="F46" s="8">
        <v>417.49799999999999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2">
        <f>VLOOKUP(A:A,[2]TDSheet!$A:$F,6,0)</f>
        <v>524.18200000000002</v>
      </c>
      <c r="K46" s="12">
        <f t="shared" si="12"/>
        <v>15.346000000000004</v>
      </c>
      <c r="L46" s="12">
        <f>VLOOKUP(A:A,[1]TDSheet!$A:$N,14,0)</f>
        <v>80</v>
      </c>
      <c r="M46" s="12">
        <f>VLOOKUP(A:A,[1]TDSheet!$A:$W,23,0)</f>
        <v>150</v>
      </c>
      <c r="N46" s="12">
        <f>VLOOKUP(A:A,[3]TDSheet!$A:$C,3,0)</f>
        <v>112</v>
      </c>
      <c r="O46" s="12"/>
      <c r="P46" s="12"/>
      <c r="Q46" s="12"/>
      <c r="R46" s="12"/>
      <c r="S46" s="12"/>
      <c r="T46" s="14">
        <v>50</v>
      </c>
      <c r="U46" s="14"/>
      <c r="V46" s="12">
        <f t="shared" si="13"/>
        <v>101.6292</v>
      </c>
      <c r="W46" s="14"/>
      <c r="X46" s="15">
        <f t="shared" si="14"/>
        <v>6.8631653107571449</v>
      </c>
      <c r="Y46" s="12">
        <f t="shared" si="15"/>
        <v>4.1080516229587563</v>
      </c>
      <c r="Z46" s="12"/>
      <c r="AA46" s="12"/>
      <c r="AB46" s="12">
        <f>VLOOKUP(A:A,[4]TDSheet!$A:$D,4,0)</f>
        <v>31.382000000000001</v>
      </c>
      <c r="AC46" s="12">
        <f>VLOOKUP(A:A,[1]TDSheet!$A:$AC,29,0)</f>
        <v>0</v>
      </c>
      <c r="AD46" s="12">
        <f>VLOOKUP(A:A,[1]TDSheet!$A:$AD,30,0)</f>
        <v>114.77560000000001</v>
      </c>
      <c r="AE46" s="12">
        <f>VLOOKUP(A:A,[1]TDSheet!$A:$AE,31,0)</f>
        <v>99.907200000000017</v>
      </c>
      <c r="AF46" s="12">
        <f>VLOOKUP(A:A,[5]TDSheet!$A:$D,4,0)</f>
        <v>84.012</v>
      </c>
      <c r="AG46" s="12">
        <f>VLOOKUP(A:A,[1]TDSheet!$A:$AG,33,0)</f>
        <v>0</v>
      </c>
      <c r="AH46" s="12">
        <f t="shared" si="16"/>
        <v>50</v>
      </c>
      <c r="AI46" s="12">
        <f t="shared" si="17"/>
        <v>0</v>
      </c>
      <c r="AJ46" s="12">
        <f t="shared" si="18"/>
        <v>0</v>
      </c>
      <c r="AK46" s="12">
        <f t="shared" si="19"/>
        <v>112</v>
      </c>
      <c r="AL46" s="12"/>
      <c r="AM46" s="12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7.1210000000000004</v>
      </c>
      <c r="D47" s="8">
        <v>458.87200000000001</v>
      </c>
      <c r="E47" s="8">
        <v>169.80500000000001</v>
      </c>
      <c r="F47" s="8">
        <v>42.38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2">
        <f>VLOOKUP(A:A,[2]TDSheet!$A:$F,6,0)</f>
        <v>246.89099999999999</v>
      </c>
      <c r="K47" s="12">
        <f t="shared" si="12"/>
        <v>-77.085999999999984</v>
      </c>
      <c r="L47" s="12">
        <f>VLOOKUP(A:A,[1]TDSheet!$A:$N,14,0)</f>
        <v>10</v>
      </c>
      <c r="M47" s="12">
        <f>VLOOKUP(A:A,[1]TDSheet!$A:$W,23,0)</f>
        <v>10</v>
      </c>
      <c r="N47" s="12">
        <f>VLOOKUP(A:A,[3]TDSheet!$A:$C,3,0)</f>
        <v>180</v>
      </c>
      <c r="O47" s="12"/>
      <c r="P47" s="12"/>
      <c r="Q47" s="12"/>
      <c r="R47" s="12"/>
      <c r="S47" s="12"/>
      <c r="T47" s="14">
        <v>10</v>
      </c>
      <c r="U47" s="14"/>
      <c r="V47" s="12">
        <f t="shared" si="13"/>
        <v>8.8038000000000007</v>
      </c>
      <c r="W47" s="14"/>
      <c r="X47" s="15">
        <f t="shared" si="14"/>
        <v>8.2214498284831539</v>
      </c>
      <c r="Y47" s="12">
        <f t="shared" si="15"/>
        <v>4.8138303914218863</v>
      </c>
      <c r="Z47" s="12"/>
      <c r="AA47" s="12"/>
      <c r="AB47" s="12">
        <f>VLOOKUP(A:A,[4]TDSheet!$A:$D,4,0)</f>
        <v>125.786</v>
      </c>
      <c r="AC47" s="12">
        <f>VLOOKUP(A:A,[1]TDSheet!$A:$AC,29,0)</f>
        <v>0</v>
      </c>
      <c r="AD47" s="12">
        <f>VLOOKUP(A:A,[1]TDSheet!$A:$AD,30,0)</f>
        <v>6.4255999999999975</v>
      </c>
      <c r="AE47" s="12">
        <f>VLOOKUP(A:A,[1]TDSheet!$A:$AE,31,0)</f>
        <v>11.772199999999998</v>
      </c>
      <c r="AF47" s="12">
        <f>VLOOKUP(A:A,[5]TDSheet!$A:$D,4,0)</f>
        <v>32.664000000000001</v>
      </c>
      <c r="AG47" s="12" t="str">
        <f>VLOOKUP(A:A,[1]TDSheet!$A:$AG,33,0)</f>
        <v>???</v>
      </c>
      <c r="AH47" s="12">
        <f t="shared" si="16"/>
        <v>10</v>
      </c>
      <c r="AI47" s="12">
        <f t="shared" si="17"/>
        <v>0</v>
      </c>
      <c r="AJ47" s="12">
        <f t="shared" si="18"/>
        <v>0</v>
      </c>
      <c r="AK47" s="12">
        <f t="shared" si="19"/>
        <v>180</v>
      </c>
      <c r="AL47" s="12"/>
      <c r="AM47" s="12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54.371000000000002</v>
      </c>
      <c r="D48" s="8">
        <v>283.27699999999999</v>
      </c>
      <c r="E48" s="8">
        <v>223.423</v>
      </c>
      <c r="F48" s="8">
        <v>112.824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221.358</v>
      </c>
      <c r="K48" s="12">
        <f t="shared" si="12"/>
        <v>2.0649999999999977</v>
      </c>
      <c r="L48" s="12">
        <f>VLOOKUP(A:A,[1]TDSheet!$A:$N,14,0)</f>
        <v>20</v>
      </c>
      <c r="M48" s="12">
        <f>VLOOKUP(A:A,[1]TDSheet!$A:$W,23,0)</f>
        <v>30</v>
      </c>
      <c r="N48" s="12">
        <f>VLOOKUP(A:A,[3]TDSheet!$A:$C,3,0)</f>
        <v>87</v>
      </c>
      <c r="O48" s="12"/>
      <c r="P48" s="12"/>
      <c r="Q48" s="12"/>
      <c r="R48" s="12"/>
      <c r="S48" s="12"/>
      <c r="T48" s="14">
        <v>20</v>
      </c>
      <c r="U48" s="14"/>
      <c r="V48" s="12">
        <f t="shared" si="13"/>
        <v>29.9146</v>
      </c>
      <c r="W48" s="14"/>
      <c r="X48" s="15">
        <f t="shared" si="14"/>
        <v>6.1115308244134976</v>
      </c>
      <c r="Y48" s="12">
        <f t="shared" si="15"/>
        <v>3.7715363066863672</v>
      </c>
      <c r="Z48" s="12"/>
      <c r="AA48" s="12"/>
      <c r="AB48" s="12">
        <f>VLOOKUP(A:A,[4]TDSheet!$A:$D,4,0)</f>
        <v>73.849999999999994</v>
      </c>
      <c r="AC48" s="12">
        <f>VLOOKUP(A:A,[1]TDSheet!$A:$AC,29,0)</f>
        <v>0</v>
      </c>
      <c r="AD48" s="12">
        <f>VLOOKUP(A:A,[1]TDSheet!$A:$AD,30,0)</f>
        <v>26.405799999999999</v>
      </c>
      <c r="AE48" s="12">
        <f>VLOOKUP(A:A,[1]TDSheet!$A:$AE,31,0)</f>
        <v>30.773199999999996</v>
      </c>
      <c r="AF48" s="12">
        <f>VLOOKUP(A:A,[5]TDSheet!$A:$D,4,0)</f>
        <v>27.344000000000001</v>
      </c>
      <c r="AG48" s="12">
        <f>VLOOKUP(A:A,[1]TDSheet!$A:$AG,33,0)</f>
        <v>0</v>
      </c>
      <c r="AH48" s="12">
        <f t="shared" si="16"/>
        <v>20</v>
      </c>
      <c r="AI48" s="12">
        <f t="shared" si="17"/>
        <v>0</v>
      </c>
      <c r="AJ48" s="12">
        <f t="shared" si="18"/>
        <v>0</v>
      </c>
      <c r="AK48" s="12">
        <f t="shared" si="19"/>
        <v>87</v>
      </c>
      <c r="AL48" s="12"/>
      <c r="AM48" s="12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87.513999999999996</v>
      </c>
      <c r="D49" s="8">
        <v>223.345</v>
      </c>
      <c r="E49" s="8">
        <v>151.77000000000001</v>
      </c>
      <c r="F49" s="8">
        <v>155.286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2">
        <f>VLOOKUP(A:A,[2]TDSheet!$A:$F,6,0)</f>
        <v>155.46100000000001</v>
      </c>
      <c r="K49" s="12">
        <f t="shared" si="12"/>
        <v>-3.6910000000000025</v>
      </c>
      <c r="L49" s="12">
        <f>VLOOKUP(A:A,[1]TDSheet!$A:$N,14,0)</f>
        <v>0</v>
      </c>
      <c r="M49" s="12">
        <f>VLOOKUP(A:A,[1]TDSheet!$A:$W,23,0)</f>
        <v>0</v>
      </c>
      <c r="N49" s="12">
        <f>VLOOKUP(A:A,[3]TDSheet!$A:$C,3,0)</f>
        <v>35</v>
      </c>
      <c r="O49" s="12"/>
      <c r="P49" s="12"/>
      <c r="Q49" s="12"/>
      <c r="R49" s="12"/>
      <c r="S49" s="12"/>
      <c r="T49" s="14">
        <v>20</v>
      </c>
      <c r="U49" s="14"/>
      <c r="V49" s="12">
        <f t="shared" si="13"/>
        <v>30.354000000000003</v>
      </c>
      <c r="W49" s="14"/>
      <c r="X49" s="15">
        <f t="shared" si="14"/>
        <v>5.7747249126968434</v>
      </c>
      <c r="Y49" s="12">
        <f t="shared" si="15"/>
        <v>5.1158331686103971</v>
      </c>
      <c r="Z49" s="12"/>
      <c r="AA49" s="12"/>
      <c r="AB49" s="12">
        <v>0</v>
      </c>
      <c r="AC49" s="12">
        <f>VLOOKUP(A:A,[1]TDSheet!$A:$AC,29,0)</f>
        <v>0</v>
      </c>
      <c r="AD49" s="12">
        <f>VLOOKUP(A:A,[1]TDSheet!$A:$AD,30,0)</f>
        <v>33.650399999999998</v>
      </c>
      <c r="AE49" s="12">
        <f>VLOOKUP(A:A,[1]TDSheet!$A:$AE,31,0)</f>
        <v>34.620599999999996</v>
      </c>
      <c r="AF49" s="12">
        <f>VLOOKUP(A:A,[5]TDSheet!$A:$D,4,0)</f>
        <v>33.155999999999999</v>
      </c>
      <c r="AG49" s="12">
        <f>VLOOKUP(A:A,[1]TDSheet!$A:$AG,33,0)</f>
        <v>0</v>
      </c>
      <c r="AH49" s="12">
        <f t="shared" si="16"/>
        <v>20</v>
      </c>
      <c r="AI49" s="12">
        <f t="shared" si="17"/>
        <v>0</v>
      </c>
      <c r="AJ49" s="12">
        <f t="shared" si="18"/>
        <v>0</v>
      </c>
      <c r="AK49" s="12">
        <f t="shared" si="19"/>
        <v>35</v>
      </c>
      <c r="AL49" s="12"/>
      <c r="AM49" s="12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458.21499999999997</v>
      </c>
      <c r="D50" s="8">
        <v>1930.5039999999999</v>
      </c>
      <c r="E50" s="8">
        <v>1492.375</v>
      </c>
      <c r="F50" s="8">
        <v>870.721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2">
        <f>VLOOKUP(A:A,[2]TDSheet!$A:$F,6,0)</f>
        <v>1444.046</v>
      </c>
      <c r="K50" s="12">
        <f t="shared" si="12"/>
        <v>48.328999999999951</v>
      </c>
      <c r="L50" s="12">
        <f>VLOOKUP(A:A,[1]TDSheet!$A:$N,14,0)</f>
        <v>250</v>
      </c>
      <c r="M50" s="12">
        <f>VLOOKUP(A:A,[1]TDSheet!$A:$W,23,0)</f>
        <v>100</v>
      </c>
      <c r="N50" s="12">
        <f>VLOOKUP(A:A,[3]TDSheet!$A:$C,3,0)</f>
        <v>181</v>
      </c>
      <c r="O50" s="12"/>
      <c r="P50" s="12"/>
      <c r="Q50" s="12"/>
      <c r="R50" s="12"/>
      <c r="S50" s="12"/>
      <c r="T50" s="14">
        <v>200</v>
      </c>
      <c r="U50" s="14"/>
      <c r="V50" s="12">
        <f t="shared" si="13"/>
        <v>238.25399999999999</v>
      </c>
      <c r="W50" s="14"/>
      <c r="X50" s="15">
        <f t="shared" si="14"/>
        <v>5.9630520369017939</v>
      </c>
      <c r="Y50" s="12">
        <f t="shared" si="15"/>
        <v>3.6545913185088184</v>
      </c>
      <c r="Z50" s="12"/>
      <c r="AA50" s="12"/>
      <c r="AB50" s="12">
        <f>VLOOKUP(A:A,[4]TDSheet!$A:$D,4,0)</f>
        <v>301.10500000000002</v>
      </c>
      <c r="AC50" s="12">
        <f>VLOOKUP(A:A,[1]TDSheet!$A:$AC,29,0)</f>
        <v>0</v>
      </c>
      <c r="AD50" s="12">
        <f>VLOOKUP(A:A,[1]TDSheet!$A:$AD,30,0)</f>
        <v>245.3674</v>
      </c>
      <c r="AE50" s="12">
        <f>VLOOKUP(A:A,[1]TDSheet!$A:$AE,31,0)</f>
        <v>255.12640000000002</v>
      </c>
      <c r="AF50" s="12">
        <f>VLOOKUP(A:A,[5]TDSheet!$A:$D,4,0)</f>
        <v>282.58</v>
      </c>
      <c r="AG50" s="12">
        <v>0</v>
      </c>
      <c r="AH50" s="12">
        <f t="shared" si="16"/>
        <v>200</v>
      </c>
      <c r="AI50" s="12">
        <f t="shared" si="17"/>
        <v>0</v>
      </c>
      <c r="AJ50" s="12">
        <f t="shared" si="18"/>
        <v>0</v>
      </c>
      <c r="AK50" s="12">
        <f t="shared" si="19"/>
        <v>181</v>
      </c>
      <c r="AL50" s="12"/>
      <c r="AM50" s="12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31.829000000000001</v>
      </c>
      <c r="D51" s="8">
        <v>199.98400000000001</v>
      </c>
      <c r="E51" s="8">
        <v>63.578000000000003</v>
      </c>
      <c r="F51" s="8">
        <v>95.61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40</v>
      </c>
      <c r="J51" s="12">
        <f>VLOOKUP(A:A,[2]TDSheet!$A:$F,6,0)</f>
        <v>64.450999999999993</v>
      </c>
      <c r="K51" s="12">
        <f t="shared" si="12"/>
        <v>-0.87299999999999045</v>
      </c>
      <c r="L51" s="12">
        <f>VLOOKUP(A:A,[1]TDSheet!$A:$N,14,0)</f>
        <v>0</v>
      </c>
      <c r="M51" s="12">
        <f>VLOOKUP(A:A,[1]TDSheet!$A:$W,23,0)</f>
        <v>0</v>
      </c>
      <c r="N51" s="12">
        <f>VLOOKUP(A:A,[3]TDSheet!$A:$C,3,0)</f>
        <v>0</v>
      </c>
      <c r="O51" s="12"/>
      <c r="P51" s="12"/>
      <c r="Q51" s="12"/>
      <c r="R51" s="12"/>
      <c r="S51" s="12"/>
      <c r="T51" s="14"/>
      <c r="U51" s="14"/>
      <c r="V51" s="12">
        <f t="shared" si="13"/>
        <v>12.7156</v>
      </c>
      <c r="W51" s="14"/>
      <c r="X51" s="15">
        <f t="shared" si="14"/>
        <v>7.5191103840951268</v>
      </c>
      <c r="Y51" s="12">
        <f t="shared" si="15"/>
        <v>7.5191103840951268</v>
      </c>
      <c r="Z51" s="12"/>
      <c r="AA51" s="12"/>
      <c r="AB51" s="12">
        <v>0</v>
      </c>
      <c r="AC51" s="12">
        <f>VLOOKUP(A:A,[1]TDSheet!$A:$AC,29,0)</f>
        <v>0</v>
      </c>
      <c r="AD51" s="12">
        <f>VLOOKUP(A:A,[1]TDSheet!$A:$AD,30,0)</f>
        <v>13.428999999999998</v>
      </c>
      <c r="AE51" s="12">
        <f>VLOOKUP(A:A,[1]TDSheet!$A:$AE,31,0)</f>
        <v>15.719800000000001</v>
      </c>
      <c r="AF51" s="12">
        <f>VLOOKUP(A:A,[5]TDSheet!$A:$D,4,0)</f>
        <v>14.829000000000001</v>
      </c>
      <c r="AG51" s="12">
        <f>VLOOKUP(A:A,[1]TDSheet!$A:$AG,33,0)</f>
        <v>0</v>
      </c>
      <c r="AH51" s="12">
        <f t="shared" si="16"/>
        <v>0</v>
      </c>
      <c r="AI51" s="12">
        <f t="shared" si="17"/>
        <v>0</v>
      </c>
      <c r="AJ51" s="12">
        <f t="shared" si="18"/>
        <v>0</v>
      </c>
      <c r="AK51" s="12">
        <f t="shared" si="19"/>
        <v>0</v>
      </c>
      <c r="AL51" s="12"/>
      <c r="AM51" s="12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323.91000000000003</v>
      </c>
      <c r="D52" s="8">
        <v>941.06799999999998</v>
      </c>
      <c r="E52" s="8">
        <v>259.70400000000001</v>
      </c>
      <c r="F52" s="8">
        <v>228.827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35</v>
      </c>
      <c r="J52" s="12">
        <f>VLOOKUP(A:A,[2]TDSheet!$A:$F,6,0)</f>
        <v>255.12100000000001</v>
      </c>
      <c r="K52" s="12">
        <f t="shared" si="12"/>
        <v>4.5829999999999984</v>
      </c>
      <c r="L52" s="12">
        <f>VLOOKUP(A:A,[1]TDSheet!$A:$N,14,0)</f>
        <v>50</v>
      </c>
      <c r="M52" s="12">
        <f>VLOOKUP(A:A,[1]TDSheet!$A:$W,23,0)</f>
        <v>0</v>
      </c>
      <c r="N52" s="12">
        <f>VLOOKUP(A:A,[3]TDSheet!$A:$C,3,0)</f>
        <v>0</v>
      </c>
      <c r="O52" s="12"/>
      <c r="P52" s="12"/>
      <c r="Q52" s="12"/>
      <c r="R52" s="12"/>
      <c r="S52" s="12"/>
      <c r="T52" s="14"/>
      <c r="U52" s="14"/>
      <c r="V52" s="12">
        <f t="shared" si="13"/>
        <v>38.666600000000003</v>
      </c>
      <c r="W52" s="14"/>
      <c r="X52" s="15">
        <f t="shared" si="14"/>
        <v>7.2110555363026485</v>
      </c>
      <c r="Y52" s="12">
        <f t="shared" si="15"/>
        <v>5.9179498585342385</v>
      </c>
      <c r="Z52" s="12"/>
      <c r="AA52" s="12"/>
      <c r="AB52" s="12">
        <f>VLOOKUP(A:A,[4]TDSheet!$A:$D,4,0)</f>
        <v>66.370999999999995</v>
      </c>
      <c r="AC52" s="12">
        <f>VLOOKUP(A:A,[1]TDSheet!$A:$AC,29,0)</f>
        <v>0</v>
      </c>
      <c r="AD52" s="12">
        <f>VLOOKUP(A:A,[1]TDSheet!$A:$AD,30,0)</f>
        <v>57.453999999999994</v>
      </c>
      <c r="AE52" s="12">
        <f>VLOOKUP(A:A,[1]TDSheet!$A:$AE,31,0)</f>
        <v>38.332400000000014</v>
      </c>
      <c r="AF52" s="12">
        <f>VLOOKUP(A:A,[5]TDSheet!$A:$D,4,0)</f>
        <v>27.895</v>
      </c>
      <c r="AG52" s="12">
        <f>VLOOKUP(A:A,[1]TDSheet!$A:$AG,33,0)</f>
        <v>0</v>
      </c>
      <c r="AH52" s="12">
        <f t="shared" si="16"/>
        <v>0</v>
      </c>
      <c r="AI52" s="12">
        <f t="shared" si="17"/>
        <v>0</v>
      </c>
      <c r="AJ52" s="12">
        <f t="shared" si="18"/>
        <v>0</v>
      </c>
      <c r="AK52" s="12">
        <f t="shared" si="19"/>
        <v>0</v>
      </c>
      <c r="AL52" s="12"/>
      <c r="AM52" s="12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19.407</v>
      </c>
      <c r="D53" s="8">
        <v>231.18100000000001</v>
      </c>
      <c r="E53" s="8">
        <v>164.15600000000001</v>
      </c>
      <c r="F53" s="8">
        <v>85.174999999999997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30</v>
      </c>
      <c r="J53" s="12">
        <f>VLOOKUP(A:A,[2]TDSheet!$A:$F,6,0)</f>
        <v>167.053</v>
      </c>
      <c r="K53" s="12">
        <f t="shared" si="12"/>
        <v>-2.8969999999999914</v>
      </c>
      <c r="L53" s="12">
        <f>VLOOKUP(A:A,[1]TDSheet!$A:$N,14,0)</f>
        <v>10</v>
      </c>
      <c r="M53" s="12">
        <f>VLOOKUP(A:A,[1]TDSheet!$A:$W,23,0)</f>
        <v>10</v>
      </c>
      <c r="N53" s="12">
        <f>VLOOKUP(A:A,[3]TDSheet!$A:$C,3,0)</f>
        <v>38</v>
      </c>
      <c r="O53" s="12"/>
      <c r="P53" s="12"/>
      <c r="Q53" s="12"/>
      <c r="R53" s="12"/>
      <c r="S53" s="12"/>
      <c r="T53" s="14">
        <v>10</v>
      </c>
      <c r="U53" s="14"/>
      <c r="V53" s="12">
        <f t="shared" si="13"/>
        <v>20.521800000000002</v>
      </c>
      <c r="W53" s="14"/>
      <c r="X53" s="15">
        <f t="shared" si="14"/>
        <v>5.6123244549698361</v>
      </c>
      <c r="Y53" s="12">
        <f t="shared" si="15"/>
        <v>4.1504643842158089</v>
      </c>
      <c r="Z53" s="12"/>
      <c r="AA53" s="12"/>
      <c r="AB53" s="12">
        <f>VLOOKUP(A:A,[4]TDSheet!$A:$D,4,0)</f>
        <v>61.546999999999997</v>
      </c>
      <c r="AC53" s="12">
        <f>VLOOKUP(A:A,[1]TDSheet!$A:$AC,29,0)</f>
        <v>0</v>
      </c>
      <c r="AD53" s="12">
        <f>VLOOKUP(A:A,[1]TDSheet!$A:$AD,30,0)</f>
        <v>18.314999999999998</v>
      </c>
      <c r="AE53" s="12">
        <f>VLOOKUP(A:A,[1]TDSheet!$A:$AE,31,0)</f>
        <v>21.604199999999999</v>
      </c>
      <c r="AF53" s="12">
        <f>VLOOKUP(A:A,[5]TDSheet!$A:$D,4,0)</f>
        <v>17.821000000000002</v>
      </c>
      <c r="AG53" s="12">
        <f>VLOOKUP(A:A,[1]TDSheet!$A:$AG,33,0)</f>
        <v>0</v>
      </c>
      <c r="AH53" s="12">
        <f t="shared" si="16"/>
        <v>10</v>
      </c>
      <c r="AI53" s="12">
        <f t="shared" si="17"/>
        <v>0</v>
      </c>
      <c r="AJ53" s="12">
        <f t="shared" si="18"/>
        <v>0</v>
      </c>
      <c r="AK53" s="12">
        <f t="shared" si="19"/>
        <v>38</v>
      </c>
      <c r="AL53" s="12"/>
      <c r="AM53" s="12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290.96100000000001</v>
      </c>
      <c r="D54" s="8">
        <v>558.74099999999999</v>
      </c>
      <c r="E54" s="8">
        <v>381.17099999999999</v>
      </c>
      <c r="F54" s="8">
        <v>307.83800000000002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387.887</v>
      </c>
      <c r="K54" s="12">
        <f t="shared" si="12"/>
        <v>-6.7160000000000082</v>
      </c>
      <c r="L54" s="12">
        <f>VLOOKUP(A:A,[1]TDSheet!$A:$N,14,0)</f>
        <v>0</v>
      </c>
      <c r="M54" s="12">
        <f>VLOOKUP(A:A,[1]TDSheet!$A:$W,23,0)</f>
        <v>50</v>
      </c>
      <c r="N54" s="12">
        <f>VLOOKUP(A:A,[3]TDSheet!$A:$C,3,0)</f>
        <v>70</v>
      </c>
      <c r="O54" s="12"/>
      <c r="P54" s="12"/>
      <c r="Q54" s="12"/>
      <c r="R54" s="12"/>
      <c r="S54" s="12"/>
      <c r="T54" s="14">
        <v>120</v>
      </c>
      <c r="U54" s="14"/>
      <c r="V54" s="12">
        <f t="shared" si="13"/>
        <v>66.9148</v>
      </c>
      <c r="W54" s="14"/>
      <c r="X54" s="15">
        <f t="shared" si="14"/>
        <v>7.1409912306395595</v>
      </c>
      <c r="Y54" s="12">
        <f t="shared" si="15"/>
        <v>4.6004471357606986</v>
      </c>
      <c r="Z54" s="12"/>
      <c r="AA54" s="12"/>
      <c r="AB54" s="12">
        <f>VLOOKUP(A:A,[4]TDSheet!$A:$D,4,0)</f>
        <v>46.597000000000001</v>
      </c>
      <c r="AC54" s="12">
        <f>VLOOKUP(A:A,[1]TDSheet!$A:$AC,29,0)</f>
        <v>0</v>
      </c>
      <c r="AD54" s="12">
        <f>VLOOKUP(A:A,[1]TDSheet!$A:$AD,30,0)</f>
        <v>80.601600000000005</v>
      </c>
      <c r="AE54" s="12">
        <f>VLOOKUP(A:A,[1]TDSheet!$A:$AE,31,0)</f>
        <v>73.445400000000006</v>
      </c>
      <c r="AF54" s="12">
        <f>VLOOKUP(A:A,[5]TDSheet!$A:$D,4,0)</f>
        <v>81.847999999999999</v>
      </c>
      <c r="AG54" s="12">
        <f>VLOOKUP(A:A,[1]TDSheet!$A:$AG,33,0)</f>
        <v>0</v>
      </c>
      <c r="AH54" s="12">
        <f t="shared" si="16"/>
        <v>120</v>
      </c>
      <c r="AI54" s="12">
        <f t="shared" si="17"/>
        <v>0</v>
      </c>
      <c r="AJ54" s="12">
        <f t="shared" si="18"/>
        <v>0</v>
      </c>
      <c r="AK54" s="12">
        <f t="shared" si="19"/>
        <v>70</v>
      </c>
      <c r="AL54" s="12"/>
      <c r="AM54" s="12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340.35700000000003</v>
      </c>
      <c r="D55" s="8">
        <v>516.23199999999997</v>
      </c>
      <c r="E55" s="8">
        <v>415.73099999999999</v>
      </c>
      <c r="F55" s="8">
        <v>278.93900000000002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2">
        <f>VLOOKUP(A:A,[2]TDSheet!$A:$F,6,0)</f>
        <v>420.91300000000001</v>
      </c>
      <c r="K55" s="12">
        <f t="shared" si="12"/>
        <v>-5.1820000000000164</v>
      </c>
      <c r="L55" s="12">
        <f>VLOOKUP(A:A,[1]TDSheet!$A:$N,14,0)</f>
        <v>50</v>
      </c>
      <c r="M55" s="12">
        <f>VLOOKUP(A:A,[1]TDSheet!$A:$W,23,0)</f>
        <v>70</v>
      </c>
      <c r="N55" s="12">
        <f>VLOOKUP(A:A,[3]TDSheet!$A:$C,3,0)</f>
        <v>104</v>
      </c>
      <c r="O55" s="12"/>
      <c r="P55" s="12"/>
      <c r="Q55" s="12"/>
      <c r="R55" s="12"/>
      <c r="S55" s="12"/>
      <c r="T55" s="14">
        <v>100</v>
      </c>
      <c r="U55" s="14"/>
      <c r="V55" s="12">
        <f t="shared" si="13"/>
        <v>68.604799999999997</v>
      </c>
      <c r="W55" s="14"/>
      <c r="X55" s="15">
        <f t="shared" si="14"/>
        <v>7.2726543915294561</v>
      </c>
      <c r="Y55" s="12">
        <f t="shared" si="15"/>
        <v>4.0658816875787123</v>
      </c>
      <c r="Z55" s="12"/>
      <c r="AA55" s="12"/>
      <c r="AB55" s="12">
        <f>VLOOKUP(A:A,[4]TDSheet!$A:$D,4,0)</f>
        <v>72.706999999999994</v>
      </c>
      <c r="AC55" s="12">
        <f>VLOOKUP(A:A,[1]TDSheet!$A:$AC,29,0)</f>
        <v>0</v>
      </c>
      <c r="AD55" s="12">
        <f>VLOOKUP(A:A,[1]TDSheet!$A:$AD,30,0)</f>
        <v>86.259600000000006</v>
      </c>
      <c r="AE55" s="12">
        <f>VLOOKUP(A:A,[1]TDSheet!$A:$AE,31,0)</f>
        <v>71.331599999999995</v>
      </c>
      <c r="AF55" s="12">
        <f>VLOOKUP(A:A,[5]TDSheet!$A:$D,4,0)</f>
        <v>70.206000000000003</v>
      </c>
      <c r="AG55" s="12">
        <f>VLOOKUP(A:A,[1]TDSheet!$A:$AG,33,0)</f>
        <v>0</v>
      </c>
      <c r="AH55" s="12">
        <f t="shared" si="16"/>
        <v>100</v>
      </c>
      <c r="AI55" s="12">
        <f t="shared" si="17"/>
        <v>0</v>
      </c>
      <c r="AJ55" s="12">
        <f t="shared" si="18"/>
        <v>0</v>
      </c>
      <c r="AK55" s="12">
        <f t="shared" si="19"/>
        <v>104</v>
      </c>
      <c r="AL55" s="12"/>
      <c r="AM55" s="12"/>
    </row>
    <row r="56" spans="1:39" s="1" customFormat="1" ht="21.95" customHeight="1" outlineLevel="1" x14ac:dyDescent="0.2">
      <c r="A56" s="7" t="s">
        <v>59</v>
      </c>
      <c r="B56" s="7" t="s">
        <v>8</v>
      </c>
      <c r="C56" s="8">
        <v>390.46199999999999</v>
      </c>
      <c r="D56" s="8">
        <v>431.38200000000001</v>
      </c>
      <c r="E56" s="8">
        <v>357.22300000000001</v>
      </c>
      <c r="F56" s="8">
        <v>308.08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2">
        <f>VLOOKUP(A:A,[2]TDSheet!$A:$F,6,0)</f>
        <v>354.38400000000001</v>
      </c>
      <c r="K56" s="12">
        <f t="shared" si="12"/>
        <v>2.8389999999999986</v>
      </c>
      <c r="L56" s="12">
        <f>VLOOKUP(A:A,[1]TDSheet!$A:$N,14,0)</f>
        <v>0</v>
      </c>
      <c r="M56" s="12">
        <f>VLOOKUP(A:A,[1]TDSheet!$A:$W,23,0)</f>
        <v>40</v>
      </c>
      <c r="N56" s="12">
        <f>VLOOKUP(A:A,[3]TDSheet!$A:$C,3,0)</f>
        <v>62</v>
      </c>
      <c r="O56" s="12"/>
      <c r="P56" s="12"/>
      <c r="Q56" s="12"/>
      <c r="R56" s="12"/>
      <c r="S56" s="12"/>
      <c r="T56" s="14">
        <v>120</v>
      </c>
      <c r="U56" s="14"/>
      <c r="V56" s="12">
        <f t="shared" si="13"/>
        <v>64.494200000000006</v>
      </c>
      <c r="W56" s="14"/>
      <c r="X56" s="15">
        <f t="shared" si="14"/>
        <v>7.2577068945734649</v>
      </c>
      <c r="Y56" s="12">
        <f t="shared" si="15"/>
        <v>4.7768636559566593</v>
      </c>
      <c r="Z56" s="12"/>
      <c r="AA56" s="12"/>
      <c r="AB56" s="12">
        <f>VLOOKUP(A:A,[4]TDSheet!$A:$D,4,0)</f>
        <v>34.752000000000002</v>
      </c>
      <c r="AC56" s="12">
        <f>VLOOKUP(A:A,[1]TDSheet!$A:$AC,29,0)</f>
        <v>0</v>
      </c>
      <c r="AD56" s="12">
        <f>VLOOKUP(A:A,[1]TDSheet!$A:$AD,30,0)</f>
        <v>88.496799999999993</v>
      </c>
      <c r="AE56" s="12">
        <f>VLOOKUP(A:A,[1]TDSheet!$A:$AE,31,0)</f>
        <v>69.503799999999984</v>
      </c>
      <c r="AF56" s="12">
        <f>VLOOKUP(A:A,[5]TDSheet!$A:$D,4,0)</f>
        <v>71.087999999999994</v>
      </c>
      <c r="AG56" s="12">
        <f>VLOOKUP(A:A,[1]TDSheet!$A:$AG,33,0)</f>
        <v>0</v>
      </c>
      <c r="AH56" s="12">
        <f t="shared" si="16"/>
        <v>120</v>
      </c>
      <c r="AI56" s="12">
        <f t="shared" si="17"/>
        <v>0</v>
      </c>
      <c r="AJ56" s="12">
        <f t="shared" si="18"/>
        <v>0</v>
      </c>
      <c r="AK56" s="12">
        <f t="shared" si="19"/>
        <v>62</v>
      </c>
      <c r="AL56" s="12"/>
      <c r="AM56" s="12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1060</v>
      </c>
      <c r="D57" s="8">
        <v>2366</v>
      </c>
      <c r="E57" s="17">
        <v>1799</v>
      </c>
      <c r="F57" s="18">
        <v>1395</v>
      </c>
      <c r="G57" s="1" t="str">
        <f>VLOOKUP(A:A,[1]TDSheet!$A:$G,7,0)</f>
        <v>акк</v>
      </c>
      <c r="H57" s="1">
        <f>VLOOKUP(A:A,[1]TDSheet!$A:$H,8,0)</f>
        <v>0.35</v>
      </c>
      <c r="I57" s="1">
        <f>VLOOKUP(A:A,[1]TDSheet!$A:$I,9,0)</f>
        <v>40</v>
      </c>
      <c r="J57" s="12">
        <f>VLOOKUP(A:A,[2]TDSheet!$A:$F,6,0)</f>
        <v>1633</v>
      </c>
      <c r="K57" s="12">
        <f t="shared" si="12"/>
        <v>166</v>
      </c>
      <c r="L57" s="12">
        <f>VLOOKUP(A:A,[1]TDSheet!$A:$N,14,0)</f>
        <v>0</v>
      </c>
      <c r="M57" s="12">
        <f>VLOOKUP(A:A,[1]TDSheet!$A:$W,23,0)</f>
        <v>300</v>
      </c>
      <c r="N57" s="12">
        <f>VLOOKUP(A:A,[3]TDSheet!$A:$C,3,0)</f>
        <v>340</v>
      </c>
      <c r="O57" s="12"/>
      <c r="P57" s="12"/>
      <c r="Q57" s="12"/>
      <c r="R57" s="12"/>
      <c r="S57" s="12"/>
      <c r="T57" s="14">
        <v>300</v>
      </c>
      <c r="U57" s="14"/>
      <c r="V57" s="12">
        <f t="shared" si="13"/>
        <v>299.8</v>
      </c>
      <c r="W57" s="14"/>
      <c r="X57" s="15">
        <f t="shared" si="14"/>
        <v>6.6544362908605734</v>
      </c>
      <c r="Y57" s="12">
        <f t="shared" si="15"/>
        <v>4.6531020680453636</v>
      </c>
      <c r="Z57" s="12"/>
      <c r="AA57" s="12"/>
      <c r="AB57" s="12">
        <f>VLOOKUP(A:A,[4]TDSheet!$A:$D,4,0)</f>
        <v>300</v>
      </c>
      <c r="AC57" s="12">
        <f>VLOOKUP(A:A,[1]TDSheet!$A:$AC,29,0)</f>
        <v>0</v>
      </c>
      <c r="AD57" s="12">
        <f>VLOOKUP(A:A,[1]TDSheet!$A:$AD,30,0)</f>
        <v>314.39999999999998</v>
      </c>
      <c r="AE57" s="12">
        <f>VLOOKUP(A:A,[1]TDSheet!$A:$AE,31,0)</f>
        <v>339.8</v>
      </c>
      <c r="AF57" s="12">
        <f>VLOOKUP(A:A,[5]TDSheet!$A:$D,4,0)</f>
        <v>280</v>
      </c>
      <c r="AG57" s="20" t="s">
        <v>147</v>
      </c>
      <c r="AH57" s="12">
        <f t="shared" si="16"/>
        <v>105</v>
      </c>
      <c r="AI57" s="12">
        <f t="shared" si="17"/>
        <v>0</v>
      </c>
      <c r="AJ57" s="12">
        <f t="shared" si="18"/>
        <v>0</v>
      </c>
      <c r="AK57" s="12">
        <f t="shared" si="19"/>
        <v>118.99999999999999</v>
      </c>
      <c r="AL57" s="12"/>
      <c r="AM57" s="12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4546</v>
      </c>
      <c r="D58" s="8">
        <v>3131</v>
      </c>
      <c r="E58" s="17">
        <v>4417</v>
      </c>
      <c r="F58" s="18">
        <v>2521</v>
      </c>
      <c r="G58" s="1" t="str">
        <f>VLOOKUP(A:A,[1]TDSheet!$A:$G,7,0)</f>
        <v>акк</v>
      </c>
      <c r="H58" s="1">
        <f>VLOOKUP(A:A,[1]TDSheet!$A:$H,8,0)</f>
        <v>0.4</v>
      </c>
      <c r="I58" s="1">
        <f>VLOOKUP(A:A,[1]TDSheet!$A:$I,9,0)</f>
        <v>40</v>
      </c>
      <c r="J58" s="12">
        <f>VLOOKUP(A:A,[2]TDSheet!$A:$F,6,0)</f>
        <v>3526</v>
      </c>
      <c r="K58" s="12">
        <f t="shared" si="12"/>
        <v>891</v>
      </c>
      <c r="L58" s="12">
        <f>VLOOKUP(A:A,[1]TDSheet!$A:$N,14,0)</f>
        <v>1200</v>
      </c>
      <c r="M58" s="12">
        <f>VLOOKUP(A:A,[1]TDSheet!$A:$W,23,0)</f>
        <v>700</v>
      </c>
      <c r="N58" s="12">
        <f>VLOOKUP(A:A,[3]TDSheet!$A:$C,3,0)</f>
        <v>240</v>
      </c>
      <c r="O58" s="12"/>
      <c r="P58" s="12"/>
      <c r="Q58" s="12"/>
      <c r="R58" s="12"/>
      <c r="S58" s="12"/>
      <c r="T58" s="14">
        <v>900</v>
      </c>
      <c r="U58" s="14"/>
      <c r="V58" s="12">
        <f t="shared" si="13"/>
        <v>839</v>
      </c>
      <c r="W58" s="14"/>
      <c r="X58" s="15">
        <f t="shared" si="14"/>
        <v>6.3420738974970199</v>
      </c>
      <c r="Y58" s="12">
        <f t="shared" si="15"/>
        <v>3.0047675804529201</v>
      </c>
      <c r="Z58" s="12"/>
      <c r="AA58" s="12"/>
      <c r="AB58" s="12">
        <f>VLOOKUP(A:A,[4]TDSheet!$A:$D,4,0)</f>
        <v>222</v>
      </c>
      <c r="AC58" s="12">
        <f>VLOOKUP(A:A,[1]TDSheet!$A:$AC,29,0)</f>
        <v>0</v>
      </c>
      <c r="AD58" s="12">
        <f>VLOOKUP(A:A,[1]TDSheet!$A:$AD,30,0)</f>
        <v>1003.6</v>
      </c>
      <c r="AE58" s="12">
        <f>VLOOKUP(A:A,[1]TDSheet!$A:$AE,31,0)</f>
        <v>788.4</v>
      </c>
      <c r="AF58" s="12">
        <f>VLOOKUP(A:A,[5]TDSheet!$A:$D,4,0)</f>
        <v>726</v>
      </c>
      <c r="AG58" s="12">
        <f>VLOOKUP(A:A,[1]TDSheet!$A:$AG,33,0)</f>
        <v>0</v>
      </c>
      <c r="AH58" s="12">
        <f t="shared" si="16"/>
        <v>360</v>
      </c>
      <c r="AI58" s="12">
        <f t="shared" si="17"/>
        <v>0</v>
      </c>
      <c r="AJ58" s="12">
        <f t="shared" si="18"/>
        <v>0</v>
      </c>
      <c r="AK58" s="12">
        <f t="shared" si="19"/>
        <v>96</v>
      </c>
      <c r="AL58" s="12"/>
      <c r="AM58" s="12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2982</v>
      </c>
      <c r="D59" s="8">
        <v>3683</v>
      </c>
      <c r="E59" s="8">
        <v>3985</v>
      </c>
      <c r="F59" s="8">
        <v>2578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45</v>
      </c>
      <c r="J59" s="12">
        <f>VLOOKUP(A:A,[2]TDSheet!$A:$F,6,0)</f>
        <v>3976</v>
      </c>
      <c r="K59" s="12">
        <f t="shared" si="12"/>
        <v>9</v>
      </c>
      <c r="L59" s="12">
        <f>VLOOKUP(A:A,[1]TDSheet!$A:$N,14,0)</f>
        <v>1100</v>
      </c>
      <c r="M59" s="12">
        <f>VLOOKUP(A:A,[1]TDSheet!$A:$W,23,0)</f>
        <v>200</v>
      </c>
      <c r="N59" s="12">
        <f>VLOOKUP(A:A,[3]TDSheet!$A:$C,3,0)</f>
        <v>240</v>
      </c>
      <c r="O59" s="12"/>
      <c r="P59" s="12"/>
      <c r="Q59" s="12"/>
      <c r="R59" s="12"/>
      <c r="S59" s="12"/>
      <c r="T59" s="14">
        <v>800</v>
      </c>
      <c r="U59" s="14"/>
      <c r="V59" s="12">
        <f t="shared" si="13"/>
        <v>745</v>
      </c>
      <c r="W59" s="14"/>
      <c r="X59" s="15">
        <f t="shared" si="14"/>
        <v>6.2791946308724835</v>
      </c>
      <c r="Y59" s="12">
        <f t="shared" si="15"/>
        <v>3.4604026845637583</v>
      </c>
      <c r="Z59" s="12"/>
      <c r="AA59" s="12"/>
      <c r="AB59" s="12">
        <f>VLOOKUP(A:A,[4]TDSheet!$A:$D,4,0)</f>
        <v>260</v>
      </c>
      <c r="AC59" s="12">
        <f>VLOOKUP(A:A,[1]TDSheet!$A:$AC,29,0)</f>
        <v>0</v>
      </c>
      <c r="AD59" s="12">
        <f>VLOOKUP(A:A,[1]TDSheet!$A:$AD,30,0)</f>
        <v>833.4</v>
      </c>
      <c r="AE59" s="12">
        <f>VLOOKUP(A:A,[1]TDSheet!$A:$AE,31,0)</f>
        <v>713.2</v>
      </c>
      <c r="AF59" s="12">
        <f>VLOOKUP(A:A,[5]TDSheet!$A:$D,4,0)</f>
        <v>910</v>
      </c>
      <c r="AG59" s="19" t="s">
        <v>146</v>
      </c>
      <c r="AH59" s="12">
        <f t="shared" si="16"/>
        <v>360</v>
      </c>
      <c r="AI59" s="12">
        <f t="shared" si="17"/>
        <v>0</v>
      </c>
      <c r="AJ59" s="12">
        <f t="shared" si="18"/>
        <v>0</v>
      </c>
      <c r="AK59" s="12">
        <f t="shared" si="19"/>
        <v>108</v>
      </c>
      <c r="AL59" s="12"/>
      <c r="AM59" s="12"/>
    </row>
    <row r="60" spans="1:39" s="1" customFormat="1" ht="11.1" customHeight="1" outlineLevel="1" x14ac:dyDescent="0.2">
      <c r="A60" s="7" t="s">
        <v>63</v>
      </c>
      <c r="B60" s="7" t="s">
        <v>8</v>
      </c>
      <c r="C60" s="8">
        <v>967.57899999999995</v>
      </c>
      <c r="D60" s="8">
        <v>884.69299999999998</v>
      </c>
      <c r="E60" s="17">
        <v>894</v>
      </c>
      <c r="F60" s="18">
        <v>676</v>
      </c>
      <c r="G60" s="1" t="str">
        <f>VLOOKUP(A:A,[1]TDSheet!$A:$G,7,0)</f>
        <v>акк</v>
      </c>
      <c r="H60" s="1">
        <f>VLOOKUP(A:A,[1]TDSheet!$A:$H,8,0)</f>
        <v>1</v>
      </c>
      <c r="I60" s="1">
        <f>VLOOKUP(A:A,[1]TDSheet!$A:$I,9,0)</f>
        <v>40</v>
      </c>
      <c r="J60" s="12">
        <f>VLOOKUP(A:A,[2]TDSheet!$A:$F,6,0)</f>
        <v>549.15599999999995</v>
      </c>
      <c r="K60" s="12">
        <f t="shared" si="12"/>
        <v>344.84400000000005</v>
      </c>
      <c r="L60" s="12">
        <f>VLOOKUP(A:A,[1]TDSheet!$A:$N,14,0)</f>
        <v>100</v>
      </c>
      <c r="M60" s="12">
        <f>VLOOKUP(A:A,[1]TDSheet!$A:$W,23,0)</f>
        <v>50</v>
      </c>
      <c r="N60" s="12">
        <f>VLOOKUP(A:A,[3]TDSheet!$A:$C,3,0)</f>
        <v>0</v>
      </c>
      <c r="O60" s="12"/>
      <c r="P60" s="12"/>
      <c r="Q60" s="12"/>
      <c r="R60" s="12"/>
      <c r="S60" s="12"/>
      <c r="T60" s="14">
        <v>150</v>
      </c>
      <c r="U60" s="14"/>
      <c r="V60" s="12">
        <f t="shared" si="13"/>
        <v>152.86240000000001</v>
      </c>
      <c r="W60" s="14"/>
      <c r="X60" s="15">
        <f t="shared" si="14"/>
        <v>6.3848271386554183</v>
      </c>
      <c r="Y60" s="12">
        <f t="shared" si="15"/>
        <v>4.422277813249039</v>
      </c>
      <c r="Z60" s="12"/>
      <c r="AA60" s="12"/>
      <c r="AB60" s="12">
        <f>VLOOKUP(A:A,[4]TDSheet!$A:$D,4,0)</f>
        <v>129.68799999999999</v>
      </c>
      <c r="AC60" s="12">
        <f>VLOOKUP(A:A,[1]TDSheet!$A:$AC,29,0)</f>
        <v>0</v>
      </c>
      <c r="AD60" s="12">
        <f>VLOOKUP(A:A,[1]TDSheet!$A:$AD,30,0)</f>
        <v>176.197</v>
      </c>
      <c r="AE60" s="12">
        <f>VLOOKUP(A:A,[1]TDSheet!$A:$AE,31,0)</f>
        <v>163.05760000000001</v>
      </c>
      <c r="AF60" s="12">
        <f>VLOOKUP(A:A,[5]TDSheet!$A:$D,4,0)</f>
        <v>86.388000000000005</v>
      </c>
      <c r="AG60" s="12">
        <f>VLOOKUP(A:A,[1]TDSheet!$A:$AG,33,0)</f>
        <v>0</v>
      </c>
      <c r="AH60" s="12">
        <f t="shared" si="16"/>
        <v>150</v>
      </c>
      <c r="AI60" s="12">
        <f t="shared" si="17"/>
        <v>0</v>
      </c>
      <c r="AJ60" s="12">
        <f t="shared" si="18"/>
        <v>0</v>
      </c>
      <c r="AK60" s="12">
        <f t="shared" si="19"/>
        <v>0</v>
      </c>
      <c r="AL60" s="12"/>
      <c r="AM60" s="12"/>
    </row>
    <row r="61" spans="1:39" s="1" customFormat="1" ht="11.1" customHeight="1" outlineLevel="1" x14ac:dyDescent="0.2">
      <c r="A61" s="7" t="s">
        <v>64</v>
      </c>
      <c r="B61" s="7" t="s">
        <v>14</v>
      </c>
      <c r="C61" s="8">
        <v>503</v>
      </c>
      <c r="D61" s="8">
        <v>1018</v>
      </c>
      <c r="E61" s="8">
        <v>368</v>
      </c>
      <c r="F61" s="8">
        <v>1144</v>
      </c>
      <c r="G61" s="1">
        <f>VLOOKUP(A:A,[1]TDSheet!$A:$G,7,0)</f>
        <v>0</v>
      </c>
      <c r="H61" s="1">
        <f>VLOOKUP(A:A,[1]TDSheet!$A:$H,8,0)</f>
        <v>0.1</v>
      </c>
      <c r="I61" s="1">
        <f>VLOOKUP(A:A,[1]TDSheet!$A:$I,9,0)</f>
        <v>730</v>
      </c>
      <c r="J61" s="12">
        <f>VLOOKUP(A:A,[2]TDSheet!$A:$F,6,0)</f>
        <v>377</v>
      </c>
      <c r="K61" s="12">
        <f t="shared" si="12"/>
        <v>-9</v>
      </c>
      <c r="L61" s="12">
        <f>VLOOKUP(A:A,[1]TDSheet!$A:$N,14,0)</f>
        <v>0</v>
      </c>
      <c r="M61" s="12">
        <f>VLOOKUP(A:A,[1]TDSheet!$A:$W,23,0)</f>
        <v>0</v>
      </c>
      <c r="N61" s="12">
        <f>VLOOKUP(A:A,[3]TDSheet!$A:$C,3,0)</f>
        <v>24</v>
      </c>
      <c r="O61" s="12"/>
      <c r="P61" s="12"/>
      <c r="Q61" s="12"/>
      <c r="R61" s="12"/>
      <c r="S61" s="12"/>
      <c r="T61" s="14"/>
      <c r="U61" s="14"/>
      <c r="V61" s="12">
        <f t="shared" si="13"/>
        <v>73.599999999999994</v>
      </c>
      <c r="W61" s="14"/>
      <c r="X61" s="15">
        <f t="shared" si="14"/>
        <v>15.543478260869566</v>
      </c>
      <c r="Y61" s="12">
        <f t="shared" si="15"/>
        <v>15.543478260869566</v>
      </c>
      <c r="Z61" s="12"/>
      <c r="AA61" s="12"/>
      <c r="AB61" s="12">
        <v>0</v>
      </c>
      <c r="AC61" s="12">
        <f>VLOOKUP(A:A,[1]TDSheet!$A:$AC,29,0)</f>
        <v>0</v>
      </c>
      <c r="AD61" s="12">
        <f>VLOOKUP(A:A,[1]TDSheet!$A:$AD,30,0)</f>
        <v>90.4</v>
      </c>
      <c r="AE61" s="12">
        <f>VLOOKUP(A:A,[1]TDSheet!$A:$AE,31,0)</f>
        <v>84</v>
      </c>
      <c r="AF61" s="12">
        <f>VLOOKUP(A:A,[5]TDSheet!$A:$D,4,0)</f>
        <v>49</v>
      </c>
      <c r="AG61" s="12" t="e">
        <f>VLOOKUP(A:A,[1]TDSheet!$A:$AG,33,0)</f>
        <v>#N/A</v>
      </c>
      <c r="AH61" s="12">
        <f t="shared" si="16"/>
        <v>0</v>
      </c>
      <c r="AI61" s="12">
        <f t="shared" si="17"/>
        <v>0</v>
      </c>
      <c r="AJ61" s="12">
        <f t="shared" si="18"/>
        <v>0</v>
      </c>
      <c r="AK61" s="12">
        <f t="shared" si="19"/>
        <v>2.4000000000000004</v>
      </c>
      <c r="AL61" s="12"/>
      <c r="AM61" s="12"/>
    </row>
    <row r="62" spans="1:39" s="1" customFormat="1" ht="21.95" customHeight="1" outlineLevel="1" x14ac:dyDescent="0.2">
      <c r="A62" s="7" t="s">
        <v>65</v>
      </c>
      <c r="B62" s="7" t="s">
        <v>14</v>
      </c>
      <c r="C62" s="8">
        <v>706</v>
      </c>
      <c r="D62" s="8">
        <v>1736</v>
      </c>
      <c r="E62" s="8">
        <v>1308</v>
      </c>
      <c r="F62" s="8">
        <v>1096</v>
      </c>
      <c r="G62" s="1">
        <f>VLOOKUP(A:A,[1]TDSheet!$A:$G,7,0)</f>
        <v>0</v>
      </c>
      <c r="H62" s="1">
        <f>VLOOKUP(A:A,[1]TDSheet!$A:$H,8,0)</f>
        <v>0.35</v>
      </c>
      <c r="I62" s="1">
        <f>VLOOKUP(A:A,[1]TDSheet!$A:$I,9,0)</f>
        <v>40</v>
      </c>
      <c r="J62" s="12">
        <f>VLOOKUP(A:A,[2]TDSheet!$A:$F,6,0)</f>
        <v>1342</v>
      </c>
      <c r="K62" s="12">
        <f t="shared" si="12"/>
        <v>-34</v>
      </c>
      <c r="L62" s="12">
        <f>VLOOKUP(A:A,[1]TDSheet!$A:$N,14,0)</f>
        <v>0</v>
      </c>
      <c r="M62" s="12">
        <f>VLOOKUP(A:A,[1]TDSheet!$A:$W,23,0)</f>
        <v>150</v>
      </c>
      <c r="N62" s="12">
        <f>VLOOKUP(A:A,[3]TDSheet!$A:$C,3,0)</f>
        <v>260</v>
      </c>
      <c r="O62" s="12"/>
      <c r="P62" s="12"/>
      <c r="Q62" s="12"/>
      <c r="R62" s="12"/>
      <c r="S62" s="12"/>
      <c r="T62" s="14"/>
      <c r="U62" s="14"/>
      <c r="V62" s="12">
        <f t="shared" si="13"/>
        <v>204</v>
      </c>
      <c r="W62" s="14"/>
      <c r="X62" s="15">
        <f t="shared" si="14"/>
        <v>6.1078431372549016</v>
      </c>
      <c r="Y62" s="12">
        <f t="shared" si="15"/>
        <v>5.3725490196078427</v>
      </c>
      <c r="Z62" s="12"/>
      <c r="AA62" s="12"/>
      <c r="AB62" s="12">
        <f>VLOOKUP(A:A,[4]TDSheet!$A:$D,4,0)</f>
        <v>288</v>
      </c>
      <c r="AC62" s="12">
        <f>VLOOKUP(A:A,[1]TDSheet!$A:$AC,29,0)</f>
        <v>0</v>
      </c>
      <c r="AD62" s="12">
        <f>VLOOKUP(A:A,[1]TDSheet!$A:$AD,30,0)</f>
        <v>258.39999999999998</v>
      </c>
      <c r="AE62" s="12">
        <f>VLOOKUP(A:A,[1]TDSheet!$A:$AE,31,0)</f>
        <v>246.6</v>
      </c>
      <c r="AF62" s="12">
        <f>VLOOKUP(A:A,[5]TDSheet!$A:$D,4,0)</f>
        <v>173</v>
      </c>
      <c r="AG62" s="12">
        <f>VLOOKUP(A:A,[1]TDSheet!$A:$AG,33,0)</f>
        <v>0</v>
      </c>
      <c r="AH62" s="12">
        <f t="shared" si="16"/>
        <v>0</v>
      </c>
      <c r="AI62" s="12">
        <f t="shared" si="17"/>
        <v>0</v>
      </c>
      <c r="AJ62" s="12">
        <f t="shared" si="18"/>
        <v>0</v>
      </c>
      <c r="AK62" s="12">
        <f t="shared" si="19"/>
        <v>91</v>
      </c>
      <c r="AL62" s="12"/>
      <c r="AM62" s="12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177.5</v>
      </c>
      <c r="D63" s="8">
        <v>309.41699999999997</v>
      </c>
      <c r="E63" s="8">
        <v>259.32600000000002</v>
      </c>
      <c r="F63" s="8">
        <v>174.482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2">
        <f>VLOOKUP(A:A,[2]TDSheet!$A:$F,6,0)</f>
        <v>246.464</v>
      </c>
      <c r="K63" s="12">
        <f t="shared" si="12"/>
        <v>12.862000000000023</v>
      </c>
      <c r="L63" s="12">
        <f>VLOOKUP(A:A,[1]TDSheet!$A:$N,14,0)</f>
        <v>100</v>
      </c>
      <c r="M63" s="12">
        <f>VLOOKUP(A:A,[1]TDSheet!$A:$W,23,0)</f>
        <v>0</v>
      </c>
      <c r="N63" s="12">
        <f>VLOOKUP(A:A,[3]TDSheet!$A:$C,3,0)</f>
        <v>0</v>
      </c>
      <c r="O63" s="12"/>
      <c r="P63" s="12"/>
      <c r="Q63" s="12"/>
      <c r="R63" s="12"/>
      <c r="S63" s="12"/>
      <c r="T63" s="14">
        <v>60</v>
      </c>
      <c r="U63" s="14"/>
      <c r="V63" s="12">
        <f t="shared" si="13"/>
        <v>51.865200000000002</v>
      </c>
      <c r="W63" s="14"/>
      <c r="X63" s="15">
        <f t="shared" si="14"/>
        <v>6.449064112352791</v>
      </c>
      <c r="Y63" s="12">
        <f t="shared" si="15"/>
        <v>3.3641439732228933</v>
      </c>
      <c r="Z63" s="12"/>
      <c r="AA63" s="12"/>
      <c r="AB63" s="12">
        <v>0</v>
      </c>
      <c r="AC63" s="12">
        <f>VLOOKUP(A:A,[1]TDSheet!$A:$AC,29,0)</f>
        <v>0</v>
      </c>
      <c r="AD63" s="12">
        <f>VLOOKUP(A:A,[1]TDSheet!$A:$AD,30,0)</f>
        <v>53.020200000000003</v>
      </c>
      <c r="AE63" s="12">
        <f>VLOOKUP(A:A,[1]TDSheet!$A:$AE,31,0)</f>
        <v>49.5914</v>
      </c>
      <c r="AF63" s="12">
        <f>VLOOKUP(A:A,[5]TDSheet!$A:$D,4,0)</f>
        <v>49.06</v>
      </c>
      <c r="AG63" s="12">
        <f>VLOOKUP(A:A,[1]TDSheet!$A:$AG,33,0)</f>
        <v>0</v>
      </c>
      <c r="AH63" s="12">
        <f t="shared" si="16"/>
        <v>60</v>
      </c>
      <c r="AI63" s="12">
        <f t="shared" si="17"/>
        <v>0</v>
      </c>
      <c r="AJ63" s="12">
        <f t="shared" si="18"/>
        <v>0</v>
      </c>
      <c r="AK63" s="12">
        <f t="shared" si="19"/>
        <v>0</v>
      </c>
      <c r="AL63" s="12"/>
      <c r="AM63" s="12"/>
    </row>
    <row r="64" spans="1:39" s="1" customFormat="1" ht="11.1" customHeight="1" outlineLevel="1" x14ac:dyDescent="0.2">
      <c r="A64" s="7" t="s">
        <v>67</v>
      </c>
      <c r="B64" s="7" t="s">
        <v>14</v>
      </c>
      <c r="C64" s="8">
        <v>2679</v>
      </c>
      <c r="D64" s="8">
        <v>3543</v>
      </c>
      <c r="E64" s="8">
        <v>3523</v>
      </c>
      <c r="F64" s="8">
        <v>2590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2">
        <f>VLOOKUP(A:A,[2]TDSheet!$A:$F,6,0)</f>
        <v>3575</v>
      </c>
      <c r="K64" s="12">
        <f t="shared" si="12"/>
        <v>-52</v>
      </c>
      <c r="L64" s="12">
        <f>VLOOKUP(A:A,[1]TDSheet!$A:$N,14,0)</f>
        <v>500</v>
      </c>
      <c r="M64" s="12">
        <f>VLOOKUP(A:A,[1]TDSheet!$A:$W,23,0)</f>
        <v>300</v>
      </c>
      <c r="N64" s="12">
        <f>VLOOKUP(A:A,[3]TDSheet!$A:$C,3,0)</f>
        <v>290</v>
      </c>
      <c r="O64" s="12"/>
      <c r="P64" s="12"/>
      <c r="Q64" s="12"/>
      <c r="R64" s="12"/>
      <c r="S64" s="12"/>
      <c r="T64" s="14">
        <v>700</v>
      </c>
      <c r="U64" s="14"/>
      <c r="V64" s="12">
        <f t="shared" si="13"/>
        <v>648.20000000000005</v>
      </c>
      <c r="W64" s="14"/>
      <c r="X64" s="15">
        <f t="shared" si="14"/>
        <v>6.3097809318111686</v>
      </c>
      <c r="Y64" s="12">
        <f t="shared" si="15"/>
        <v>3.995680345572354</v>
      </c>
      <c r="Z64" s="12"/>
      <c r="AA64" s="12"/>
      <c r="AB64" s="12">
        <f>VLOOKUP(A:A,[4]TDSheet!$A:$D,4,0)</f>
        <v>282</v>
      </c>
      <c r="AC64" s="12">
        <f>VLOOKUP(A:A,[1]TDSheet!$A:$AC,29,0)</f>
        <v>0</v>
      </c>
      <c r="AD64" s="12">
        <f>VLOOKUP(A:A,[1]TDSheet!$A:$AD,30,0)</f>
        <v>738</v>
      </c>
      <c r="AE64" s="12">
        <f>VLOOKUP(A:A,[1]TDSheet!$A:$AE,31,0)</f>
        <v>681.6</v>
      </c>
      <c r="AF64" s="12">
        <f>VLOOKUP(A:A,[5]TDSheet!$A:$D,4,0)</f>
        <v>765</v>
      </c>
      <c r="AG64" s="12" t="e">
        <f>VLOOKUP(A:A,[1]TDSheet!$A:$AG,33,0)</f>
        <v>#N/A</v>
      </c>
      <c r="AH64" s="12">
        <f t="shared" si="16"/>
        <v>280</v>
      </c>
      <c r="AI64" s="12">
        <f t="shared" si="17"/>
        <v>0</v>
      </c>
      <c r="AJ64" s="12">
        <f t="shared" si="18"/>
        <v>0</v>
      </c>
      <c r="AK64" s="12">
        <f t="shared" si="19"/>
        <v>116</v>
      </c>
      <c r="AL64" s="12"/>
      <c r="AM64" s="12"/>
    </row>
    <row r="65" spans="1:39" s="1" customFormat="1" ht="11.1" customHeight="1" outlineLevel="1" x14ac:dyDescent="0.2">
      <c r="A65" s="7" t="s">
        <v>68</v>
      </c>
      <c r="B65" s="7" t="s">
        <v>14</v>
      </c>
      <c r="C65" s="8">
        <v>2946</v>
      </c>
      <c r="D65" s="8">
        <v>4383</v>
      </c>
      <c r="E65" s="8">
        <v>4153</v>
      </c>
      <c r="F65" s="8">
        <v>3069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2">
        <f>VLOOKUP(A:A,[2]TDSheet!$A:$F,6,0)</f>
        <v>4192</v>
      </c>
      <c r="K65" s="12">
        <f t="shared" si="12"/>
        <v>-39</v>
      </c>
      <c r="L65" s="12">
        <f>VLOOKUP(A:A,[1]TDSheet!$A:$N,14,0)</f>
        <v>300</v>
      </c>
      <c r="M65" s="12">
        <f>VLOOKUP(A:A,[1]TDSheet!$A:$W,23,0)</f>
        <v>700</v>
      </c>
      <c r="N65" s="12">
        <f>VLOOKUP(A:A,[3]TDSheet!$A:$C,3,0)</f>
        <v>290</v>
      </c>
      <c r="O65" s="12"/>
      <c r="P65" s="12"/>
      <c r="Q65" s="12"/>
      <c r="R65" s="12"/>
      <c r="S65" s="12"/>
      <c r="T65" s="14">
        <v>800</v>
      </c>
      <c r="U65" s="14"/>
      <c r="V65" s="12">
        <f t="shared" si="13"/>
        <v>765.8</v>
      </c>
      <c r="W65" s="14"/>
      <c r="X65" s="15">
        <f t="shared" si="14"/>
        <v>6.3580569339253072</v>
      </c>
      <c r="Y65" s="12">
        <f t="shared" si="15"/>
        <v>4.0075737790545833</v>
      </c>
      <c r="Z65" s="12"/>
      <c r="AA65" s="12"/>
      <c r="AB65" s="12">
        <f>VLOOKUP(A:A,[4]TDSheet!$A:$D,4,0)</f>
        <v>324</v>
      </c>
      <c r="AC65" s="12">
        <f>VLOOKUP(A:A,[1]TDSheet!$A:$AC,29,0)</f>
        <v>0</v>
      </c>
      <c r="AD65" s="12">
        <f>VLOOKUP(A:A,[1]TDSheet!$A:$AD,30,0)</f>
        <v>840.6</v>
      </c>
      <c r="AE65" s="12">
        <f>VLOOKUP(A:A,[1]TDSheet!$A:$AE,31,0)</f>
        <v>802.2</v>
      </c>
      <c r="AF65" s="12">
        <f>VLOOKUP(A:A,[5]TDSheet!$A:$D,4,0)</f>
        <v>838</v>
      </c>
      <c r="AG65" s="12" t="e">
        <f>VLOOKUP(A:A,[1]TDSheet!$A:$AG,33,0)</f>
        <v>#N/A</v>
      </c>
      <c r="AH65" s="12">
        <f t="shared" si="16"/>
        <v>320</v>
      </c>
      <c r="AI65" s="12">
        <f t="shared" si="17"/>
        <v>0</v>
      </c>
      <c r="AJ65" s="12">
        <f t="shared" si="18"/>
        <v>0</v>
      </c>
      <c r="AK65" s="12">
        <f t="shared" si="19"/>
        <v>116</v>
      </c>
      <c r="AL65" s="12"/>
      <c r="AM65" s="12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32.726999999999997</v>
      </c>
      <c r="D66" s="8">
        <v>162.22300000000001</v>
      </c>
      <c r="E66" s="8">
        <v>30.209</v>
      </c>
      <c r="F66" s="8">
        <v>55.344000000000001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2">
        <f>VLOOKUP(A:A,[2]TDSheet!$A:$F,6,0)</f>
        <v>51.439</v>
      </c>
      <c r="K66" s="12">
        <f t="shared" si="12"/>
        <v>-21.23</v>
      </c>
      <c r="L66" s="12">
        <f>VLOOKUP(A:A,[1]TDSheet!$A:$N,14,0)</f>
        <v>0</v>
      </c>
      <c r="M66" s="12">
        <f>VLOOKUP(A:A,[1]TDSheet!$A:$W,23,0)</f>
        <v>0</v>
      </c>
      <c r="N66" s="12">
        <f>VLOOKUP(A:A,[3]TDSheet!$A:$C,3,0)</f>
        <v>0</v>
      </c>
      <c r="O66" s="12"/>
      <c r="P66" s="12"/>
      <c r="Q66" s="12"/>
      <c r="R66" s="12"/>
      <c r="S66" s="12"/>
      <c r="T66" s="14"/>
      <c r="U66" s="14"/>
      <c r="V66" s="12">
        <f t="shared" si="13"/>
        <v>6.0418000000000003</v>
      </c>
      <c r="W66" s="14"/>
      <c r="X66" s="15">
        <f t="shared" si="14"/>
        <v>9.1601840511105959</v>
      </c>
      <c r="Y66" s="12">
        <f t="shared" si="15"/>
        <v>9.1601840511105959</v>
      </c>
      <c r="Z66" s="12"/>
      <c r="AA66" s="12"/>
      <c r="AB66" s="12">
        <v>0</v>
      </c>
      <c r="AC66" s="12">
        <f>VLOOKUP(A:A,[1]TDSheet!$A:$AC,29,0)</f>
        <v>0</v>
      </c>
      <c r="AD66" s="12">
        <f>VLOOKUP(A:A,[1]TDSheet!$A:$AD,30,0)</f>
        <v>8.5676000000000005</v>
      </c>
      <c r="AE66" s="12">
        <f>VLOOKUP(A:A,[1]TDSheet!$A:$AE,31,0)</f>
        <v>9.8737999999999992</v>
      </c>
      <c r="AF66" s="12">
        <f>VLOOKUP(A:A,[5]TDSheet!$A:$D,4,0)</f>
        <v>18.725000000000001</v>
      </c>
      <c r="AG66" s="12" t="str">
        <f>VLOOKUP(A:A,[1]TDSheet!$A:$AG,33,0)</f>
        <v>увел</v>
      </c>
      <c r="AH66" s="12">
        <f t="shared" si="16"/>
        <v>0</v>
      </c>
      <c r="AI66" s="12">
        <f t="shared" si="17"/>
        <v>0</v>
      </c>
      <c r="AJ66" s="12">
        <f t="shared" si="18"/>
        <v>0</v>
      </c>
      <c r="AK66" s="12">
        <f t="shared" si="19"/>
        <v>0</v>
      </c>
      <c r="AL66" s="12"/>
      <c r="AM66" s="12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419.584</v>
      </c>
      <c r="D67" s="8">
        <v>405.55500000000001</v>
      </c>
      <c r="E67" s="17">
        <v>313</v>
      </c>
      <c r="F67" s="18">
        <v>295</v>
      </c>
      <c r="G67" s="1" t="str">
        <f>VLOOKUP(A:A,[1]TDSheet!$A:$G,7,0)</f>
        <v>акк</v>
      </c>
      <c r="H67" s="1">
        <f>VLOOKUP(A:A,[1]TDSheet!$A:$H,8,0)</f>
        <v>1</v>
      </c>
      <c r="I67" s="1">
        <f>VLOOKUP(A:A,[1]TDSheet!$A:$I,9,0)</f>
        <v>40</v>
      </c>
      <c r="J67" s="12">
        <f>VLOOKUP(A:A,[2]TDSheet!$A:$F,6,0)</f>
        <v>130.614</v>
      </c>
      <c r="K67" s="12">
        <f t="shared" si="12"/>
        <v>182.386</v>
      </c>
      <c r="L67" s="12">
        <f>VLOOKUP(A:A,[1]TDSheet!$A:$N,14,0)</f>
        <v>0</v>
      </c>
      <c r="M67" s="12">
        <f>VLOOKUP(A:A,[1]TDSheet!$A:$W,23,0)</f>
        <v>0</v>
      </c>
      <c r="N67" s="12">
        <f>VLOOKUP(A:A,[3]TDSheet!$A:$C,3,0)</f>
        <v>12</v>
      </c>
      <c r="O67" s="12"/>
      <c r="P67" s="12"/>
      <c r="Q67" s="12"/>
      <c r="R67" s="12"/>
      <c r="S67" s="12"/>
      <c r="T67" s="14">
        <v>100</v>
      </c>
      <c r="U67" s="14"/>
      <c r="V67" s="12">
        <f t="shared" si="13"/>
        <v>60.02</v>
      </c>
      <c r="W67" s="14"/>
      <c r="X67" s="15">
        <f t="shared" si="14"/>
        <v>6.5811396201266241</v>
      </c>
      <c r="Y67" s="12">
        <f t="shared" si="15"/>
        <v>4.9150283238920354</v>
      </c>
      <c r="Z67" s="12"/>
      <c r="AA67" s="12"/>
      <c r="AB67" s="12">
        <f>VLOOKUP(A:A,[4]TDSheet!$A:$D,4,0)</f>
        <v>12.9</v>
      </c>
      <c r="AC67" s="12">
        <f>VLOOKUP(A:A,[1]TDSheet!$A:$AC,29,0)</f>
        <v>0</v>
      </c>
      <c r="AD67" s="12">
        <f>VLOOKUP(A:A,[1]TDSheet!$A:$AD,30,0)</f>
        <v>74.473399999999998</v>
      </c>
      <c r="AE67" s="12">
        <f>VLOOKUP(A:A,[1]TDSheet!$A:$AE,31,0)</f>
        <v>68.690599999999989</v>
      </c>
      <c r="AF67" s="12">
        <f>VLOOKUP(A:A,[5]TDSheet!$A:$D,4,0)</f>
        <v>42.128999999999998</v>
      </c>
      <c r="AG67" s="12">
        <f>VLOOKUP(A:A,[1]TDSheet!$A:$AG,33,0)</f>
        <v>0</v>
      </c>
      <c r="AH67" s="12">
        <f t="shared" si="16"/>
        <v>100</v>
      </c>
      <c r="AI67" s="12">
        <f t="shared" si="17"/>
        <v>0</v>
      </c>
      <c r="AJ67" s="12">
        <f t="shared" si="18"/>
        <v>0</v>
      </c>
      <c r="AK67" s="12">
        <f t="shared" si="19"/>
        <v>12</v>
      </c>
      <c r="AL67" s="12"/>
      <c r="AM67" s="12"/>
    </row>
    <row r="68" spans="1:39" s="1" customFormat="1" ht="21.95" customHeight="1" outlineLevel="1" x14ac:dyDescent="0.2">
      <c r="A68" s="7" t="s">
        <v>71</v>
      </c>
      <c r="B68" s="7" t="s">
        <v>14</v>
      </c>
      <c r="C68" s="8">
        <v>778</v>
      </c>
      <c r="D68" s="8">
        <v>1355</v>
      </c>
      <c r="E68" s="8">
        <v>1263</v>
      </c>
      <c r="F68" s="8">
        <v>840</v>
      </c>
      <c r="G68" s="1">
        <f>VLOOKUP(A:A,[1]TDSheet!$A:$G,7,0)</f>
        <v>0</v>
      </c>
      <c r="H68" s="1">
        <f>VLOOKUP(A:A,[1]TDSheet!$A:$H,8,0)</f>
        <v>0.35</v>
      </c>
      <c r="I68" s="1">
        <f>VLOOKUP(A:A,[1]TDSheet!$A:$I,9,0)</f>
        <v>40</v>
      </c>
      <c r="J68" s="12">
        <f>VLOOKUP(A:A,[2]TDSheet!$A:$F,6,0)</f>
        <v>1291</v>
      </c>
      <c r="K68" s="12">
        <f t="shared" si="12"/>
        <v>-28</v>
      </c>
      <c r="L68" s="12">
        <f>VLOOKUP(A:A,[1]TDSheet!$A:$N,14,0)</f>
        <v>0</v>
      </c>
      <c r="M68" s="12">
        <f>VLOOKUP(A:A,[1]TDSheet!$A:$W,23,0)</f>
        <v>150</v>
      </c>
      <c r="N68" s="12">
        <f>VLOOKUP(A:A,[3]TDSheet!$A:$C,3,0)</f>
        <v>140</v>
      </c>
      <c r="O68" s="12"/>
      <c r="P68" s="12"/>
      <c r="Q68" s="12"/>
      <c r="R68" s="12"/>
      <c r="S68" s="12"/>
      <c r="T68" s="14">
        <v>150</v>
      </c>
      <c r="U68" s="14"/>
      <c r="V68" s="12">
        <f t="shared" si="13"/>
        <v>171</v>
      </c>
      <c r="W68" s="14"/>
      <c r="X68" s="15">
        <f t="shared" si="14"/>
        <v>6.666666666666667</v>
      </c>
      <c r="Y68" s="12">
        <f t="shared" si="15"/>
        <v>4.9122807017543861</v>
      </c>
      <c r="Z68" s="12"/>
      <c r="AA68" s="12"/>
      <c r="AB68" s="12">
        <f>VLOOKUP(A:A,[4]TDSheet!$A:$D,4,0)</f>
        <v>408</v>
      </c>
      <c r="AC68" s="12">
        <f>VLOOKUP(A:A,[1]TDSheet!$A:$AC,29,0)</f>
        <v>0</v>
      </c>
      <c r="AD68" s="12">
        <f>VLOOKUP(A:A,[1]TDSheet!$A:$AD,30,0)</f>
        <v>201.2</v>
      </c>
      <c r="AE68" s="12">
        <f>VLOOKUP(A:A,[1]TDSheet!$A:$AE,31,0)</f>
        <v>195.8</v>
      </c>
      <c r="AF68" s="12">
        <f>VLOOKUP(A:A,[5]TDSheet!$A:$D,4,0)</f>
        <v>148</v>
      </c>
      <c r="AG68" s="12">
        <f>VLOOKUP(A:A,[1]TDSheet!$A:$AG,33,0)</f>
        <v>0</v>
      </c>
      <c r="AH68" s="12">
        <f t="shared" si="16"/>
        <v>52.5</v>
      </c>
      <c r="AI68" s="12">
        <f t="shared" si="17"/>
        <v>0</v>
      </c>
      <c r="AJ68" s="12">
        <f t="shared" si="18"/>
        <v>0</v>
      </c>
      <c r="AK68" s="12">
        <f t="shared" si="19"/>
        <v>49</v>
      </c>
      <c r="AL68" s="12"/>
      <c r="AM68" s="12"/>
    </row>
    <row r="69" spans="1:39" s="1" customFormat="1" ht="21.95" customHeight="1" outlineLevel="1" x14ac:dyDescent="0.2">
      <c r="A69" s="7" t="s">
        <v>72</v>
      </c>
      <c r="B69" s="7" t="s">
        <v>14</v>
      </c>
      <c r="C69" s="8">
        <v>929</v>
      </c>
      <c r="D69" s="8">
        <v>1984</v>
      </c>
      <c r="E69" s="8">
        <v>1620</v>
      </c>
      <c r="F69" s="8">
        <v>1246</v>
      </c>
      <c r="G69" s="1" t="str">
        <f>VLOOKUP(A:A,[1]TDSheet!$A:$G,7,0)</f>
        <v>неакк</v>
      </c>
      <c r="H69" s="1">
        <f>VLOOKUP(A:A,[1]TDSheet!$A:$H,8,0)</f>
        <v>0.35</v>
      </c>
      <c r="I69" s="1">
        <f>VLOOKUP(A:A,[1]TDSheet!$A:$I,9,0)</f>
        <v>40</v>
      </c>
      <c r="J69" s="12">
        <f>VLOOKUP(A:A,[2]TDSheet!$A:$F,6,0)</f>
        <v>1652</v>
      </c>
      <c r="K69" s="12">
        <f t="shared" si="12"/>
        <v>-32</v>
      </c>
      <c r="L69" s="12">
        <f>VLOOKUP(A:A,[1]TDSheet!$A:$N,14,0)</f>
        <v>0</v>
      </c>
      <c r="M69" s="12">
        <f>VLOOKUP(A:A,[1]TDSheet!$A:$W,23,0)</f>
        <v>100</v>
      </c>
      <c r="N69" s="12">
        <f>VLOOKUP(A:A,[3]TDSheet!$A:$C,3,0)</f>
        <v>240</v>
      </c>
      <c r="O69" s="12"/>
      <c r="P69" s="12"/>
      <c r="Q69" s="12"/>
      <c r="R69" s="12"/>
      <c r="S69" s="12"/>
      <c r="T69" s="14">
        <v>200</v>
      </c>
      <c r="U69" s="14"/>
      <c r="V69" s="12">
        <f t="shared" si="13"/>
        <v>238.8</v>
      </c>
      <c r="W69" s="14"/>
      <c r="X69" s="15">
        <f t="shared" si="14"/>
        <v>6.4740368509212729</v>
      </c>
      <c r="Y69" s="12">
        <f t="shared" si="15"/>
        <v>5.2177554438860971</v>
      </c>
      <c r="Z69" s="12"/>
      <c r="AA69" s="12"/>
      <c r="AB69" s="12">
        <f>VLOOKUP(A:A,[4]TDSheet!$A:$D,4,0)</f>
        <v>426</v>
      </c>
      <c r="AC69" s="12">
        <f>VLOOKUP(A:A,[1]TDSheet!$A:$AC,29,0)</f>
        <v>0</v>
      </c>
      <c r="AD69" s="12">
        <f>VLOOKUP(A:A,[1]TDSheet!$A:$AD,30,0)</f>
        <v>304.8</v>
      </c>
      <c r="AE69" s="12">
        <f>VLOOKUP(A:A,[1]TDSheet!$A:$AE,31,0)</f>
        <v>286.2</v>
      </c>
      <c r="AF69" s="12">
        <f>VLOOKUP(A:A,[5]TDSheet!$A:$D,4,0)</f>
        <v>243</v>
      </c>
      <c r="AG69" s="12">
        <f>VLOOKUP(A:A,[1]TDSheet!$A:$AG,33,0)</f>
        <v>0</v>
      </c>
      <c r="AH69" s="12">
        <f t="shared" si="16"/>
        <v>70</v>
      </c>
      <c r="AI69" s="12">
        <f t="shared" si="17"/>
        <v>0</v>
      </c>
      <c r="AJ69" s="12">
        <f t="shared" si="18"/>
        <v>0</v>
      </c>
      <c r="AK69" s="12">
        <f t="shared" si="19"/>
        <v>84</v>
      </c>
      <c r="AL69" s="12"/>
      <c r="AM69" s="12"/>
    </row>
    <row r="70" spans="1:39" s="1" customFormat="1" ht="11.1" customHeight="1" outlineLevel="1" x14ac:dyDescent="0.2">
      <c r="A70" s="7" t="s">
        <v>73</v>
      </c>
      <c r="B70" s="7" t="s">
        <v>14</v>
      </c>
      <c r="C70" s="8">
        <v>567</v>
      </c>
      <c r="D70" s="8">
        <v>4704</v>
      </c>
      <c r="E70" s="8">
        <v>879</v>
      </c>
      <c r="F70" s="8">
        <v>447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35</v>
      </c>
      <c r="J70" s="12">
        <f>VLOOKUP(A:A,[2]TDSheet!$A:$F,6,0)</f>
        <v>884</v>
      </c>
      <c r="K70" s="12">
        <f t="shared" si="12"/>
        <v>-5</v>
      </c>
      <c r="L70" s="12">
        <f>VLOOKUP(A:A,[1]TDSheet!$A:$N,14,0)</f>
        <v>50</v>
      </c>
      <c r="M70" s="12">
        <f>VLOOKUP(A:A,[1]TDSheet!$A:$W,23,0)</f>
        <v>600</v>
      </c>
      <c r="N70" s="12">
        <f>VLOOKUP(A:A,[3]TDSheet!$A:$C,3,0)</f>
        <v>80</v>
      </c>
      <c r="O70" s="12"/>
      <c r="P70" s="12"/>
      <c r="Q70" s="12"/>
      <c r="R70" s="12"/>
      <c r="S70" s="12"/>
      <c r="T70" s="14">
        <v>50</v>
      </c>
      <c r="U70" s="14"/>
      <c r="V70" s="12">
        <f t="shared" si="13"/>
        <v>175.8</v>
      </c>
      <c r="W70" s="14"/>
      <c r="X70" s="15">
        <f t="shared" si="14"/>
        <v>6.5244596131968144</v>
      </c>
      <c r="Y70" s="12">
        <f t="shared" si="15"/>
        <v>2.5426621160409555</v>
      </c>
      <c r="Z70" s="12"/>
      <c r="AA70" s="12"/>
      <c r="AB70" s="12">
        <v>0</v>
      </c>
      <c r="AC70" s="12">
        <f>VLOOKUP(A:A,[1]TDSheet!$A:$AC,29,0)</f>
        <v>0</v>
      </c>
      <c r="AD70" s="12">
        <f>VLOOKUP(A:A,[1]TDSheet!$A:$AD,30,0)</f>
        <v>185.8</v>
      </c>
      <c r="AE70" s="12">
        <f>VLOOKUP(A:A,[1]TDSheet!$A:$AE,31,0)</f>
        <v>175.8</v>
      </c>
      <c r="AF70" s="12">
        <f>VLOOKUP(A:A,[5]TDSheet!$A:$D,4,0)</f>
        <v>121</v>
      </c>
      <c r="AG70" s="12">
        <f>VLOOKUP(A:A,[1]TDSheet!$A:$AG,33,0)</f>
        <v>0</v>
      </c>
      <c r="AH70" s="12">
        <f t="shared" si="16"/>
        <v>20</v>
      </c>
      <c r="AI70" s="12">
        <f t="shared" si="17"/>
        <v>0</v>
      </c>
      <c r="AJ70" s="12">
        <f t="shared" si="18"/>
        <v>0</v>
      </c>
      <c r="AK70" s="12">
        <f t="shared" si="19"/>
        <v>32</v>
      </c>
      <c r="AL70" s="12"/>
      <c r="AM70" s="12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113.67</v>
      </c>
      <c r="D71" s="8">
        <v>354.20600000000002</v>
      </c>
      <c r="E71" s="8">
        <v>171.82</v>
      </c>
      <c r="F71" s="8">
        <v>289.29300000000001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172.30199999999999</v>
      </c>
      <c r="K71" s="12">
        <f t="shared" si="12"/>
        <v>-0.48199999999999932</v>
      </c>
      <c r="L71" s="12">
        <f>VLOOKUP(A:A,[1]TDSheet!$A:$N,14,0)</f>
        <v>0</v>
      </c>
      <c r="M71" s="12">
        <f>VLOOKUP(A:A,[1]TDSheet!$A:$W,23,0)</f>
        <v>0</v>
      </c>
      <c r="N71" s="12">
        <f>VLOOKUP(A:A,[3]TDSheet!$A:$C,3,0)</f>
        <v>120</v>
      </c>
      <c r="O71" s="12"/>
      <c r="P71" s="12"/>
      <c r="Q71" s="12"/>
      <c r="R71" s="12"/>
      <c r="S71" s="12"/>
      <c r="T71" s="14"/>
      <c r="U71" s="14"/>
      <c r="V71" s="12">
        <f t="shared" si="13"/>
        <v>34.363999999999997</v>
      </c>
      <c r="W71" s="14"/>
      <c r="X71" s="15">
        <f t="shared" si="14"/>
        <v>8.4184902805261324</v>
      </c>
      <c r="Y71" s="12">
        <f t="shared" si="15"/>
        <v>8.4184902805261324</v>
      </c>
      <c r="Z71" s="12"/>
      <c r="AA71" s="12"/>
      <c r="AB71" s="12">
        <v>0</v>
      </c>
      <c r="AC71" s="12">
        <f>VLOOKUP(A:A,[1]TDSheet!$A:$AC,29,0)</f>
        <v>0</v>
      </c>
      <c r="AD71" s="12">
        <f>VLOOKUP(A:A,[1]TDSheet!$A:$AD,30,0)</f>
        <v>44.997399999999992</v>
      </c>
      <c r="AE71" s="12">
        <f>VLOOKUP(A:A,[1]TDSheet!$A:$AE,31,0)</f>
        <v>47.752800000000001</v>
      </c>
      <c r="AF71" s="12">
        <f>VLOOKUP(A:A,[5]TDSheet!$A:$D,4,0)</f>
        <v>36.329000000000001</v>
      </c>
      <c r="AG71" s="12" t="e">
        <f>VLOOKUP(A:A,[1]TDSheet!$A:$AG,33,0)</f>
        <v>#N/A</v>
      </c>
      <c r="AH71" s="12">
        <f t="shared" si="16"/>
        <v>0</v>
      </c>
      <c r="AI71" s="12">
        <f t="shared" si="17"/>
        <v>0</v>
      </c>
      <c r="AJ71" s="12">
        <f t="shared" si="18"/>
        <v>0</v>
      </c>
      <c r="AK71" s="12">
        <f t="shared" si="19"/>
        <v>120</v>
      </c>
      <c r="AL71" s="12"/>
      <c r="AM71" s="12"/>
    </row>
    <row r="72" spans="1:39" s="1" customFormat="1" ht="11.1" customHeight="1" outlineLevel="1" x14ac:dyDescent="0.2">
      <c r="A72" s="7" t="s">
        <v>75</v>
      </c>
      <c r="B72" s="7" t="s">
        <v>14</v>
      </c>
      <c r="C72" s="8">
        <v>90</v>
      </c>
      <c r="D72" s="8">
        <v>148</v>
      </c>
      <c r="E72" s="8">
        <v>49</v>
      </c>
      <c r="F72" s="8">
        <v>122</v>
      </c>
      <c r="G72" s="1">
        <f>VLOOKUP(A:A,[1]TDSheet!$A:$G,7,0)</f>
        <v>0</v>
      </c>
      <c r="H72" s="1">
        <f>VLOOKUP(A:A,[1]TDSheet!$A:$H,8,0)</f>
        <v>0.3</v>
      </c>
      <c r="I72" s="1">
        <f>VLOOKUP(A:A,[1]TDSheet!$A:$I,9,0)</f>
        <v>30</v>
      </c>
      <c r="J72" s="12">
        <f>VLOOKUP(A:A,[2]TDSheet!$A:$F,6,0)</f>
        <v>55</v>
      </c>
      <c r="K72" s="12">
        <f t="shared" ref="K72:K113" si="20">E72-J72</f>
        <v>-6</v>
      </c>
      <c r="L72" s="12">
        <f>VLOOKUP(A:A,[1]TDSheet!$A:$N,14,0)</f>
        <v>0</v>
      </c>
      <c r="M72" s="12">
        <f>VLOOKUP(A:A,[1]TDSheet!$A:$W,23,0)</f>
        <v>0</v>
      </c>
      <c r="N72" s="12">
        <f>VLOOKUP(A:A,[3]TDSheet!$A:$C,3,0)</f>
        <v>20</v>
      </c>
      <c r="O72" s="12"/>
      <c r="P72" s="12"/>
      <c r="Q72" s="12"/>
      <c r="R72" s="12"/>
      <c r="S72" s="12"/>
      <c r="T72" s="14"/>
      <c r="U72" s="14"/>
      <c r="V72" s="12">
        <f t="shared" ref="V72:V113" si="21">(E72-AB72-AC72)/5</f>
        <v>9.8000000000000007</v>
      </c>
      <c r="W72" s="14"/>
      <c r="X72" s="15">
        <f t="shared" ref="X72:X113" si="22">(F72+L72+M72+T72+U72+W72)/V72</f>
        <v>12.448979591836734</v>
      </c>
      <c r="Y72" s="12">
        <f t="shared" ref="Y72:Y113" si="23">F72/V72</f>
        <v>12.448979591836734</v>
      </c>
      <c r="Z72" s="12"/>
      <c r="AA72" s="12"/>
      <c r="AB72" s="12">
        <v>0</v>
      </c>
      <c r="AC72" s="12">
        <f>VLOOKUP(A:A,[1]TDSheet!$A:$AC,29,0)</f>
        <v>0</v>
      </c>
      <c r="AD72" s="12">
        <f>VLOOKUP(A:A,[1]TDSheet!$A:$AD,30,0)</f>
        <v>3.8</v>
      </c>
      <c r="AE72" s="12">
        <f>VLOOKUP(A:A,[1]TDSheet!$A:$AE,31,0)</f>
        <v>5.4</v>
      </c>
      <c r="AF72" s="12">
        <f>VLOOKUP(A:A,[5]TDSheet!$A:$D,4,0)</f>
        <v>6</v>
      </c>
      <c r="AG72" s="20" t="str">
        <f>VLOOKUP(A:A,[1]TDSheet!$A:$AG,33,0)</f>
        <v>увел</v>
      </c>
      <c r="AH72" s="12">
        <f t="shared" ref="AH72:AH113" si="24">T72*H72</f>
        <v>0</v>
      </c>
      <c r="AI72" s="12">
        <f t="shared" ref="AI72:AI113" si="25">U72*H72</f>
        <v>0</v>
      </c>
      <c r="AJ72" s="12">
        <f t="shared" ref="AJ72:AJ113" si="26">W72*H72</f>
        <v>0</v>
      </c>
      <c r="AK72" s="12">
        <f t="shared" ref="AK72:AK113" si="27">N72*H72</f>
        <v>6</v>
      </c>
      <c r="AL72" s="12"/>
      <c r="AM72" s="12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905.827</v>
      </c>
      <c r="D73" s="8">
        <v>157.75</v>
      </c>
      <c r="E73" s="8">
        <v>553.37599999999998</v>
      </c>
      <c r="F73" s="8">
        <v>493.41699999999997</v>
      </c>
      <c r="G73" s="1" t="str">
        <f>VLOOKUP(A:A,[1]TDSheet!$A:$G,7,0)</f>
        <v>н</v>
      </c>
      <c r="H73" s="1">
        <f>VLOOKUP(A:A,[1]TDSheet!$A:$H,8,0)</f>
        <v>1</v>
      </c>
      <c r="I73" s="1">
        <f>VLOOKUP(A:A,[1]TDSheet!$A:$I,9,0)</f>
        <v>50</v>
      </c>
      <c r="J73" s="12">
        <f>VLOOKUP(A:A,[2]TDSheet!$A:$F,6,0)</f>
        <v>546.52300000000002</v>
      </c>
      <c r="K73" s="12">
        <f t="shared" si="20"/>
        <v>6.8529999999999518</v>
      </c>
      <c r="L73" s="12">
        <f>VLOOKUP(A:A,[1]TDSheet!$A:$N,14,0)</f>
        <v>50</v>
      </c>
      <c r="M73" s="12">
        <f>VLOOKUP(A:A,[1]TDSheet!$A:$W,23,0)</f>
        <v>100</v>
      </c>
      <c r="N73" s="12">
        <f>VLOOKUP(A:A,[3]TDSheet!$A:$C,3,0)</f>
        <v>102</v>
      </c>
      <c r="O73" s="12"/>
      <c r="P73" s="12"/>
      <c r="Q73" s="12"/>
      <c r="R73" s="12"/>
      <c r="S73" s="12"/>
      <c r="T73" s="14">
        <v>100</v>
      </c>
      <c r="U73" s="14"/>
      <c r="V73" s="12">
        <f t="shared" si="21"/>
        <v>110.67519999999999</v>
      </c>
      <c r="W73" s="14"/>
      <c r="X73" s="15">
        <f t="shared" si="22"/>
        <v>6.7171055484878277</v>
      </c>
      <c r="Y73" s="12">
        <f t="shared" si="23"/>
        <v>4.4582435812178343</v>
      </c>
      <c r="Z73" s="12"/>
      <c r="AA73" s="12"/>
      <c r="AB73" s="12">
        <v>0</v>
      </c>
      <c r="AC73" s="12">
        <f>VLOOKUP(A:A,[1]TDSheet!$A:$AC,29,0)</f>
        <v>0</v>
      </c>
      <c r="AD73" s="12">
        <f>VLOOKUP(A:A,[1]TDSheet!$A:$AD,30,0)</f>
        <v>122.68040000000001</v>
      </c>
      <c r="AE73" s="12">
        <f>VLOOKUP(A:A,[1]TDSheet!$A:$AE,31,0)</f>
        <v>119.12139999999999</v>
      </c>
      <c r="AF73" s="12">
        <f>VLOOKUP(A:A,[5]TDSheet!$A:$D,4,0)</f>
        <v>130.87700000000001</v>
      </c>
      <c r="AG73" s="20" t="s">
        <v>147</v>
      </c>
      <c r="AH73" s="12">
        <f t="shared" si="24"/>
        <v>100</v>
      </c>
      <c r="AI73" s="12">
        <f t="shared" si="25"/>
        <v>0</v>
      </c>
      <c r="AJ73" s="12">
        <f t="shared" si="26"/>
        <v>0</v>
      </c>
      <c r="AK73" s="12">
        <f t="shared" si="27"/>
        <v>102</v>
      </c>
      <c r="AL73" s="12"/>
      <c r="AM73" s="12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62.505000000000003</v>
      </c>
      <c r="D74" s="8">
        <v>278.98899999999998</v>
      </c>
      <c r="E74" s="8">
        <v>123.979</v>
      </c>
      <c r="F74" s="8">
        <v>121.98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50</v>
      </c>
      <c r="J74" s="12">
        <f>VLOOKUP(A:A,[2]TDSheet!$A:$F,6,0)</f>
        <v>124.211</v>
      </c>
      <c r="K74" s="12">
        <f t="shared" si="20"/>
        <v>-0.23199999999999932</v>
      </c>
      <c r="L74" s="12">
        <f>VLOOKUP(A:A,[1]TDSheet!$A:$N,14,0)</f>
        <v>0</v>
      </c>
      <c r="M74" s="12">
        <f>VLOOKUP(A:A,[1]TDSheet!$A:$W,23,0)</f>
        <v>40</v>
      </c>
      <c r="N74" s="12">
        <f>VLOOKUP(A:A,[3]TDSheet!$A:$C,3,0)</f>
        <v>60</v>
      </c>
      <c r="O74" s="12"/>
      <c r="P74" s="12"/>
      <c r="Q74" s="12"/>
      <c r="R74" s="12"/>
      <c r="S74" s="12"/>
      <c r="T74" s="14"/>
      <c r="U74" s="14"/>
      <c r="V74" s="12">
        <f t="shared" si="21"/>
        <v>24.7958</v>
      </c>
      <c r="W74" s="14"/>
      <c r="X74" s="15">
        <f t="shared" si="22"/>
        <v>6.5325579331983654</v>
      </c>
      <c r="Y74" s="12">
        <f t="shared" si="23"/>
        <v>4.9193815081586401</v>
      </c>
      <c r="Z74" s="12"/>
      <c r="AA74" s="12"/>
      <c r="AB74" s="12">
        <v>0</v>
      </c>
      <c r="AC74" s="12">
        <f>VLOOKUP(A:A,[1]TDSheet!$A:$AC,29,0)</f>
        <v>0</v>
      </c>
      <c r="AD74" s="12">
        <f>VLOOKUP(A:A,[1]TDSheet!$A:$AD,30,0)</f>
        <v>20.514400000000002</v>
      </c>
      <c r="AE74" s="12">
        <f>VLOOKUP(A:A,[1]TDSheet!$A:$AE,31,0)</f>
        <v>23.447799999999997</v>
      </c>
      <c r="AF74" s="12">
        <f>VLOOKUP(A:A,[5]TDSheet!$A:$D,4,0)</f>
        <v>23.989000000000001</v>
      </c>
      <c r="AG74" s="12">
        <f>VLOOKUP(A:A,[1]TDSheet!$A:$AG,33,0)</f>
        <v>0</v>
      </c>
      <c r="AH74" s="12">
        <f t="shared" si="24"/>
        <v>0</v>
      </c>
      <c r="AI74" s="12">
        <f t="shared" si="25"/>
        <v>0</v>
      </c>
      <c r="AJ74" s="12">
        <f t="shared" si="26"/>
        <v>0</v>
      </c>
      <c r="AK74" s="12">
        <f t="shared" si="27"/>
        <v>60</v>
      </c>
      <c r="AL74" s="12"/>
      <c r="AM74" s="12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15.885</v>
      </c>
      <c r="D75" s="8">
        <v>13.162000000000001</v>
      </c>
      <c r="E75" s="8">
        <v>8.8070000000000004</v>
      </c>
      <c r="F75" s="8">
        <v>20.239999999999998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35</v>
      </c>
      <c r="J75" s="12">
        <f>VLOOKUP(A:A,[2]TDSheet!$A:$F,6,0)</f>
        <v>8.5310000000000006</v>
      </c>
      <c r="K75" s="12">
        <f t="shared" si="20"/>
        <v>0.2759999999999998</v>
      </c>
      <c r="L75" s="12">
        <f>VLOOKUP(A:A,[1]TDSheet!$A:$N,14,0)</f>
        <v>0</v>
      </c>
      <c r="M75" s="12">
        <f>VLOOKUP(A:A,[1]TDSheet!$A:$W,23,0)</f>
        <v>0</v>
      </c>
      <c r="N75" s="12">
        <f>VLOOKUP(A:A,[3]TDSheet!$A:$C,3,0)</f>
        <v>0</v>
      </c>
      <c r="O75" s="12"/>
      <c r="P75" s="12"/>
      <c r="Q75" s="12"/>
      <c r="R75" s="12"/>
      <c r="S75" s="12"/>
      <c r="T75" s="14"/>
      <c r="U75" s="14"/>
      <c r="V75" s="12">
        <f t="shared" si="21"/>
        <v>1.7614000000000001</v>
      </c>
      <c r="W75" s="14"/>
      <c r="X75" s="15">
        <f t="shared" si="22"/>
        <v>11.490859543544905</v>
      </c>
      <c r="Y75" s="12">
        <f t="shared" si="23"/>
        <v>11.490859543544905</v>
      </c>
      <c r="Z75" s="12"/>
      <c r="AA75" s="12"/>
      <c r="AB75" s="12">
        <v>0</v>
      </c>
      <c r="AC75" s="12">
        <f>VLOOKUP(A:A,[1]TDSheet!$A:$AC,29,0)</f>
        <v>0</v>
      </c>
      <c r="AD75" s="12">
        <f>VLOOKUP(A:A,[1]TDSheet!$A:$AD,30,0)</f>
        <v>2.6204000000000001</v>
      </c>
      <c r="AE75" s="12">
        <f>VLOOKUP(A:A,[1]TDSheet!$A:$AE,31,0)</f>
        <v>2.6221999999999994</v>
      </c>
      <c r="AF75" s="12">
        <f>VLOOKUP(A:A,[5]TDSheet!$A:$D,4,0)</f>
        <v>2.9260000000000002</v>
      </c>
      <c r="AG75" s="12" t="str">
        <f>VLOOKUP(A:A,[1]TDSheet!$A:$AG,33,0)</f>
        <v>увел</v>
      </c>
      <c r="AH75" s="12">
        <f t="shared" si="24"/>
        <v>0</v>
      </c>
      <c r="AI75" s="12">
        <f t="shared" si="25"/>
        <v>0</v>
      </c>
      <c r="AJ75" s="12">
        <f t="shared" si="26"/>
        <v>0</v>
      </c>
      <c r="AK75" s="12">
        <f t="shared" si="27"/>
        <v>0</v>
      </c>
      <c r="AL75" s="12"/>
      <c r="AM75" s="12"/>
    </row>
    <row r="76" spans="1:39" s="1" customFormat="1" ht="11.1" customHeight="1" outlineLevel="1" x14ac:dyDescent="0.2">
      <c r="A76" s="7" t="s">
        <v>79</v>
      </c>
      <c r="B76" s="7" t="s">
        <v>8</v>
      </c>
      <c r="C76" s="8">
        <v>893.95799999999997</v>
      </c>
      <c r="D76" s="8">
        <v>7569.56</v>
      </c>
      <c r="E76" s="8">
        <v>2447.991</v>
      </c>
      <c r="F76" s="8">
        <v>1270.076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2">
        <f>VLOOKUP(A:A,[2]TDSheet!$A:$F,6,0)</f>
        <v>2378.0369999999998</v>
      </c>
      <c r="K76" s="12">
        <f t="shared" si="20"/>
        <v>69.954000000000178</v>
      </c>
      <c r="L76" s="12">
        <f>VLOOKUP(A:A,[1]TDSheet!$A:$N,14,0)</f>
        <v>230</v>
      </c>
      <c r="M76" s="12">
        <f>VLOOKUP(A:A,[1]TDSheet!$A:$W,23,0)</f>
        <v>400</v>
      </c>
      <c r="N76" s="12">
        <f>VLOOKUP(A:A,[3]TDSheet!$A:$C,3,0)</f>
        <v>950</v>
      </c>
      <c r="O76" s="12"/>
      <c r="P76" s="12"/>
      <c r="Q76" s="12"/>
      <c r="R76" s="12"/>
      <c r="S76" s="12"/>
      <c r="T76" s="14">
        <v>400</v>
      </c>
      <c r="U76" s="14"/>
      <c r="V76" s="12">
        <f t="shared" si="21"/>
        <v>358.66179999999997</v>
      </c>
      <c r="W76" s="14"/>
      <c r="X76" s="15">
        <f t="shared" si="22"/>
        <v>6.4129383168210277</v>
      </c>
      <c r="Y76" s="12">
        <f t="shared" si="23"/>
        <v>3.5411521383096836</v>
      </c>
      <c r="Z76" s="12"/>
      <c r="AA76" s="12"/>
      <c r="AB76" s="12">
        <f>VLOOKUP(A:A,[4]TDSheet!$A:$D,4,0)</f>
        <v>654.68200000000002</v>
      </c>
      <c r="AC76" s="12">
        <f>VLOOKUP(A:A,[1]TDSheet!$A:$AC,29,0)</f>
        <v>0</v>
      </c>
      <c r="AD76" s="12">
        <f>VLOOKUP(A:A,[1]TDSheet!$A:$AD,30,0)</f>
        <v>363.18240000000003</v>
      </c>
      <c r="AE76" s="12">
        <f>VLOOKUP(A:A,[1]TDSheet!$A:$AE,31,0)</f>
        <v>357.6508</v>
      </c>
      <c r="AF76" s="12">
        <f>VLOOKUP(A:A,[5]TDSheet!$A:$D,4,0)</f>
        <v>451.53899999999999</v>
      </c>
      <c r="AG76" s="12" t="e">
        <f>VLOOKUP(A:A,[1]TDSheet!$A:$AG,33,0)</f>
        <v>#N/A</v>
      </c>
      <c r="AH76" s="12">
        <f t="shared" si="24"/>
        <v>400</v>
      </c>
      <c r="AI76" s="12">
        <f t="shared" si="25"/>
        <v>0</v>
      </c>
      <c r="AJ76" s="12">
        <f t="shared" si="26"/>
        <v>0</v>
      </c>
      <c r="AK76" s="12">
        <f t="shared" si="27"/>
        <v>950</v>
      </c>
      <c r="AL76" s="12"/>
      <c r="AM76" s="12"/>
    </row>
    <row r="77" spans="1:39" s="1" customFormat="1" ht="11.1" customHeight="1" outlineLevel="1" x14ac:dyDescent="0.2">
      <c r="A77" s="7" t="s">
        <v>80</v>
      </c>
      <c r="B77" s="7" t="s">
        <v>14</v>
      </c>
      <c r="C77" s="8">
        <v>3247</v>
      </c>
      <c r="D77" s="8">
        <v>2433</v>
      </c>
      <c r="E77" s="8">
        <v>3639</v>
      </c>
      <c r="F77" s="8">
        <v>1958</v>
      </c>
      <c r="G77" s="1">
        <f>VLOOKUP(A:A,[1]TDSheet!$A:$G,7,0)</f>
        <v>0</v>
      </c>
      <c r="H77" s="1">
        <f>VLOOKUP(A:A,[1]TDSheet!$A:$H,8,0)</f>
        <v>0.45</v>
      </c>
      <c r="I77" s="1">
        <f>VLOOKUP(A:A,[1]TDSheet!$A:$I,9,0)</f>
        <v>50</v>
      </c>
      <c r="J77" s="12">
        <f>VLOOKUP(A:A,[2]TDSheet!$A:$F,6,0)</f>
        <v>3634</v>
      </c>
      <c r="K77" s="12">
        <f t="shared" si="20"/>
        <v>5</v>
      </c>
      <c r="L77" s="12">
        <f>VLOOKUP(A:A,[1]TDSheet!$A:$N,14,0)</f>
        <v>700</v>
      </c>
      <c r="M77" s="12">
        <f>VLOOKUP(A:A,[1]TDSheet!$A:$W,23,0)</f>
        <v>900</v>
      </c>
      <c r="N77" s="12">
        <f>VLOOKUP(A:A,[3]TDSheet!$A:$C,3,0)</f>
        <v>300</v>
      </c>
      <c r="O77" s="12"/>
      <c r="P77" s="12"/>
      <c r="Q77" s="12"/>
      <c r="R77" s="12"/>
      <c r="S77" s="12"/>
      <c r="T77" s="14">
        <v>600</v>
      </c>
      <c r="U77" s="14"/>
      <c r="V77" s="12">
        <f t="shared" si="21"/>
        <v>659.8</v>
      </c>
      <c r="W77" s="14"/>
      <c r="X77" s="15">
        <f t="shared" si="22"/>
        <v>6.3019096695968484</v>
      </c>
      <c r="Y77" s="12">
        <f t="shared" si="23"/>
        <v>2.9675659290694152</v>
      </c>
      <c r="Z77" s="12"/>
      <c r="AA77" s="12"/>
      <c r="AB77" s="12">
        <f>VLOOKUP(A:A,[4]TDSheet!$A:$D,4,0)</f>
        <v>340</v>
      </c>
      <c r="AC77" s="12">
        <f>VLOOKUP(A:A,[1]TDSheet!$A:$AC,29,0)</f>
        <v>0</v>
      </c>
      <c r="AD77" s="12">
        <f>VLOOKUP(A:A,[1]TDSheet!$A:$AD,30,0)</f>
        <v>721.4</v>
      </c>
      <c r="AE77" s="12">
        <f>VLOOKUP(A:A,[1]TDSheet!$A:$AE,31,0)</f>
        <v>616.6</v>
      </c>
      <c r="AF77" s="12">
        <f>VLOOKUP(A:A,[5]TDSheet!$A:$D,4,0)</f>
        <v>821</v>
      </c>
      <c r="AG77" s="12">
        <v>0</v>
      </c>
      <c r="AH77" s="12">
        <f t="shared" si="24"/>
        <v>270</v>
      </c>
      <c r="AI77" s="12">
        <f t="shared" si="25"/>
        <v>0</v>
      </c>
      <c r="AJ77" s="12">
        <f t="shared" si="26"/>
        <v>0</v>
      </c>
      <c r="AK77" s="12">
        <f t="shared" si="27"/>
        <v>135</v>
      </c>
      <c r="AL77" s="12"/>
      <c r="AM77" s="12"/>
    </row>
    <row r="78" spans="1:39" s="1" customFormat="1" ht="11.1" customHeight="1" outlineLevel="1" x14ac:dyDescent="0.2">
      <c r="A78" s="7" t="s">
        <v>81</v>
      </c>
      <c r="B78" s="7" t="s">
        <v>14</v>
      </c>
      <c r="C78" s="8">
        <v>3278</v>
      </c>
      <c r="D78" s="8">
        <v>4364</v>
      </c>
      <c r="E78" s="8">
        <v>5137</v>
      </c>
      <c r="F78" s="8">
        <v>2403</v>
      </c>
      <c r="G78" s="1" t="str">
        <f>VLOOKUP(A:A,[1]TDSheet!$A:$G,7,0)</f>
        <v>акяб</v>
      </c>
      <c r="H78" s="1">
        <f>VLOOKUP(A:A,[1]TDSheet!$A:$H,8,0)</f>
        <v>0.45</v>
      </c>
      <c r="I78" s="1">
        <f>VLOOKUP(A:A,[1]TDSheet!$A:$I,9,0)</f>
        <v>50</v>
      </c>
      <c r="J78" s="12">
        <f>VLOOKUP(A:A,[2]TDSheet!$A:$F,6,0)</f>
        <v>5169</v>
      </c>
      <c r="K78" s="12">
        <f t="shared" si="20"/>
        <v>-32</v>
      </c>
      <c r="L78" s="12">
        <f>VLOOKUP(A:A,[1]TDSheet!$A:$N,14,0)</f>
        <v>1300</v>
      </c>
      <c r="M78" s="12">
        <f>VLOOKUP(A:A,[1]TDSheet!$A:$W,23,0)</f>
        <v>1000</v>
      </c>
      <c r="N78" s="12">
        <f>VLOOKUP(A:A,[3]TDSheet!$A:$C,3,0)</f>
        <v>330</v>
      </c>
      <c r="O78" s="12"/>
      <c r="P78" s="12"/>
      <c r="Q78" s="12"/>
      <c r="R78" s="12"/>
      <c r="S78" s="12"/>
      <c r="T78" s="14">
        <v>500</v>
      </c>
      <c r="U78" s="14"/>
      <c r="V78" s="12">
        <f t="shared" si="21"/>
        <v>817.4</v>
      </c>
      <c r="W78" s="14"/>
      <c r="X78" s="15">
        <f t="shared" si="22"/>
        <v>6.3653046244188891</v>
      </c>
      <c r="Y78" s="12">
        <f t="shared" si="23"/>
        <v>2.9398091509664792</v>
      </c>
      <c r="Z78" s="12"/>
      <c r="AA78" s="12"/>
      <c r="AB78" s="12">
        <f>VLOOKUP(A:A,[4]TDSheet!$A:$D,4,0)</f>
        <v>200</v>
      </c>
      <c r="AC78" s="12">
        <f>VLOOKUP(A:A,[1]TDSheet!$A:$AC,29,0)</f>
        <v>850</v>
      </c>
      <c r="AD78" s="12">
        <f>VLOOKUP(A:A,[1]TDSheet!$A:$AD,30,0)</f>
        <v>811.8</v>
      </c>
      <c r="AE78" s="12">
        <f>VLOOKUP(A:A,[1]TDSheet!$A:$AE,31,0)</f>
        <v>767.4</v>
      </c>
      <c r="AF78" s="12">
        <f>VLOOKUP(A:A,[5]TDSheet!$A:$D,4,0)</f>
        <v>884</v>
      </c>
      <c r="AG78" s="20" t="s">
        <v>148</v>
      </c>
      <c r="AH78" s="12">
        <f t="shared" si="24"/>
        <v>225</v>
      </c>
      <c r="AI78" s="12">
        <f t="shared" si="25"/>
        <v>0</v>
      </c>
      <c r="AJ78" s="12">
        <f t="shared" si="26"/>
        <v>0</v>
      </c>
      <c r="AK78" s="12">
        <f t="shared" si="27"/>
        <v>148.5</v>
      </c>
      <c r="AL78" s="12"/>
      <c r="AM78" s="12"/>
    </row>
    <row r="79" spans="1:39" s="1" customFormat="1" ht="11.1" customHeight="1" outlineLevel="1" x14ac:dyDescent="0.2">
      <c r="A79" s="7" t="s">
        <v>82</v>
      </c>
      <c r="B79" s="7" t="s">
        <v>14</v>
      </c>
      <c r="C79" s="8">
        <v>797</v>
      </c>
      <c r="D79" s="8">
        <v>850</v>
      </c>
      <c r="E79" s="8">
        <v>936</v>
      </c>
      <c r="F79" s="8">
        <v>664</v>
      </c>
      <c r="G79" s="1">
        <f>VLOOKUP(A:A,[1]TDSheet!$A:$G,7,0)</f>
        <v>0</v>
      </c>
      <c r="H79" s="1">
        <f>VLOOKUP(A:A,[1]TDSheet!$A:$H,8,0)</f>
        <v>0.45</v>
      </c>
      <c r="I79" s="1">
        <f>VLOOKUP(A:A,[1]TDSheet!$A:$I,9,0)</f>
        <v>50</v>
      </c>
      <c r="J79" s="12">
        <f>VLOOKUP(A:A,[2]TDSheet!$A:$F,6,0)</f>
        <v>963</v>
      </c>
      <c r="K79" s="12">
        <f t="shared" si="20"/>
        <v>-27</v>
      </c>
      <c r="L79" s="12">
        <f>VLOOKUP(A:A,[1]TDSheet!$A:$N,14,0)</f>
        <v>200</v>
      </c>
      <c r="M79" s="12">
        <f>VLOOKUP(A:A,[1]TDSheet!$A:$W,23,0)</f>
        <v>200</v>
      </c>
      <c r="N79" s="12">
        <f>VLOOKUP(A:A,[3]TDSheet!$A:$C,3,0)</f>
        <v>90</v>
      </c>
      <c r="O79" s="12"/>
      <c r="P79" s="12"/>
      <c r="Q79" s="12"/>
      <c r="R79" s="12"/>
      <c r="S79" s="12"/>
      <c r="T79" s="14"/>
      <c r="U79" s="14"/>
      <c r="V79" s="12">
        <f t="shared" si="21"/>
        <v>169.2</v>
      </c>
      <c r="W79" s="14"/>
      <c r="X79" s="15">
        <f t="shared" si="22"/>
        <v>6.2884160756501188</v>
      </c>
      <c r="Y79" s="12">
        <f t="shared" si="23"/>
        <v>3.9243498817966906</v>
      </c>
      <c r="Z79" s="12"/>
      <c r="AA79" s="12"/>
      <c r="AB79" s="12">
        <f>VLOOKUP(A:A,[4]TDSheet!$A:$D,4,0)</f>
        <v>90</v>
      </c>
      <c r="AC79" s="12">
        <f>VLOOKUP(A:A,[1]TDSheet!$A:$AC,29,0)</f>
        <v>0</v>
      </c>
      <c r="AD79" s="12">
        <f>VLOOKUP(A:A,[1]TDSheet!$A:$AD,30,0)</f>
        <v>190.4</v>
      </c>
      <c r="AE79" s="12">
        <f>VLOOKUP(A:A,[1]TDSheet!$A:$AE,31,0)</f>
        <v>176.8</v>
      </c>
      <c r="AF79" s="12">
        <f>VLOOKUP(A:A,[5]TDSheet!$A:$D,4,0)</f>
        <v>217</v>
      </c>
      <c r="AG79" s="19" t="s">
        <v>146</v>
      </c>
      <c r="AH79" s="12">
        <f t="shared" si="24"/>
        <v>0</v>
      </c>
      <c r="AI79" s="12">
        <f t="shared" si="25"/>
        <v>0</v>
      </c>
      <c r="AJ79" s="12">
        <f t="shared" si="26"/>
        <v>0</v>
      </c>
      <c r="AK79" s="12">
        <f t="shared" si="27"/>
        <v>40.5</v>
      </c>
      <c r="AL79" s="12"/>
      <c r="AM79" s="12"/>
    </row>
    <row r="80" spans="1:39" s="1" customFormat="1" ht="11.1" customHeight="1" outlineLevel="1" x14ac:dyDescent="0.2">
      <c r="A80" s="7" t="s">
        <v>83</v>
      </c>
      <c r="B80" s="7" t="s">
        <v>8</v>
      </c>
      <c r="C80" s="8">
        <v>12.561999999999999</v>
      </c>
      <c r="D80" s="8">
        <v>39.188000000000002</v>
      </c>
      <c r="E80" s="8">
        <v>9.9580000000000002</v>
      </c>
      <c r="F80" s="8">
        <v>41.792000000000002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35</v>
      </c>
      <c r="J80" s="12">
        <f>VLOOKUP(A:A,[2]TDSheet!$A:$F,6,0)</f>
        <v>10.9</v>
      </c>
      <c r="K80" s="12">
        <f t="shared" si="20"/>
        <v>-0.94200000000000017</v>
      </c>
      <c r="L80" s="12">
        <f>VLOOKUP(A:A,[1]TDSheet!$A:$N,14,0)</f>
        <v>0</v>
      </c>
      <c r="M80" s="12">
        <f>VLOOKUP(A:A,[1]TDSheet!$A:$W,23,0)</f>
        <v>0</v>
      </c>
      <c r="N80" s="12">
        <f>VLOOKUP(A:A,[3]TDSheet!$A:$C,3,0)</f>
        <v>0</v>
      </c>
      <c r="O80" s="12"/>
      <c r="P80" s="12"/>
      <c r="Q80" s="12"/>
      <c r="R80" s="12"/>
      <c r="S80" s="12"/>
      <c r="T80" s="14"/>
      <c r="U80" s="14"/>
      <c r="V80" s="12">
        <f t="shared" si="21"/>
        <v>1.9916</v>
      </c>
      <c r="W80" s="14"/>
      <c r="X80" s="15">
        <f t="shared" si="22"/>
        <v>20.984133360112473</v>
      </c>
      <c r="Y80" s="12">
        <f t="shared" si="23"/>
        <v>20.984133360112473</v>
      </c>
      <c r="Z80" s="12"/>
      <c r="AA80" s="12"/>
      <c r="AB80" s="12">
        <v>0</v>
      </c>
      <c r="AC80" s="12">
        <f>VLOOKUP(A:A,[1]TDSheet!$A:$AC,29,0)</f>
        <v>0</v>
      </c>
      <c r="AD80" s="12">
        <f>VLOOKUP(A:A,[1]TDSheet!$A:$AD,30,0)</f>
        <v>2.2570000000000001</v>
      </c>
      <c r="AE80" s="12">
        <f>VLOOKUP(A:A,[1]TDSheet!$A:$AE,31,0)</f>
        <v>5.0990000000000002</v>
      </c>
      <c r="AF80" s="12">
        <f>VLOOKUP(A:A,[5]TDSheet!$A:$D,4,0)</f>
        <v>4.8659999999999997</v>
      </c>
      <c r="AG80" s="12" t="str">
        <f>VLOOKUP(A:A,[1]TDSheet!$A:$AG,33,0)</f>
        <v>увел</v>
      </c>
      <c r="AH80" s="12">
        <f t="shared" si="24"/>
        <v>0</v>
      </c>
      <c r="AI80" s="12">
        <f t="shared" si="25"/>
        <v>0</v>
      </c>
      <c r="AJ80" s="12">
        <f t="shared" si="26"/>
        <v>0</v>
      </c>
      <c r="AK80" s="12">
        <f t="shared" si="27"/>
        <v>0</v>
      </c>
      <c r="AL80" s="12"/>
      <c r="AM80" s="12"/>
    </row>
    <row r="81" spans="1:39" s="1" customFormat="1" ht="11.1" customHeight="1" outlineLevel="1" x14ac:dyDescent="0.2">
      <c r="A81" s="7" t="s">
        <v>84</v>
      </c>
      <c r="B81" s="7" t="s">
        <v>14</v>
      </c>
      <c r="C81" s="8">
        <v>156</v>
      </c>
      <c r="D81" s="8">
        <v>542</v>
      </c>
      <c r="E81" s="8">
        <v>437</v>
      </c>
      <c r="F81" s="8">
        <v>255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2">
        <f>VLOOKUP(A:A,[2]TDSheet!$A:$F,6,0)</f>
        <v>440</v>
      </c>
      <c r="K81" s="12">
        <f t="shared" si="20"/>
        <v>-3</v>
      </c>
      <c r="L81" s="12">
        <f>VLOOKUP(A:A,[1]TDSheet!$A:$N,14,0)</f>
        <v>0</v>
      </c>
      <c r="M81" s="12">
        <f>VLOOKUP(A:A,[1]TDSheet!$A:$W,23,0)</f>
        <v>20</v>
      </c>
      <c r="N81" s="12">
        <f>VLOOKUP(A:A,[3]TDSheet!$A:$C,3,0)</f>
        <v>330</v>
      </c>
      <c r="O81" s="12"/>
      <c r="P81" s="12"/>
      <c r="Q81" s="12"/>
      <c r="R81" s="12"/>
      <c r="S81" s="12"/>
      <c r="T81" s="14">
        <v>50</v>
      </c>
      <c r="U81" s="14"/>
      <c r="V81" s="12">
        <f t="shared" si="21"/>
        <v>51.4</v>
      </c>
      <c r="W81" s="14"/>
      <c r="X81" s="15">
        <f t="shared" si="22"/>
        <v>6.3229571984435795</v>
      </c>
      <c r="Y81" s="12">
        <f t="shared" si="23"/>
        <v>4.9610894941634243</v>
      </c>
      <c r="Z81" s="12"/>
      <c r="AA81" s="12"/>
      <c r="AB81" s="12">
        <f>VLOOKUP(A:A,[4]TDSheet!$A:$D,4,0)</f>
        <v>180</v>
      </c>
      <c r="AC81" s="12">
        <f>VLOOKUP(A:A,[1]TDSheet!$A:$AC,29,0)</f>
        <v>0</v>
      </c>
      <c r="AD81" s="12">
        <f>VLOOKUP(A:A,[1]TDSheet!$A:$AD,30,0)</f>
        <v>59.2</v>
      </c>
      <c r="AE81" s="12">
        <f>VLOOKUP(A:A,[1]TDSheet!$A:$AE,31,0)</f>
        <v>60.2</v>
      </c>
      <c r="AF81" s="12">
        <f>VLOOKUP(A:A,[5]TDSheet!$A:$D,4,0)</f>
        <v>62</v>
      </c>
      <c r="AG81" s="12" t="e">
        <f>VLOOKUP(A:A,[1]TDSheet!$A:$AG,33,0)</f>
        <v>#N/A</v>
      </c>
      <c r="AH81" s="12">
        <f t="shared" si="24"/>
        <v>20</v>
      </c>
      <c r="AI81" s="12">
        <f t="shared" si="25"/>
        <v>0</v>
      </c>
      <c r="AJ81" s="12">
        <f t="shared" si="26"/>
        <v>0</v>
      </c>
      <c r="AK81" s="12">
        <f t="shared" si="27"/>
        <v>132</v>
      </c>
      <c r="AL81" s="12"/>
      <c r="AM81" s="12"/>
    </row>
    <row r="82" spans="1:39" s="1" customFormat="1" ht="11.1" customHeight="1" outlineLevel="1" x14ac:dyDescent="0.2">
      <c r="A82" s="7" t="s">
        <v>85</v>
      </c>
      <c r="B82" s="7" t="s">
        <v>14</v>
      </c>
      <c r="C82" s="8">
        <v>177</v>
      </c>
      <c r="D82" s="8">
        <v>567</v>
      </c>
      <c r="E82" s="8">
        <v>439</v>
      </c>
      <c r="F82" s="8">
        <v>295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2">
        <f>VLOOKUP(A:A,[2]TDSheet!$A:$F,6,0)</f>
        <v>446</v>
      </c>
      <c r="K82" s="12">
        <f t="shared" si="20"/>
        <v>-7</v>
      </c>
      <c r="L82" s="12">
        <f>VLOOKUP(A:A,[1]TDSheet!$A:$N,14,0)</f>
        <v>0</v>
      </c>
      <c r="M82" s="12">
        <f>VLOOKUP(A:A,[1]TDSheet!$A:$W,23,0)</f>
        <v>0</v>
      </c>
      <c r="N82" s="12">
        <f>VLOOKUP(A:A,[3]TDSheet!$A:$C,3,0)</f>
        <v>192</v>
      </c>
      <c r="O82" s="12"/>
      <c r="P82" s="12"/>
      <c r="Q82" s="12"/>
      <c r="R82" s="12"/>
      <c r="S82" s="12"/>
      <c r="T82" s="14">
        <v>60</v>
      </c>
      <c r="U82" s="14"/>
      <c r="V82" s="12">
        <f t="shared" si="21"/>
        <v>56.6</v>
      </c>
      <c r="W82" s="14"/>
      <c r="X82" s="15">
        <f t="shared" si="22"/>
        <v>6.2720848056537104</v>
      </c>
      <c r="Y82" s="12">
        <f t="shared" si="23"/>
        <v>5.2120141342756181</v>
      </c>
      <c r="Z82" s="12"/>
      <c r="AA82" s="12"/>
      <c r="AB82" s="12">
        <f>VLOOKUP(A:A,[4]TDSheet!$A:$D,4,0)</f>
        <v>156</v>
      </c>
      <c r="AC82" s="12">
        <f>VLOOKUP(A:A,[1]TDSheet!$A:$AC,29,0)</f>
        <v>0</v>
      </c>
      <c r="AD82" s="12">
        <f>VLOOKUP(A:A,[1]TDSheet!$A:$AD,30,0)</f>
        <v>67</v>
      </c>
      <c r="AE82" s="12">
        <f>VLOOKUP(A:A,[1]TDSheet!$A:$AE,31,0)</f>
        <v>68.2</v>
      </c>
      <c r="AF82" s="12">
        <f>VLOOKUP(A:A,[5]TDSheet!$A:$D,4,0)</f>
        <v>69</v>
      </c>
      <c r="AG82" s="12" t="e">
        <f>VLOOKUP(A:A,[1]TDSheet!$A:$AG,33,0)</f>
        <v>#N/A</v>
      </c>
      <c r="AH82" s="12">
        <f t="shared" si="24"/>
        <v>24</v>
      </c>
      <c r="AI82" s="12">
        <f t="shared" si="25"/>
        <v>0</v>
      </c>
      <c r="AJ82" s="12">
        <f t="shared" si="26"/>
        <v>0</v>
      </c>
      <c r="AK82" s="12">
        <f t="shared" si="27"/>
        <v>76.800000000000011</v>
      </c>
      <c r="AL82" s="12"/>
      <c r="AM82" s="12"/>
    </row>
    <row r="83" spans="1:39" s="1" customFormat="1" ht="11.1" customHeight="1" outlineLevel="1" x14ac:dyDescent="0.2">
      <c r="A83" s="7" t="s">
        <v>86</v>
      </c>
      <c r="B83" s="7" t="s">
        <v>8</v>
      </c>
      <c r="C83" s="8">
        <v>995.81500000000005</v>
      </c>
      <c r="D83" s="8">
        <v>1693.575</v>
      </c>
      <c r="E83" s="8">
        <v>1672.317</v>
      </c>
      <c r="F83" s="8">
        <v>994.12099999999998</v>
      </c>
      <c r="G83" s="1" t="str">
        <f>VLOOKUP(A:A,[1]TDSheet!$A:$G,7,0)</f>
        <v>н</v>
      </c>
      <c r="H83" s="1">
        <f>VLOOKUP(A:A,[1]TDSheet!$A:$H,8,0)</f>
        <v>1</v>
      </c>
      <c r="I83" s="1">
        <f>VLOOKUP(A:A,[1]TDSheet!$A:$I,9,0)</f>
        <v>50</v>
      </c>
      <c r="J83" s="12">
        <f>VLOOKUP(A:A,[2]TDSheet!$A:$F,6,0)</f>
        <v>1615.778</v>
      </c>
      <c r="K83" s="12">
        <f t="shared" si="20"/>
        <v>56.538999999999987</v>
      </c>
      <c r="L83" s="12">
        <f>VLOOKUP(A:A,[1]TDSheet!$A:$N,14,0)</f>
        <v>250</v>
      </c>
      <c r="M83" s="12">
        <f>VLOOKUP(A:A,[1]TDSheet!$A:$W,23,0)</f>
        <v>200</v>
      </c>
      <c r="N83" s="12">
        <f>VLOOKUP(A:A,[3]TDSheet!$A:$C,3,0)</f>
        <v>86</v>
      </c>
      <c r="O83" s="12"/>
      <c r="P83" s="12"/>
      <c r="Q83" s="12"/>
      <c r="R83" s="12"/>
      <c r="S83" s="12"/>
      <c r="T83" s="14">
        <v>400</v>
      </c>
      <c r="U83" s="14"/>
      <c r="V83" s="12">
        <f t="shared" si="21"/>
        <v>287.87040000000002</v>
      </c>
      <c r="W83" s="14"/>
      <c r="X83" s="15">
        <f t="shared" si="22"/>
        <v>6.4060806529604992</v>
      </c>
      <c r="Y83" s="12">
        <f t="shared" si="23"/>
        <v>3.4533630411462934</v>
      </c>
      <c r="Z83" s="12"/>
      <c r="AA83" s="12"/>
      <c r="AB83" s="12">
        <f>VLOOKUP(A:A,[4]TDSheet!$A:$D,4,0)</f>
        <v>232.965</v>
      </c>
      <c r="AC83" s="12">
        <f>VLOOKUP(A:A,[1]TDSheet!$A:$AC,29,0)</f>
        <v>0</v>
      </c>
      <c r="AD83" s="12">
        <f>VLOOKUP(A:A,[1]TDSheet!$A:$AD,30,0)</f>
        <v>285.76059999999995</v>
      </c>
      <c r="AE83" s="12">
        <f>VLOOKUP(A:A,[1]TDSheet!$A:$AE,31,0)</f>
        <v>266.39319999999998</v>
      </c>
      <c r="AF83" s="12">
        <f>VLOOKUP(A:A,[5]TDSheet!$A:$D,4,0)</f>
        <v>402.92599999999999</v>
      </c>
      <c r="AG83" s="20" t="s">
        <v>148</v>
      </c>
      <c r="AH83" s="12">
        <f t="shared" si="24"/>
        <v>400</v>
      </c>
      <c r="AI83" s="12">
        <f t="shared" si="25"/>
        <v>0</v>
      </c>
      <c r="AJ83" s="12">
        <f t="shared" si="26"/>
        <v>0</v>
      </c>
      <c r="AK83" s="12">
        <f t="shared" si="27"/>
        <v>86</v>
      </c>
      <c r="AL83" s="12"/>
      <c r="AM83" s="12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6.83</v>
      </c>
      <c r="D84" s="8">
        <v>31.756</v>
      </c>
      <c r="E84" s="8">
        <v>10.813000000000001</v>
      </c>
      <c r="F84" s="8">
        <v>27.773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2">
        <f>VLOOKUP(A:A,[2]TDSheet!$A:$F,6,0)</f>
        <v>10.901</v>
      </c>
      <c r="K84" s="12">
        <f t="shared" si="20"/>
        <v>-8.799999999999919E-2</v>
      </c>
      <c r="L84" s="12">
        <f>VLOOKUP(A:A,[1]TDSheet!$A:$N,14,0)</f>
        <v>0</v>
      </c>
      <c r="M84" s="12">
        <f>VLOOKUP(A:A,[1]TDSheet!$A:$W,23,0)</f>
        <v>0</v>
      </c>
      <c r="N84" s="12">
        <f>VLOOKUP(A:A,[3]TDSheet!$A:$C,3,0)</f>
        <v>0</v>
      </c>
      <c r="O84" s="12"/>
      <c r="P84" s="12"/>
      <c r="Q84" s="12"/>
      <c r="R84" s="12"/>
      <c r="S84" s="12"/>
      <c r="T84" s="14"/>
      <c r="U84" s="14"/>
      <c r="V84" s="12">
        <f t="shared" si="21"/>
        <v>2.1626000000000003</v>
      </c>
      <c r="W84" s="14"/>
      <c r="X84" s="15">
        <f t="shared" si="22"/>
        <v>12.842411911587902</v>
      </c>
      <c r="Y84" s="12">
        <f t="shared" si="23"/>
        <v>12.842411911587902</v>
      </c>
      <c r="Z84" s="12"/>
      <c r="AA84" s="12"/>
      <c r="AB84" s="12">
        <v>0</v>
      </c>
      <c r="AC84" s="12">
        <f>VLOOKUP(A:A,[1]TDSheet!$A:$AC,29,0)</f>
        <v>0</v>
      </c>
      <c r="AD84" s="12">
        <f>VLOOKUP(A:A,[1]TDSheet!$A:$AD,30,0)</f>
        <v>3.8642000000000003</v>
      </c>
      <c r="AE84" s="12">
        <f>VLOOKUP(A:A,[1]TDSheet!$A:$AE,31,0)</f>
        <v>4.2424000000000008</v>
      </c>
      <c r="AF84" s="12">
        <f>VLOOKUP(A:A,[5]TDSheet!$A:$D,4,0)</f>
        <v>3.883</v>
      </c>
      <c r="AG84" s="20" t="str">
        <f>VLOOKUP(A:A,[1]TDSheet!$A:$AG,33,0)</f>
        <v>увел</v>
      </c>
      <c r="AH84" s="12">
        <f t="shared" si="24"/>
        <v>0</v>
      </c>
      <c r="AI84" s="12">
        <f t="shared" si="25"/>
        <v>0</v>
      </c>
      <c r="AJ84" s="12">
        <f t="shared" si="26"/>
        <v>0</v>
      </c>
      <c r="AK84" s="12">
        <f t="shared" si="27"/>
        <v>0</v>
      </c>
      <c r="AL84" s="12"/>
      <c r="AM84" s="12"/>
    </row>
    <row r="85" spans="1:39" s="1" customFormat="1" ht="11.1" customHeight="1" outlineLevel="1" x14ac:dyDescent="0.2">
      <c r="A85" s="7" t="s">
        <v>88</v>
      </c>
      <c r="B85" s="7" t="s">
        <v>14</v>
      </c>
      <c r="C85" s="8">
        <v>681</v>
      </c>
      <c r="D85" s="8">
        <v>516</v>
      </c>
      <c r="E85" s="8">
        <v>321</v>
      </c>
      <c r="F85" s="8">
        <v>867</v>
      </c>
      <c r="G85" s="1">
        <f>VLOOKUP(A:A,[1]TDSheet!$A:$G,7,0)</f>
        <v>0</v>
      </c>
      <c r="H85" s="1">
        <f>VLOOKUP(A:A,[1]TDSheet!$A:$H,8,0)</f>
        <v>0.1</v>
      </c>
      <c r="I85" s="1">
        <f>VLOOKUP(A:A,[1]TDSheet!$A:$I,9,0)</f>
        <v>730</v>
      </c>
      <c r="J85" s="12">
        <f>VLOOKUP(A:A,[2]TDSheet!$A:$F,6,0)</f>
        <v>330</v>
      </c>
      <c r="K85" s="12">
        <f t="shared" si="20"/>
        <v>-9</v>
      </c>
      <c r="L85" s="12">
        <f>VLOOKUP(A:A,[1]TDSheet!$A:$N,14,0)</f>
        <v>0</v>
      </c>
      <c r="M85" s="12">
        <f>VLOOKUP(A:A,[1]TDSheet!$A:$W,23,0)</f>
        <v>0</v>
      </c>
      <c r="N85" s="12">
        <f>VLOOKUP(A:A,[3]TDSheet!$A:$C,3,0)</f>
        <v>24</v>
      </c>
      <c r="O85" s="12"/>
      <c r="P85" s="12"/>
      <c r="Q85" s="12"/>
      <c r="R85" s="12"/>
      <c r="S85" s="12"/>
      <c r="T85" s="14"/>
      <c r="U85" s="14"/>
      <c r="V85" s="12">
        <f t="shared" si="21"/>
        <v>64.2</v>
      </c>
      <c r="W85" s="14"/>
      <c r="X85" s="15">
        <f t="shared" si="22"/>
        <v>13.504672897196262</v>
      </c>
      <c r="Y85" s="12">
        <f t="shared" si="23"/>
        <v>13.504672897196262</v>
      </c>
      <c r="Z85" s="12"/>
      <c r="AA85" s="12"/>
      <c r="AB85" s="12">
        <v>0</v>
      </c>
      <c r="AC85" s="12">
        <f>VLOOKUP(A:A,[1]TDSheet!$A:$AC,29,0)</f>
        <v>0</v>
      </c>
      <c r="AD85" s="12">
        <f>VLOOKUP(A:A,[1]TDSheet!$A:$AD,30,0)</f>
        <v>68.400000000000006</v>
      </c>
      <c r="AE85" s="12">
        <f>VLOOKUP(A:A,[1]TDSheet!$A:$AE,31,0)</f>
        <v>69.8</v>
      </c>
      <c r="AF85" s="12">
        <f>VLOOKUP(A:A,[5]TDSheet!$A:$D,4,0)</f>
        <v>51</v>
      </c>
      <c r="AG85" s="12" t="e">
        <f>VLOOKUP(A:A,[1]TDSheet!$A:$AG,33,0)</f>
        <v>#N/A</v>
      </c>
      <c r="AH85" s="12">
        <f t="shared" si="24"/>
        <v>0</v>
      </c>
      <c r="AI85" s="12">
        <f t="shared" si="25"/>
        <v>0</v>
      </c>
      <c r="AJ85" s="12">
        <f t="shared" si="26"/>
        <v>0</v>
      </c>
      <c r="AK85" s="12">
        <f t="shared" si="27"/>
        <v>2.4000000000000004</v>
      </c>
      <c r="AL85" s="12"/>
      <c r="AM85" s="12"/>
    </row>
    <row r="86" spans="1:39" s="1" customFormat="1" ht="11.1" customHeight="1" outlineLevel="1" x14ac:dyDescent="0.2">
      <c r="A86" s="7" t="s">
        <v>89</v>
      </c>
      <c r="B86" s="7" t="s">
        <v>8</v>
      </c>
      <c r="C86" s="8">
        <v>29.381</v>
      </c>
      <c r="D86" s="8">
        <v>197.14</v>
      </c>
      <c r="E86" s="8">
        <v>129.83699999999999</v>
      </c>
      <c r="F86" s="8">
        <v>95.366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50</v>
      </c>
      <c r="J86" s="12">
        <f>VLOOKUP(A:A,[2]TDSheet!$A:$F,6,0)</f>
        <v>129.05199999999999</v>
      </c>
      <c r="K86" s="12">
        <f t="shared" si="20"/>
        <v>0.78499999999999659</v>
      </c>
      <c r="L86" s="12">
        <f>VLOOKUP(A:A,[1]TDSheet!$A:$N,14,0)</f>
        <v>0</v>
      </c>
      <c r="M86" s="12">
        <f>VLOOKUP(A:A,[1]TDSheet!$A:$W,23,0)</f>
        <v>0</v>
      </c>
      <c r="N86" s="12">
        <f>VLOOKUP(A:A,[3]TDSheet!$A:$C,3,0)</f>
        <v>30</v>
      </c>
      <c r="O86" s="12"/>
      <c r="P86" s="12"/>
      <c r="Q86" s="12"/>
      <c r="R86" s="12"/>
      <c r="S86" s="12"/>
      <c r="T86" s="14"/>
      <c r="U86" s="14"/>
      <c r="V86" s="12">
        <f t="shared" si="21"/>
        <v>12.927399999999997</v>
      </c>
      <c r="W86" s="14"/>
      <c r="X86" s="15">
        <f t="shared" si="22"/>
        <v>7.3770441078639184</v>
      </c>
      <c r="Y86" s="12">
        <f t="shared" si="23"/>
        <v>7.3770441078639184</v>
      </c>
      <c r="Z86" s="12"/>
      <c r="AA86" s="12"/>
      <c r="AB86" s="12">
        <f>VLOOKUP(A:A,[4]TDSheet!$A:$D,4,0)</f>
        <v>65.2</v>
      </c>
      <c r="AC86" s="12">
        <f>VLOOKUP(A:A,[1]TDSheet!$A:$AC,29,0)</f>
        <v>0</v>
      </c>
      <c r="AD86" s="12">
        <f>VLOOKUP(A:A,[1]TDSheet!$A:$AD,30,0)</f>
        <v>9.2092000000000009</v>
      </c>
      <c r="AE86" s="12">
        <f>VLOOKUP(A:A,[1]TDSheet!$A:$AE,31,0)</f>
        <v>15.351400000000002</v>
      </c>
      <c r="AF86" s="12">
        <f>VLOOKUP(A:A,[5]TDSheet!$A:$D,4,0)</f>
        <v>10.811</v>
      </c>
      <c r="AG86" s="12" t="e">
        <f>VLOOKUP(A:A,[1]TDSheet!$A:$AG,33,0)</f>
        <v>#N/A</v>
      </c>
      <c r="AH86" s="12">
        <f t="shared" si="24"/>
        <v>0</v>
      </c>
      <c r="AI86" s="12">
        <f t="shared" si="25"/>
        <v>0</v>
      </c>
      <c r="AJ86" s="12">
        <f t="shared" si="26"/>
        <v>0</v>
      </c>
      <c r="AK86" s="12">
        <f t="shared" si="27"/>
        <v>30</v>
      </c>
      <c r="AL86" s="12"/>
      <c r="AM86" s="12"/>
    </row>
    <row r="87" spans="1:39" s="1" customFormat="1" ht="11.1" customHeight="1" outlineLevel="1" x14ac:dyDescent="0.2">
      <c r="A87" s="7" t="s">
        <v>90</v>
      </c>
      <c r="B87" s="7" t="s">
        <v>14</v>
      </c>
      <c r="C87" s="8">
        <v>1616</v>
      </c>
      <c r="D87" s="8">
        <v>18750</v>
      </c>
      <c r="E87" s="8">
        <v>3177</v>
      </c>
      <c r="F87" s="8">
        <v>2010</v>
      </c>
      <c r="G87" s="1">
        <f>VLOOKUP(A:A,[1]TDSheet!$A:$G,7,0)</f>
        <v>0</v>
      </c>
      <c r="H87" s="1">
        <f>VLOOKUP(A:A,[1]TDSheet!$A:$H,8,0)</f>
        <v>0.4</v>
      </c>
      <c r="I87" s="1">
        <f>VLOOKUP(A:A,[1]TDSheet!$A:$I,9,0)</f>
        <v>40</v>
      </c>
      <c r="J87" s="12">
        <f>VLOOKUP(A:A,[2]TDSheet!$A:$F,6,0)</f>
        <v>3135</v>
      </c>
      <c r="K87" s="12">
        <f t="shared" si="20"/>
        <v>42</v>
      </c>
      <c r="L87" s="12">
        <f>VLOOKUP(A:A,[1]TDSheet!$A:$N,14,0)</f>
        <v>600</v>
      </c>
      <c r="M87" s="12">
        <f>VLOOKUP(A:A,[1]TDSheet!$A:$W,23,0)</f>
        <v>400</v>
      </c>
      <c r="N87" s="12">
        <f>VLOOKUP(A:A,[3]TDSheet!$A:$C,3,0)</f>
        <v>460</v>
      </c>
      <c r="O87" s="12"/>
      <c r="P87" s="12"/>
      <c r="Q87" s="12"/>
      <c r="R87" s="12"/>
      <c r="S87" s="12"/>
      <c r="T87" s="14">
        <v>1000</v>
      </c>
      <c r="U87" s="14"/>
      <c r="V87" s="12">
        <f t="shared" si="21"/>
        <v>603</v>
      </c>
      <c r="W87" s="14"/>
      <c r="X87" s="15">
        <f t="shared" si="22"/>
        <v>6.6500829187396349</v>
      </c>
      <c r="Y87" s="12">
        <f t="shared" si="23"/>
        <v>3.3333333333333335</v>
      </c>
      <c r="Z87" s="12"/>
      <c r="AA87" s="12"/>
      <c r="AB87" s="12">
        <f>VLOOKUP(A:A,[4]TDSheet!$A:$D,4,0)</f>
        <v>162</v>
      </c>
      <c r="AC87" s="12">
        <f>VLOOKUP(A:A,[1]TDSheet!$A:$AC,29,0)</f>
        <v>0</v>
      </c>
      <c r="AD87" s="12">
        <f>VLOOKUP(A:A,[1]TDSheet!$A:$AD,30,0)</f>
        <v>571.20000000000005</v>
      </c>
      <c r="AE87" s="12">
        <f>VLOOKUP(A:A,[1]TDSheet!$A:$AE,31,0)</f>
        <v>602.4</v>
      </c>
      <c r="AF87" s="12">
        <f>VLOOKUP(A:A,[5]TDSheet!$A:$D,4,0)</f>
        <v>784</v>
      </c>
      <c r="AG87" s="12" t="str">
        <f>VLOOKUP(A:A,[1]TDSheet!$A:$AG,33,0)</f>
        <v>???</v>
      </c>
      <c r="AH87" s="12">
        <f t="shared" si="24"/>
        <v>400</v>
      </c>
      <c r="AI87" s="12">
        <f t="shared" si="25"/>
        <v>0</v>
      </c>
      <c r="AJ87" s="12">
        <f t="shared" si="26"/>
        <v>0</v>
      </c>
      <c r="AK87" s="12">
        <f t="shared" si="27"/>
        <v>184</v>
      </c>
      <c r="AL87" s="12"/>
      <c r="AM87" s="12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467</v>
      </c>
      <c r="D88" s="8">
        <v>12268</v>
      </c>
      <c r="E88" s="8">
        <v>2124</v>
      </c>
      <c r="F88" s="8">
        <v>1061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2">
        <f>VLOOKUP(A:A,[2]TDSheet!$A:$F,6,0)</f>
        <v>2104</v>
      </c>
      <c r="K88" s="12">
        <f t="shared" si="20"/>
        <v>20</v>
      </c>
      <c r="L88" s="12">
        <f>VLOOKUP(A:A,[1]TDSheet!$A:$N,14,0)</f>
        <v>500</v>
      </c>
      <c r="M88" s="12">
        <f>VLOOKUP(A:A,[1]TDSheet!$A:$W,23,0)</f>
        <v>400</v>
      </c>
      <c r="N88" s="12">
        <f>VLOOKUP(A:A,[3]TDSheet!$A:$C,3,0)</f>
        <v>430</v>
      </c>
      <c r="O88" s="12"/>
      <c r="P88" s="12"/>
      <c r="Q88" s="12"/>
      <c r="R88" s="12"/>
      <c r="S88" s="12"/>
      <c r="T88" s="14">
        <v>500</v>
      </c>
      <c r="U88" s="14"/>
      <c r="V88" s="12">
        <f t="shared" si="21"/>
        <v>380.4</v>
      </c>
      <c r="W88" s="14"/>
      <c r="X88" s="15">
        <f t="shared" si="22"/>
        <v>6.4695057833859098</v>
      </c>
      <c r="Y88" s="12">
        <f t="shared" si="23"/>
        <v>2.7891692954784437</v>
      </c>
      <c r="Z88" s="12"/>
      <c r="AA88" s="12"/>
      <c r="AB88" s="12">
        <f>VLOOKUP(A:A,[4]TDSheet!$A:$D,4,0)</f>
        <v>222</v>
      </c>
      <c r="AC88" s="12">
        <f>VLOOKUP(A:A,[1]TDSheet!$A:$AC,29,0)</f>
        <v>0</v>
      </c>
      <c r="AD88" s="12">
        <f>VLOOKUP(A:A,[1]TDSheet!$A:$AD,30,0)</f>
        <v>282.2</v>
      </c>
      <c r="AE88" s="12">
        <f>VLOOKUP(A:A,[1]TDSheet!$A:$AE,31,0)</f>
        <v>358.8</v>
      </c>
      <c r="AF88" s="12">
        <f>VLOOKUP(A:A,[5]TDSheet!$A:$D,4,0)</f>
        <v>412</v>
      </c>
      <c r="AG88" s="12" t="e">
        <f>VLOOKUP(A:A,[1]TDSheet!$A:$AG,33,0)</f>
        <v>#N/A</v>
      </c>
      <c r="AH88" s="12">
        <f t="shared" si="24"/>
        <v>200</v>
      </c>
      <c r="AI88" s="12">
        <f t="shared" si="25"/>
        <v>0</v>
      </c>
      <c r="AJ88" s="12">
        <f t="shared" si="26"/>
        <v>0</v>
      </c>
      <c r="AK88" s="12">
        <f t="shared" si="27"/>
        <v>172</v>
      </c>
      <c r="AL88" s="12"/>
      <c r="AM88" s="12"/>
    </row>
    <row r="89" spans="1:39" s="1" customFormat="1" ht="21.95" customHeight="1" outlineLevel="1" x14ac:dyDescent="0.2">
      <c r="A89" s="7" t="s">
        <v>92</v>
      </c>
      <c r="B89" s="7" t="s">
        <v>8</v>
      </c>
      <c r="C89" s="8">
        <v>232.11600000000001</v>
      </c>
      <c r="D89" s="8">
        <v>618.37900000000002</v>
      </c>
      <c r="E89" s="8">
        <v>558.43499999999995</v>
      </c>
      <c r="F89" s="8">
        <v>275.613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2">
        <f>VLOOKUP(A:A,[2]TDSheet!$A:$F,6,0)</f>
        <v>560.08399999999995</v>
      </c>
      <c r="K89" s="12">
        <f t="shared" si="20"/>
        <v>-1.6490000000000009</v>
      </c>
      <c r="L89" s="12">
        <f>VLOOKUP(A:A,[1]TDSheet!$A:$N,14,0)</f>
        <v>100</v>
      </c>
      <c r="M89" s="12">
        <f>VLOOKUP(A:A,[1]TDSheet!$A:$W,23,0)</f>
        <v>100</v>
      </c>
      <c r="N89" s="12">
        <f>VLOOKUP(A:A,[3]TDSheet!$A:$C,3,0)</f>
        <v>110</v>
      </c>
      <c r="O89" s="12"/>
      <c r="P89" s="12"/>
      <c r="Q89" s="12"/>
      <c r="R89" s="12"/>
      <c r="S89" s="12"/>
      <c r="T89" s="14">
        <v>50</v>
      </c>
      <c r="U89" s="14"/>
      <c r="V89" s="12">
        <f t="shared" si="21"/>
        <v>78.328000000000003</v>
      </c>
      <c r="W89" s="14"/>
      <c r="X89" s="15">
        <f t="shared" si="22"/>
        <v>6.710410070472884</v>
      </c>
      <c r="Y89" s="12">
        <f t="shared" si="23"/>
        <v>3.5187034010826266</v>
      </c>
      <c r="Z89" s="12"/>
      <c r="AA89" s="12"/>
      <c r="AB89" s="12">
        <f>VLOOKUP(A:A,[4]TDSheet!$A:$D,4,0)</f>
        <v>166.79499999999999</v>
      </c>
      <c r="AC89" s="12">
        <f>VLOOKUP(A:A,[1]TDSheet!$A:$AC,29,0)</f>
        <v>0</v>
      </c>
      <c r="AD89" s="12">
        <f>VLOOKUP(A:A,[1]TDSheet!$A:$AD,30,0)</f>
        <v>76.038399999999996</v>
      </c>
      <c r="AE89" s="12">
        <f>VLOOKUP(A:A,[1]TDSheet!$A:$AE,31,0)</f>
        <v>75.017400000000009</v>
      </c>
      <c r="AF89" s="12">
        <f>VLOOKUP(A:A,[5]TDSheet!$A:$D,4,0)</f>
        <v>77.674999999999997</v>
      </c>
      <c r="AG89" s="12" t="e">
        <f>VLOOKUP(A:A,[1]TDSheet!$A:$AG,33,0)</f>
        <v>#N/A</v>
      </c>
      <c r="AH89" s="12">
        <f t="shared" si="24"/>
        <v>50</v>
      </c>
      <c r="AI89" s="12">
        <f t="shared" si="25"/>
        <v>0</v>
      </c>
      <c r="AJ89" s="12">
        <f t="shared" si="26"/>
        <v>0</v>
      </c>
      <c r="AK89" s="12">
        <f t="shared" si="27"/>
        <v>110</v>
      </c>
      <c r="AL89" s="12"/>
      <c r="AM89" s="12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265.327</v>
      </c>
      <c r="D90" s="8">
        <v>443.19900000000001</v>
      </c>
      <c r="E90" s="8">
        <v>458.536</v>
      </c>
      <c r="F90" s="8">
        <v>239.411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2">
        <f>VLOOKUP(A:A,[2]TDSheet!$A:$F,6,0)</f>
        <v>460.68799999999999</v>
      </c>
      <c r="K90" s="12">
        <f t="shared" si="20"/>
        <v>-2.1519999999999868</v>
      </c>
      <c r="L90" s="12">
        <f>VLOOKUP(A:A,[1]TDSheet!$A:$N,14,0)</f>
        <v>80</v>
      </c>
      <c r="M90" s="12">
        <f>VLOOKUP(A:A,[1]TDSheet!$A:$W,23,0)</f>
        <v>100</v>
      </c>
      <c r="N90" s="12">
        <f>VLOOKUP(A:A,[3]TDSheet!$A:$C,3,0)</f>
        <v>130</v>
      </c>
      <c r="O90" s="12"/>
      <c r="P90" s="12"/>
      <c r="Q90" s="12"/>
      <c r="R90" s="12"/>
      <c r="S90" s="12"/>
      <c r="T90" s="14"/>
      <c r="U90" s="14"/>
      <c r="V90" s="12">
        <f t="shared" si="21"/>
        <v>61.398199999999996</v>
      </c>
      <c r="W90" s="14"/>
      <c r="X90" s="15">
        <f t="shared" si="22"/>
        <v>6.8309983028818442</v>
      </c>
      <c r="Y90" s="12">
        <f t="shared" si="23"/>
        <v>3.8993162666006498</v>
      </c>
      <c r="Z90" s="12"/>
      <c r="AA90" s="12"/>
      <c r="AB90" s="12">
        <f>VLOOKUP(A:A,[4]TDSheet!$A:$D,4,0)</f>
        <v>151.54499999999999</v>
      </c>
      <c r="AC90" s="12">
        <f>VLOOKUP(A:A,[1]TDSheet!$A:$AC,29,0)</f>
        <v>0</v>
      </c>
      <c r="AD90" s="12">
        <f>VLOOKUP(A:A,[1]TDSheet!$A:$AD,30,0)</f>
        <v>70.024199999999993</v>
      </c>
      <c r="AE90" s="12">
        <f>VLOOKUP(A:A,[1]TDSheet!$A:$AE,31,0)</f>
        <v>61.846199999999996</v>
      </c>
      <c r="AF90" s="12">
        <f>VLOOKUP(A:A,[5]TDSheet!$A:$D,4,0)</f>
        <v>54.881999999999998</v>
      </c>
      <c r="AG90" s="12" t="e">
        <f>VLOOKUP(A:A,[1]TDSheet!$A:$AG,33,0)</f>
        <v>#N/A</v>
      </c>
      <c r="AH90" s="12">
        <f t="shared" si="24"/>
        <v>0</v>
      </c>
      <c r="AI90" s="12">
        <f t="shared" si="25"/>
        <v>0</v>
      </c>
      <c r="AJ90" s="12">
        <f t="shared" si="26"/>
        <v>0</v>
      </c>
      <c r="AK90" s="12">
        <f t="shared" si="27"/>
        <v>130</v>
      </c>
      <c r="AL90" s="12"/>
      <c r="AM90" s="12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451.541</v>
      </c>
      <c r="D91" s="8">
        <v>884.20299999999997</v>
      </c>
      <c r="E91" s="8">
        <v>822.947</v>
      </c>
      <c r="F91" s="8">
        <v>498.89600000000002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2">
        <f>VLOOKUP(A:A,[2]TDSheet!$A:$F,6,0)</f>
        <v>820.68100000000004</v>
      </c>
      <c r="K91" s="12">
        <f t="shared" si="20"/>
        <v>2.2659999999999627</v>
      </c>
      <c r="L91" s="12">
        <f>VLOOKUP(A:A,[1]TDSheet!$A:$N,14,0)</f>
        <v>220</v>
      </c>
      <c r="M91" s="12">
        <f>VLOOKUP(A:A,[1]TDSheet!$A:$W,23,0)</f>
        <v>100</v>
      </c>
      <c r="N91" s="12">
        <f>VLOOKUP(A:A,[3]TDSheet!$A:$C,3,0)</f>
        <v>160</v>
      </c>
      <c r="O91" s="12"/>
      <c r="P91" s="12"/>
      <c r="Q91" s="12"/>
      <c r="R91" s="12"/>
      <c r="S91" s="12"/>
      <c r="T91" s="14">
        <v>50</v>
      </c>
      <c r="U91" s="14"/>
      <c r="V91" s="12">
        <f t="shared" si="21"/>
        <v>128.61880000000002</v>
      </c>
      <c r="W91" s="14"/>
      <c r="X91" s="15">
        <f t="shared" si="22"/>
        <v>6.7555909400491982</v>
      </c>
      <c r="Y91" s="12">
        <f t="shared" si="23"/>
        <v>3.8788730729877741</v>
      </c>
      <c r="Z91" s="12"/>
      <c r="AA91" s="12"/>
      <c r="AB91" s="12">
        <f>VLOOKUP(A:A,[4]TDSheet!$A:$D,4,0)</f>
        <v>179.85300000000001</v>
      </c>
      <c r="AC91" s="12">
        <f>VLOOKUP(A:A,[1]TDSheet!$A:$AC,29,0)</f>
        <v>0</v>
      </c>
      <c r="AD91" s="12">
        <f>VLOOKUP(A:A,[1]TDSheet!$A:$AD,30,0)</f>
        <v>132.08539999999999</v>
      </c>
      <c r="AE91" s="12">
        <f>VLOOKUP(A:A,[1]TDSheet!$A:$AE,31,0)</f>
        <v>127.62080000000003</v>
      </c>
      <c r="AF91" s="12">
        <f>VLOOKUP(A:A,[5]TDSheet!$A:$D,4,0)</f>
        <v>99.003</v>
      </c>
      <c r="AG91" s="12" t="e">
        <f>VLOOKUP(A:A,[1]TDSheet!$A:$AG,33,0)</f>
        <v>#N/A</v>
      </c>
      <c r="AH91" s="12">
        <f t="shared" si="24"/>
        <v>50</v>
      </c>
      <c r="AI91" s="12">
        <f t="shared" si="25"/>
        <v>0</v>
      </c>
      <c r="AJ91" s="12">
        <f t="shared" si="26"/>
        <v>0</v>
      </c>
      <c r="AK91" s="12">
        <f t="shared" si="27"/>
        <v>160</v>
      </c>
      <c r="AL91" s="12"/>
      <c r="AM91" s="12"/>
    </row>
    <row r="92" spans="1:39" s="1" customFormat="1" ht="11.1" customHeight="1" outlineLevel="1" x14ac:dyDescent="0.2">
      <c r="A92" s="7" t="s">
        <v>95</v>
      </c>
      <c r="B92" s="7" t="s">
        <v>8</v>
      </c>
      <c r="C92" s="8">
        <v>304.17</v>
      </c>
      <c r="D92" s="8">
        <v>772.56100000000004</v>
      </c>
      <c r="E92" s="8">
        <v>669.2</v>
      </c>
      <c r="F92" s="8">
        <v>387.74799999999999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2">
        <f>VLOOKUP(A:A,[2]TDSheet!$A:$F,6,0)</f>
        <v>677.11400000000003</v>
      </c>
      <c r="K92" s="12">
        <f t="shared" si="20"/>
        <v>-7.9139999999999873</v>
      </c>
      <c r="L92" s="12">
        <f>VLOOKUP(A:A,[1]TDSheet!$A:$N,14,0)</f>
        <v>80</v>
      </c>
      <c r="M92" s="12">
        <f>VLOOKUP(A:A,[1]TDSheet!$A:$W,23,0)</f>
        <v>100</v>
      </c>
      <c r="N92" s="12">
        <f>VLOOKUP(A:A,[3]TDSheet!$A:$C,3,0)</f>
        <v>120</v>
      </c>
      <c r="O92" s="12"/>
      <c r="P92" s="12"/>
      <c r="Q92" s="12"/>
      <c r="R92" s="12"/>
      <c r="S92" s="12"/>
      <c r="T92" s="14">
        <v>50</v>
      </c>
      <c r="U92" s="14"/>
      <c r="V92" s="12">
        <f t="shared" si="21"/>
        <v>89.4816</v>
      </c>
      <c r="W92" s="14"/>
      <c r="X92" s="15">
        <f t="shared" si="22"/>
        <v>6.9036315845939278</v>
      </c>
      <c r="Y92" s="12">
        <f t="shared" si="23"/>
        <v>4.3332707506347674</v>
      </c>
      <c r="Z92" s="12"/>
      <c r="AA92" s="12"/>
      <c r="AB92" s="12">
        <f>VLOOKUP(A:A,[4]TDSheet!$A:$D,4,0)</f>
        <v>221.792</v>
      </c>
      <c r="AC92" s="12">
        <f>VLOOKUP(A:A,[1]TDSheet!$A:$AC,29,0)</f>
        <v>0</v>
      </c>
      <c r="AD92" s="12">
        <f>VLOOKUP(A:A,[1]TDSheet!$A:$AD,30,0)</f>
        <v>100.45140000000001</v>
      </c>
      <c r="AE92" s="12">
        <f>VLOOKUP(A:A,[1]TDSheet!$A:$AE,31,0)</f>
        <v>95.168199999999999</v>
      </c>
      <c r="AF92" s="12">
        <f>VLOOKUP(A:A,[5]TDSheet!$A:$D,4,0)</f>
        <v>84.762</v>
      </c>
      <c r="AG92" s="12" t="e">
        <f>VLOOKUP(A:A,[1]TDSheet!$A:$AG,33,0)</f>
        <v>#N/A</v>
      </c>
      <c r="AH92" s="12">
        <f t="shared" si="24"/>
        <v>50</v>
      </c>
      <c r="AI92" s="12">
        <f t="shared" si="25"/>
        <v>0</v>
      </c>
      <c r="AJ92" s="12">
        <f t="shared" si="26"/>
        <v>0</v>
      </c>
      <c r="AK92" s="12">
        <f t="shared" si="27"/>
        <v>120</v>
      </c>
      <c r="AL92" s="12"/>
      <c r="AM92" s="12"/>
    </row>
    <row r="93" spans="1:39" s="1" customFormat="1" ht="11.1" customHeight="1" outlineLevel="1" x14ac:dyDescent="0.2">
      <c r="A93" s="7" t="s">
        <v>96</v>
      </c>
      <c r="B93" s="7" t="s">
        <v>14</v>
      </c>
      <c r="C93" s="8">
        <v>22</v>
      </c>
      <c r="D93" s="8">
        <v>302</v>
      </c>
      <c r="E93" s="8">
        <v>179</v>
      </c>
      <c r="F93" s="8">
        <v>38</v>
      </c>
      <c r="G93" s="1">
        <f>VLOOKUP(A:A,[1]TDSheet!$A:$G,7,0)</f>
        <v>0</v>
      </c>
      <c r="H93" s="1">
        <f>VLOOKUP(A:A,[1]TDSheet!$A:$H,8,0)</f>
        <v>0.4</v>
      </c>
      <c r="I93" s="1">
        <f>VLOOKUP(A:A,[1]TDSheet!$A:$I,9,0)</f>
        <v>40</v>
      </c>
      <c r="J93" s="12">
        <f>VLOOKUP(A:A,[2]TDSheet!$A:$F,6,0)</f>
        <v>186</v>
      </c>
      <c r="K93" s="12">
        <f t="shared" si="20"/>
        <v>-7</v>
      </c>
      <c r="L93" s="12">
        <f>VLOOKUP(A:A,[1]TDSheet!$A:$N,14,0)</f>
        <v>0</v>
      </c>
      <c r="M93" s="12">
        <f>VLOOKUP(A:A,[1]TDSheet!$A:$W,23,0)</f>
        <v>0</v>
      </c>
      <c r="N93" s="12">
        <f>VLOOKUP(A:A,[3]TDSheet!$A:$C,3,0)</f>
        <v>0</v>
      </c>
      <c r="O93" s="12"/>
      <c r="P93" s="12"/>
      <c r="Q93" s="12"/>
      <c r="R93" s="12"/>
      <c r="S93" s="12"/>
      <c r="T93" s="14"/>
      <c r="U93" s="14"/>
      <c r="V93" s="12">
        <f t="shared" si="21"/>
        <v>3.4</v>
      </c>
      <c r="W93" s="14"/>
      <c r="X93" s="15">
        <f t="shared" si="22"/>
        <v>11.176470588235295</v>
      </c>
      <c r="Y93" s="12">
        <f t="shared" si="23"/>
        <v>11.176470588235295</v>
      </c>
      <c r="Z93" s="12"/>
      <c r="AA93" s="12"/>
      <c r="AB93" s="12">
        <f>VLOOKUP(A:A,[4]TDSheet!$A:$D,4,0)</f>
        <v>162</v>
      </c>
      <c r="AC93" s="12">
        <f>VLOOKUP(A:A,[1]TDSheet!$A:$AC,29,0)</f>
        <v>0</v>
      </c>
      <c r="AD93" s="12">
        <f>VLOOKUP(A:A,[1]TDSheet!$A:$AD,30,0)</f>
        <v>5.6</v>
      </c>
      <c r="AE93" s="12">
        <f>VLOOKUP(A:A,[1]TDSheet!$A:$AE,31,0)</f>
        <v>5.6</v>
      </c>
      <c r="AF93" s="12">
        <v>0</v>
      </c>
      <c r="AG93" s="12">
        <f>VLOOKUP(A:A,[1]TDSheet!$A:$AG,33,0)</f>
        <v>0</v>
      </c>
      <c r="AH93" s="12">
        <f t="shared" si="24"/>
        <v>0</v>
      </c>
      <c r="AI93" s="12">
        <f t="shared" si="25"/>
        <v>0</v>
      </c>
      <c r="AJ93" s="12">
        <f t="shared" si="26"/>
        <v>0</v>
      </c>
      <c r="AK93" s="12">
        <f t="shared" si="27"/>
        <v>0</v>
      </c>
      <c r="AL93" s="12"/>
      <c r="AM93" s="12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17</v>
      </c>
      <c r="D94" s="8">
        <v>86</v>
      </c>
      <c r="E94" s="8">
        <v>77</v>
      </c>
      <c r="F94" s="8">
        <v>24</v>
      </c>
      <c r="G94" s="1">
        <f>VLOOKUP(A:A,[1]TDSheet!$A:$G,7,0)</f>
        <v>0</v>
      </c>
      <c r="H94" s="1">
        <f>VLOOKUP(A:A,[1]TDSheet!$A:$H,8,0)</f>
        <v>0.6</v>
      </c>
      <c r="I94" s="1">
        <f>VLOOKUP(A:A,[1]TDSheet!$A:$I,9,0)</f>
        <v>60</v>
      </c>
      <c r="J94" s="12">
        <f>VLOOKUP(A:A,[2]TDSheet!$A:$F,6,0)</f>
        <v>84</v>
      </c>
      <c r="K94" s="12">
        <f t="shared" si="20"/>
        <v>-7</v>
      </c>
      <c r="L94" s="12">
        <f>VLOOKUP(A:A,[1]TDSheet!$A:$N,14,0)</f>
        <v>0</v>
      </c>
      <c r="M94" s="12">
        <f>VLOOKUP(A:A,[1]TDSheet!$A:$W,23,0)</f>
        <v>0</v>
      </c>
      <c r="N94" s="12">
        <f>VLOOKUP(A:A,[3]TDSheet!$A:$C,3,0)</f>
        <v>30</v>
      </c>
      <c r="O94" s="12"/>
      <c r="P94" s="12"/>
      <c r="Q94" s="12"/>
      <c r="R94" s="12"/>
      <c r="S94" s="12"/>
      <c r="T94" s="14"/>
      <c r="U94" s="14"/>
      <c r="V94" s="12">
        <f t="shared" si="21"/>
        <v>3.4</v>
      </c>
      <c r="W94" s="14"/>
      <c r="X94" s="15">
        <f t="shared" si="22"/>
        <v>7.0588235294117645</v>
      </c>
      <c r="Y94" s="12">
        <f t="shared" si="23"/>
        <v>7.0588235294117645</v>
      </c>
      <c r="Z94" s="12"/>
      <c r="AA94" s="12"/>
      <c r="AB94" s="12">
        <f>VLOOKUP(A:A,[4]TDSheet!$A:$D,4,0)</f>
        <v>60</v>
      </c>
      <c r="AC94" s="12">
        <f>VLOOKUP(A:A,[1]TDSheet!$A:$AC,29,0)</f>
        <v>0</v>
      </c>
      <c r="AD94" s="12">
        <f>VLOOKUP(A:A,[1]TDSheet!$A:$AD,30,0)</f>
        <v>5</v>
      </c>
      <c r="AE94" s="12">
        <f>VLOOKUP(A:A,[1]TDSheet!$A:$AE,31,0)</f>
        <v>4.4000000000000004</v>
      </c>
      <c r="AF94" s="12">
        <f>VLOOKUP(A:A,[5]TDSheet!$A:$D,4,0)</f>
        <v>4</v>
      </c>
      <c r="AG94" s="12" t="str">
        <f>VLOOKUP(A:A,[1]TDSheet!$A:$AG,33,0)</f>
        <v>у</v>
      </c>
      <c r="AH94" s="12">
        <f t="shared" si="24"/>
        <v>0</v>
      </c>
      <c r="AI94" s="12">
        <f t="shared" si="25"/>
        <v>0</v>
      </c>
      <c r="AJ94" s="12">
        <f t="shared" si="26"/>
        <v>0</v>
      </c>
      <c r="AK94" s="12">
        <f t="shared" si="27"/>
        <v>18</v>
      </c>
      <c r="AL94" s="12"/>
      <c r="AM94" s="12"/>
    </row>
    <row r="95" spans="1:39" s="1" customFormat="1" ht="11.1" customHeight="1" outlineLevel="1" x14ac:dyDescent="0.2">
      <c r="A95" s="7" t="s">
        <v>98</v>
      </c>
      <c r="B95" s="7" t="s">
        <v>14</v>
      </c>
      <c r="C95" s="8">
        <v>3</v>
      </c>
      <c r="D95" s="8">
        <v>30</v>
      </c>
      <c r="E95" s="8">
        <v>30</v>
      </c>
      <c r="F95" s="8"/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46</v>
      </c>
      <c r="K95" s="12">
        <f t="shared" si="20"/>
        <v>-16</v>
      </c>
      <c r="L95" s="12">
        <f>VLOOKUP(A:A,[1]TDSheet!$A:$N,14,0)</f>
        <v>20</v>
      </c>
      <c r="M95" s="12">
        <f>VLOOKUP(A:A,[1]TDSheet!$A:$W,23,0)</f>
        <v>0</v>
      </c>
      <c r="N95" s="12">
        <f>VLOOKUP(A:A,[3]TDSheet!$A:$C,3,0)</f>
        <v>10</v>
      </c>
      <c r="O95" s="12"/>
      <c r="P95" s="12"/>
      <c r="Q95" s="12"/>
      <c r="R95" s="12"/>
      <c r="S95" s="12"/>
      <c r="T95" s="14">
        <v>10</v>
      </c>
      <c r="U95" s="14"/>
      <c r="V95" s="12">
        <f t="shared" si="21"/>
        <v>0</v>
      </c>
      <c r="W95" s="14"/>
      <c r="X95" s="15" t="e">
        <f t="shared" si="22"/>
        <v>#DIV/0!</v>
      </c>
      <c r="Y95" s="12" t="e">
        <f t="shared" si="23"/>
        <v>#DIV/0!</v>
      </c>
      <c r="Z95" s="12"/>
      <c r="AA95" s="12"/>
      <c r="AB95" s="12">
        <f>VLOOKUP(A:A,[4]TDSheet!$A:$D,4,0)</f>
        <v>30</v>
      </c>
      <c r="AC95" s="12">
        <f>VLOOKUP(A:A,[1]TDSheet!$A:$AC,29,0)</f>
        <v>0</v>
      </c>
      <c r="AD95" s="12">
        <f>VLOOKUP(A:A,[1]TDSheet!$A:$AD,30,0)</f>
        <v>3.8</v>
      </c>
      <c r="AE95" s="12">
        <f>VLOOKUP(A:A,[1]TDSheet!$A:$AE,31,0)</f>
        <v>0.6</v>
      </c>
      <c r="AF95" s="12">
        <v>0</v>
      </c>
      <c r="AG95" s="12" t="str">
        <f>VLOOKUP(A:A,[1]TDSheet!$A:$AG,33,0)</f>
        <v>зв4</v>
      </c>
      <c r="AH95" s="12">
        <f t="shared" si="24"/>
        <v>6</v>
      </c>
      <c r="AI95" s="12">
        <f t="shared" si="25"/>
        <v>0</v>
      </c>
      <c r="AJ95" s="12">
        <f t="shared" si="26"/>
        <v>0</v>
      </c>
      <c r="AK95" s="12">
        <f t="shared" si="27"/>
        <v>6</v>
      </c>
      <c r="AL95" s="12"/>
      <c r="AM95" s="12"/>
    </row>
    <row r="96" spans="1:39" s="1" customFormat="1" ht="11.1" customHeight="1" outlineLevel="1" x14ac:dyDescent="0.2">
      <c r="A96" s="7" t="s">
        <v>99</v>
      </c>
      <c r="B96" s="7" t="s">
        <v>14</v>
      </c>
      <c r="C96" s="8">
        <v>28</v>
      </c>
      <c r="D96" s="8">
        <v>100</v>
      </c>
      <c r="E96" s="8">
        <v>93</v>
      </c>
      <c r="F96" s="8">
        <v>31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95</v>
      </c>
      <c r="K96" s="12">
        <f t="shared" si="20"/>
        <v>-2</v>
      </c>
      <c r="L96" s="12">
        <f>VLOOKUP(A:A,[1]TDSheet!$A:$N,14,0)</f>
        <v>20</v>
      </c>
      <c r="M96" s="12">
        <f>VLOOKUP(A:A,[1]TDSheet!$A:$W,23,0)</f>
        <v>0</v>
      </c>
      <c r="N96" s="12">
        <f>VLOOKUP(A:A,[3]TDSheet!$A:$C,3,0)</f>
        <v>20</v>
      </c>
      <c r="O96" s="12"/>
      <c r="P96" s="12"/>
      <c r="Q96" s="12"/>
      <c r="R96" s="12"/>
      <c r="S96" s="12"/>
      <c r="T96" s="14"/>
      <c r="U96" s="14"/>
      <c r="V96" s="12">
        <f t="shared" si="21"/>
        <v>6.6</v>
      </c>
      <c r="W96" s="14"/>
      <c r="X96" s="15">
        <f t="shared" si="22"/>
        <v>7.7272727272727275</v>
      </c>
      <c r="Y96" s="12">
        <f t="shared" si="23"/>
        <v>4.6969696969696972</v>
      </c>
      <c r="Z96" s="12"/>
      <c r="AA96" s="12"/>
      <c r="AB96" s="12">
        <f>VLOOKUP(A:A,[4]TDSheet!$A:$D,4,0)</f>
        <v>60</v>
      </c>
      <c r="AC96" s="12">
        <f>VLOOKUP(A:A,[1]TDSheet!$A:$AC,29,0)</f>
        <v>0</v>
      </c>
      <c r="AD96" s="12">
        <f>VLOOKUP(A:A,[1]TDSheet!$A:$AD,30,0)</f>
        <v>6.8</v>
      </c>
      <c r="AE96" s="12">
        <f>VLOOKUP(A:A,[1]TDSheet!$A:$AE,31,0)</f>
        <v>6.8</v>
      </c>
      <c r="AF96" s="12">
        <f>VLOOKUP(A:A,[5]TDSheet!$A:$D,4,0)</f>
        <v>3</v>
      </c>
      <c r="AG96" s="12" t="str">
        <f>VLOOKUP(A:A,[1]TDSheet!$A:$AG,33,0)</f>
        <v>у</v>
      </c>
      <c r="AH96" s="12">
        <f t="shared" si="24"/>
        <v>0</v>
      </c>
      <c r="AI96" s="12">
        <f t="shared" si="25"/>
        <v>0</v>
      </c>
      <c r="AJ96" s="12">
        <f t="shared" si="26"/>
        <v>0</v>
      </c>
      <c r="AK96" s="12">
        <f t="shared" si="27"/>
        <v>12</v>
      </c>
      <c r="AL96" s="12"/>
      <c r="AM96" s="12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221.529</v>
      </c>
      <c r="D97" s="8">
        <v>285.911</v>
      </c>
      <c r="E97" s="8">
        <v>262.113</v>
      </c>
      <c r="F97" s="8">
        <v>238.648</v>
      </c>
      <c r="G97" s="1">
        <f>VLOOKUP(A:A,[1]TDSheet!$A:$G,7,0)</f>
        <v>0</v>
      </c>
      <c r="H97" s="1">
        <f>VLOOKUP(A:A,[1]TDSheet!$A:$H,8,0)</f>
        <v>1</v>
      </c>
      <c r="I97" s="1">
        <f>VLOOKUP(A:A,[1]TDSheet!$A:$I,9,0)</f>
        <v>30</v>
      </c>
      <c r="J97" s="12">
        <f>VLOOKUP(A:A,[2]TDSheet!$A:$F,6,0)</f>
        <v>257.07100000000003</v>
      </c>
      <c r="K97" s="12">
        <f t="shared" si="20"/>
        <v>5.0419999999999732</v>
      </c>
      <c r="L97" s="12">
        <f>VLOOKUP(A:A,[1]TDSheet!$A:$N,14,0)</f>
        <v>0</v>
      </c>
      <c r="M97" s="12">
        <f>VLOOKUP(A:A,[1]TDSheet!$A:$W,23,0)</f>
        <v>20</v>
      </c>
      <c r="N97" s="12">
        <f>VLOOKUP(A:A,[3]TDSheet!$A:$C,3,0)</f>
        <v>90</v>
      </c>
      <c r="O97" s="12"/>
      <c r="P97" s="12"/>
      <c r="Q97" s="12"/>
      <c r="R97" s="12"/>
      <c r="S97" s="12"/>
      <c r="T97" s="14">
        <v>60</v>
      </c>
      <c r="U97" s="14"/>
      <c r="V97" s="12">
        <f t="shared" si="21"/>
        <v>52.422600000000003</v>
      </c>
      <c r="W97" s="14"/>
      <c r="X97" s="15">
        <f t="shared" si="22"/>
        <v>6.0784470819837244</v>
      </c>
      <c r="Y97" s="12">
        <f t="shared" si="23"/>
        <v>4.5523877106438819</v>
      </c>
      <c r="Z97" s="12"/>
      <c r="AA97" s="12"/>
      <c r="AB97" s="12">
        <v>0</v>
      </c>
      <c r="AC97" s="12">
        <f>VLOOKUP(A:A,[1]TDSheet!$A:$AC,29,0)</f>
        <v>0</v>
      </c>
      <c r="AD97" s="12">
        <f>VLOOKUP(A:A,[1]TDSheet!$A:$AD,30,0)</f>
        <v>66.352400000000003</v>
      </c>
      <c r="AE97" s="12">
        <f>VLOOKUP(A:A,[1]TDSheet!$A:$AE,31,0)</f>
        <v>59.054400000000008</v>
      </c>
      <c r="AF97" s="12">
        <f>VLOOKUP(A:A,[5]TDSheet!$A:$D,4,0)</f>
        <v>60.118000000000002</v>
      </c>
      <c r="AG97" s="12" t="e">
        <f>VLOOKUP(A:A,[1]TDSheet!$A:$AG,33,0)</f>
        <v>#N/A</v>
      </c>
      <c r="AH97" s="12">
        <f t="shared" si="24"/>
        <v>60</v>
      </c>
      <c r="AI97" s="12">
        <f t="shared" si="25"/>
        <v>0</v>
      </c>
      <c r="AJ97" s="12">
        <f t="shared" si="26"/>
        <v>0</v>
      </c>
      <c r="AK97" s="12">
        <f t="shared" si="27"/>
        <v>90</v>
      </c>
      <c r="AL97" s="12"/>
      <c r="AM97" s="12"/>
    </row>
    <row r="98" spans="1:39" s="1" customFormat="1" ht="11.1" customHeight="1" outlineLevel="1" x14ac:dyDescent="0.2">
      <c r="A98" s="7" t="s">
        <v>101</v>
      </c>
      <c r="B98" s="7" t="s">
        <v>14</v>
      </c>
      <c r="C98" s="8">
        <v>223</v>
      </c>
      <c r="D98" s="8">
        <v>531</v>
      </c>
      <c r="E98" s="8">
        <v>296</v>
      </c>
      <c r="F98" s="8">
        <v>448</v>
      </c>
      <c r="G98" s="1">
        <f>VLOOKUP(A:A,[1]TDSheet!$A:$G,7,0)</f>
        <v>0</v>
      </c>
      <c r="H98" s="1">
        <f>VLOOKUP(A:A,[1]TDSheet!$A:$H,8,0)</f>
        <v>0.13</v>
      </c>
      <c r="I98" s="1">
        <f>VLOOKUP(A:A,[1]TDSheet!$A:$I,9,0)</f>
        <v>150</v>
      </c>
      <c r="J98" s="12">
        <f>VLOOKUP(A:A,[2]TDSheet!$A:$F,6,0)</f>
        <v>298</v>
      </c>
      <c r="K98" s="12">
        <f t="shared" si="20"/>
        <v>-2</v>
      </c>
      <c r="L98" s="12">
        <f>VLOOKUP(A:A,[1]TDSheet!$A:$N,14,0)</f>
        <v>0</v>
      </c>
      <c r="M98" s="12">
        <f>VLOOKUP(A:A,[1]TDSheet!$A:$W,23,0)</f>
        <v>600</v>
      </c>
      <c r="N98" s="12">
        <f>VLOOKUP(A:A,[3]TDSheet!$A:$C,3,0)</f>
        <v>0</v>
      </c>
      <c r="O98" s="12"/>
      <c r="P98" s="12"/>
      <c r="Q98" s="12"/>
      <c r="R98" s="12"/>
      <c r="S98" s="12"/>
      <c r="T98" s="14"/>
      <c r="U98" s="14"/>
      <c r="V98" s="12">
        <f t="shared" si="21"/>
        <v>55.2</v>
      </c>
      <c r="W98" s="14"/>
      <c r="X98" s="15">
        <f t="shared" si="22"/>
        <v>18.985507246376809</v>
      </c>
      <c r="Y98" s="12">
        <f t="shared" si="23"/>
        <v>8.115942028985506</v>
      </c>
      <c r="Z98" s="12"/>
      <c r="AA98" s="12"/>
      <c r="AB98" s="12">
        <f>VLOOKUP(A:A,[4]TDSheet!$A:$D,4,0)</f>
        <v>20</v>
      </c>
      <c r="AC98" s="12">
        <f>VLOOKUP(A:A,[1]TDSheet!$A:$AC,29,0)</f>
        <v>0</v>
      </c>
      <c r="AD98" s="12">
        <f>VLOOKUP(A:A,[1]TDSheet!$A:$AD,30,0)</f>
        <v>33.4</v>
      </c>
      <c r="AE98" s="12">
        <f>VLOOKUP(A:A,[1]TDSheet!$A:$AE,31,0)</f>
        <v>59.2</v>
      </c>
      <c r="AF98" s="12">
        <f>VLOOKUP(A:A,[5]TDSheet!$A:$D,4,0)</f>
        <v>68</v>
      </c>
      <c r="AG98" s="12" t="e">
        <f>VLOOKUP(A:A,[1]TDSheet!$A:$AG,33,0)</f>
        <v>#N/A</v>
      </c>
      <c r="AH98" s="12">
        <f t="shared" si="24"/>
        <v>0</v>
      </c>
      <c r="AI98" s="12">
        <f t="shared" si="25"/>
        <v>0</v>
      </c>
      <c r="AJ98" s="12">
        <f t="shared" si="26"/>
        <v>0</v>
      </c>
      <c r="AK98" s="12">
        <f t="shared" si="27"/>
        <v>0</v>
      </c>
      <c r="AL98" s="12"/>
      <c r="AM98" s="12"/>
    </row>
    <row r="99" spans="1:39" s="1" customFormat="1" ht="11.1" customHeight="1" outlineLevel="1" x14ac:dyDescent="0.2">
      <c r="A99" s="7" t="s">
        <v>102</v>
      </c>
      <c r="B99" s="7" t="s">
        <v>8</v>
      </c>
      <c r="C99" s="8">
        <v>28.356999999999999</v>
      </c>
      <c r="D99" s="8">
        <v>77.097999999999999</v>
      </c>
      <c r="E99" s="8">
        <v>45.911000000000001</v>
      </c>
      <c r="F99" s="8">
        <v>58.140999999999998</v>
      </c>
      <c r="G99" s="1">
        <f>VLOOKUP(A:A,[1]TDSheet!$A:$G,7,0)</f>
        <v>0</v>
      </c>
      <c r="H99" s="1">
        <f>VLOOKUP(A:A,[1]TDSheet!$A:$H,8,0)</f>
        <v>1</v>
      </c>
      <c r="I99" s="1">
        <f>VLOOKUP(A:A,[1]TDSheet!$A:$I,9,0)</f>
        <v>50</v>
      </c>
      <c r="J99" s="12">
        <f>VLOOKUP(A:A,[2]TDSheet!$A:$F,6,0)</f>
        <v>45.250999999999998</v>
      </c>
      <c r="K99" s="12">
        <f t="shared" si="20"/>
        <v>0.66000000000000369</v>
      </c>
      <c r="L99" s="12">
        <f>VLOOKUP(A:A,[1]TDSheet!$A:$N,14,0)</f>
        <v>20</v>
      </c>
      <c r="M99" s="12">
        <f>VLOOKUP(A:A,[1]TDSheet!$A:$W,23,0)</f>
        <v>0</v>
      </c>
      <c r="N99" s="12">
        <f>VLOOKUP(A:A,[3]TDSheet!$A:$C,3,0)</f>
        <v>0</v>
      </c>
      <c r="O99" s="12"/>
      <c r="P99" s="12"/>
      <c r="Q99" s="12"/>
      <c r="R99" s="12"/>
      <c r="S99" s="12"/>
      <c r="T99" s="14"/>
      <c r="U99" s="14"/>
      <c r="V99" s="12">
        <f t="shared" si="21"/>
        <v>9.1821999999999999</v>
      </c>
      <c r="W99" s="14"/>
      <c r="X99" s="15">
        <f t="shared" si="22"/>
        <v>8.5100520572411824</v>
      </c>
      <c r="Y99" s="12">
        <f t="shared" si="23"/>
        <v>6.3319248110474611</v>
      </c>
      <c r="Z99" s="12"/>
      <c r="AA99" s="12"/>
      <c r="AB99" s="12">
        <v>0</v>
      </c>
      <c r="AC99" s="12">
        <f>VLOOKUP(A:A,[1]TDSheet!$A:$AC,29,0)</f>
        <v>0</v>
      </c>
      <c r="AD99" s="12">
        <f>VLOOKUP(A:A,[1]TDSheet!$A:$AD,30,0)</f>
        <v>12.971</v>
      </c>
      <c r="AE99" s="12">
        <f>VLOOKUP(A:A,[1]TDSheet!$A:$AE,31,0)</f>
        <v>10.815799999999999</v>
      </c>
      <c r="AF99" s="12">
        <f>VLOOKUP(A:A,[5]TDSheet!$A:$D,4,0)</f>
        <v>4.0439999999999996</v>
      </c>
      <c r="AG99" s="12" t="str">
        <f>VLOOKUP(A:A,[1]TDSheet!$A:$AG,33,0)</f>
        <v>у</v>
      </c>
      <c r="AH99" s="12">
        <f t="shared" si="24"/>
        <v>0</v>
      </c>
      <c r="AI99" s="12">
        <f t="shared" si="25"/>
        <v>0</v>
      </c>
      <c r="AJ99" s="12">
        <f t="shared" si="26"/>
        <v>0</v>
      </c>
      <c r="AK99" s="12">
        <f t="shared" si="27"/>
        <v>0</v>
      </c>
      <c r="AL99" s="12"/>
      <c r="AM99" s="12"/>
    </row>
    <row r="100" spans="1:39" s="1" customFormat="1" ht="11.1" customHeight="1" outlineLevel="1" x14ac:dyDescent="0.2">
      <c r="A100" s="7" t="s">
        <v>103</v>
      </c>
      <c r="B100" s="7" t="s">
        <v>8</v>
      </c>
      <c r="C100" s="8">
        <v>130.92400000000001</v>
      </c>
      <c r="D100" s="8">
        <v>337.358</v>
      </c>
      <c r="E100" s="8">
        <v>156.161</v>
      </c>
      <c r="F100" s="8">
        <v>309.44499999999999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2">
        <f>VLOOKUP(A:A,[2]TDSheet!$A:$F,6,0)</f>
        <v>154.095</v>
      </c>
      <c r="K100" s="12">
        <f t="shared" si="20"/>
        <v>2.0660000000000025</v>
      </c>
      <c r="L100" s="12">
        <f>VLOOKUP(A:A,[1]TDSheet!$A:$N,14,0)</f>
        <v>0</v>
      </c>
      <c r="M100" s="12">
        <f>VLOOKUP(A:A,[1]TDSheet!$A:$W,23,0)</f>
        <v>0</v>
      </c>
      <c r="N100" s="12">
        <f>VLOOKUP(A:A,[3]TDSheet!$A:$C,3,0)</f>
        <v>0</v>
      </c>
      <c r="O100" s="12"/>
      <c r="P100" s="12"/>
      <c r="Q100" s="12"/>
      <c r="R100" s="12"/>
      <c r="S100" s="12"/>
      <c r="T100" s="14"/>
      <c r="U100" s="14"/>
      <c r="V100" s="12">
        <f t="shared" si="21"/>
        <v>29.0762</v>
      </c>
      <c r="W100" s="14"/>
      <c r="X100" s="15">
        <f t="shared" si="22"/>
        <v>10.642553015868648</v>
      </c>
      <c r="Y100" s="12">
        <f t="shared" si="23"/>
        <v>10.642553015868648</v>
      </c>
      <c r="Z100" s="12"/>
      <c r="AA100" s="12"/>
      <c r="AB100" s="12">
        <f>VLOOKUP(A:A,[4]TDSheet!$A:$D,4,0)</f>
        <v>10.78</v>
      </c>
      <c r="AC100" s="12">
        <f>VLOOKUP(A:A,[1]TDSheet!$A:$AC,29,0)</f>
        <v>0</v>
      </c>
      <c r="AD100" s="12">
        <f>VLOOKUP(A:A,[1]TDSheet!$A:$AD,30,0)</f>
        <v>41.5764</v>
      </c>
      <c r="AE100" s="12">
        <f>VLOOKUP(A:A,[1]TDSheet!$A:$AE,31,0)</f>
        <v>46.119600000000005</v>
      </c>
      <c r="AF100" s="12">
        <f>VLOOKUP(A:A,[5]TDSheet!$A:$D,4,0)</f>
        <v>14.773</v>
      </c>
      <c r="AG100" s="12" t="str">
        <f>VLOOKUP(A:A,[1]TDSheet!$A:$AG,33,0)</f>
        <v>у</v>
      </c>
      <c r="AH100" s="12">
        <f t="shared" si="24"/>
        <v>0</v>
      </c>
      <c r="AI100" s="12">
        <f t="shared" si="25"/>
        <v>0</v>
      </c>
      <c r="AJ100" s="12">
        <f t="shared" si="26"/>
        <v>0</v>
      </c>
      <c r="AK100" s="12">
        <f t="shared" si="27"/>
        <v>0</v>
      </c>
      <c r="AL100" s="12"/>
      <c r="AM100" s="12"/>
    </row>
    <row r="101" spans="1:39" s="1" customFormat="1" ht="11.1" customHeight="1" outlineLevel="1" x14ac:dyDescent="0.2">
      <c r="A101" s="7" t="s">
        <v>104</v>
      </c>
      <c r="B101" s="7" t="s">
        <v>14</v>
      </c>
      <c r="C101" s="8">
        <v>65</v>
      </c>
      <c r="D101" s="8">
        <v>264</v>
      </c>
      <c r="E101" s="8">
        <v>179</v>
      </c>
      <c r="F101" s="8">
        <v>136</v>
      </c>
      <c r="G101" s="1">
        <f>VLOOKUP(A:A,[1]TDSheet!$A:$G,7,0)</f>
        <v>0</v>
      </c>
      <c r="H101" s="1">
        <f>VLOOKUP(A:A,[1]TDSheet!$A:$H,8,0)</f>
        <v>0.6</v>
      </c>
      <c r="I101" s="1">
        <f>VLOOKUP(A:A,[1]TDSheet!$A:$I,9,0)</f>
        <v>60</v>
      </c>
      <c r="J101" s="12">
        <f>VLOOKUP(A:A,[2]TDSheet!$A:$F,6,0)</f>
        <v>193</v>
      </c>
      <c r="K101" s="12">
        <f t="shared" si="20"/>
        <v>-14</v>
      </c>
      <c r="L101" s="12">
        <f>VLOOKUP(A:A,[1]TDSheet!$A:$N,14,0)</f>
        <v>40</v>
      </c>
      <c r="M101" s="12">
        <f>VLOOKUP(A:A,[1]TDSheet!$A:$W,23,0)</f>
        <v>30</v>
      </c>
      <c r="N101" s="12">
        <f>VLOOKUP(A:A,[3]TDSheet!$A:$C,3,0)</f>
        <v>50</v>
      </c>
      <c r="O101" s="12"/>
      <c r="P101" s="12"/>
      <c r="Q101" s="12"/>
      <c r="R101" s="12"/>
      <c r="S101" s="12"/>
      <c r="T101" s="14"/>
      <c r="U101" s="14"/>
      <c r="V101" s="12">
        <f t="shared" si="21"/>
        <v>29.8</v>
      </c>
      <c r="W101" s="14"/>
      <c r="X101" s="15">
        <f t="shared" si="22"/>
        <v>6.9127516778523486</v>
      </c>
      <c r="Y101" s="12">
        <f t="shared" si="23"/>
        <v>4.5637583892617446</v>
      </c>
      <c r="Z101" s="12"/>
      <c r="AA101" s="12"/>
      <c r="AB101" s="12">
        <f>VLOOKUP(A:A,[4]TDSheet!$A:$D,4,0)</f>
        <v>30</v>
      </c>
      <c r="AC101" s="12">
        <f>VLOOKUP(A:A,[1]TDSheet!$A:$AC,29,0)</f>
        <v>0</v>
      </c>
      <c r="AD101" s="12">
        <f>VLOOKUP(A:A,[1]TDSheet!$A:$AD,30,0)</f>
        <v>34.200000000000003</v>
      </c>
      <c r="AE101" s="12">
        <f>VLOOKUP(A:A,[1]TDSheet!$A:$AE,31,0)</f>
        <v>32.200000000000003</v>
      </c>
      <c r="AF101" s="12">
        <f>VLOOKUP(A:A,[5]TDSheet!$A:$D,4,0)</f>
        <v>27</v>
      </c>
      <c r="AG101" s="12" t="str">
        <f>VLOOKUP(A:A,[1]TDSheet!$A:$AG,33,0)</f>
        <v>у</v>
      </c>
      <c r="AH101" s="12">
        <f t="shared" si="24"/>
        <v>0</v>
      </c>
      <c r="AI101" s="12">
        <f t="shared" si="25"/>
        <v>0</v>
      </c>
      <c r="AJ101" s="12">
        <f t="shared" si="26"/>
        <v>0</v>
      </c>
      <c r="AK101" s="12">
        <f t="shared" si="27"/>
        <v>30</v>
      </c>
      <c r="AL101" s="12"/>
      <c r="AM101" s="12"/>
    </row>
    <row r="102" spans="1:39" s="1" customFormat="1" ht="11.1" customHeight="1" outlineLevel="1" x14ac:dyDescent="0.2">
      <c r="A102" s="7" t="s">
        <v>105</v>
      </c>
      <c r="B102" s="7" t="s">
        <v>14</v>
      </c>
      <c r="C102" s="8">
        <v>180</v>
      </c>
      <c r="D102" s="8">
        <v>225</v>
      </c>
      <c r="E102" s="8">
        <v>246</v>
      </c>
      <c r="F102" s="8">
        <v>154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2">
        <f>VLOOKUP(A:A,[2]TDSheet!$A:$F,6,0)</f>
        <v>252</v>
      </c>
      <c r="K102" s="12">
        <f t="shared" si="20"/>
        <v>-6</v>
      </c>
      <c r="L102" s="12">
        <f>VLOOKUP(A:A,[1]TDSheet!$A:$N,14,0)</f>
        <v>0</v>
      </c>
      <c r="M102" s="12">
        <f>VLOOKUP(A:A,[1]TDSheet!$A:$W,23,0)</f>
        <v>40</v>
      </c>
      <c r="N102" s="12">
        <f>VLOOKUP(A:A,[3]TDSheet!$A:$C,3,0)</f>
        <v>60</v>
      </c>
      <c r="O102" s="12"/>
      <c r="P102" s="12"/>
      <c r="Q102" s="12"/>
      <c r="R102" s="12"/>
      <c r="S102" s="12"/>
      <c r="T102" s="14"/>
      <c r="U102" s="14"/>
      <c r="V102" s="12">
        <f t="shared" si="21"/>
        <v>28.8</v>
      </c>
      <c r="W102" s="14"/>
      <c r="X102" s="15">
        <f t="shared" si="22"/>
        <v>6.7361111111111107</v>
      </c>
      <c r="Y102" s="12">
        <f t="shared" si="23"/>
        <v>5.3472222222222223</v>
      </c>
      <c r="Z102" s="12"/>
      <c r="AA102" s="12"/>
      <c r="AB102" s="12">
        <f>VLOOKUP(A:A,[4]TDSheet!$A:$D,4,0)</f>
        <v>102</v>
      </c>
      <c r="AC102" s="12">
        <f>VLOOKUP(A:A,[1]TDSheet!$A:$AC,29,0)</f>
        <v>0</v>
      </c>
      <c r="AD102" s="12">
        <f>VLOOKUP(A:A,[1]TDSheet!$A:$AD,30,0)</f>
        <v>43.6</v>
      </c>
      <c r="AE102" s="12">
        <f>VLOOKUP(A:A,[1]TDSheet!$A:$AE,31,0)</f>
        <v>34</v>
      </c>
      <c r="AF102" s="12">
        <f>VLOOKUP(A:A,[5]TDSheet!$A:$D,4,0)</f>
        <v>22</v>
      </c>
      <c r="AG102" s="12" t="e">
        <f>VLOOKUP(A:A,[1]TDSheet!$A:$AG,33,0)</f>
        <v>#N/A</v>
      </c>
      <c r="AH102" s="12">
        <f t="shared" si="24"/>
        <v>0</v>
      </c>
      <c r="AI102" s="12">
        <f t="shared" si="25"/>
        <v>0</v>
      </c>
      <c r="AJ102" s="12">
        <f t="shared" si="26"/>
        <v>0</v>
      </c>
      <c r="AK102" s="12">
        <f t="shared" si="27"/>
        <v>36</v>
      </c>
      <c r="AL102" s="12"/>
      <c r="AM102" s="12"/>
    </row>
    <row r="103" spans="1:39" s="1" customFormat="1" ht="21.95" customHeight="1" outlineLevel="1" x14ac:dyDescent="0.2">
      <c r="A103" s="7" t="s">
        <v>106</v>
      </c>
      <c r="B103" s="7" t="s">
        <v>14</v>
      </c>
      <c r="C103" s="8">
        <v>33</v>
      </c>
      <c r="D103" s="8">
        <v>586</v>
      </c>
      <c r="E103" s="8">
        <v>287</v>
      </c>
      <c r="F103" s="8">
        <v>268</v>
      </c>
      <c r="G103" s="1">
        <f>VLOOKUP(A:A,[1]TDSheet!$A:$G,7,0)</f>
        <v>0</v>
      </c>
      <c r="H103" s="1">
        <f>VLOOKUP(A:A,[1]TDSheet!$A:$H,8,0)</f>
        <v>0.13</v>
      </c>
      <c r="I103" s="1">
        <f>VLOOKUP(A:A,[1]TDSheet!$A:$I,9,0)</f>
        <v>150</v>
      </c>
      <c r="J103" s="12">
        <f>VLOOKUP(A:A,[2]TDSheet!$A:$F,6,0)</f>
        <v>344</v>
      </c>
      <c r="K103" s="12">
        <f t="shared" si="20"/>
        <v>-57</v>
      </c>
      <c r="L103" s="12">
        <f>VLOOKUP(A:A,[1]TDSheet!$A:$N,14,0)</f>
        <v>200</v>
      </c>
      <c r="M103" s="12">
        <f>VLOOKUP(A:A,[1]TDSheet!$A:$W,23,0)</f>
        <v>400</v>
      </c>
      <c r="N103" s="12">
        <f>VLOOKUP(A:A,[3]TDSheet!$A:$C,3,0)</f>
        <v>20</v>
      </c>
      <c r="O103" s="12"/>
      <c r="P103" s="12"/>
      <c r="Q103" s="12"/>
      <c r="R103" s="12"/>
      <c r="S103" s="12"/>
      <c r="T103" s="14"/>
      <c r="U103" s="14"/>
      <c r="V103" s="12">
        <f t="shared" si="21"/>
        <v>53.4</v>
      </c>
      <c r="W103" s="14"/>
      <c r="X103" s="15">
        <f t="shared" si="22"/>
        <v>16.254681647940075</v>
      </c>
      <c r="Y103" s="12">
        <f t="shared" si="23"/>
        <v>5.0187265917602994</v>
      </c>
      <c r="Z103" s="12"/>
      <c r="AA103" s="12"/>
      <c r="AB103" s="12">
        <f>VLOOKUP(A:A,[4]TDSheet!$A:$D,4,0)</f>
        <v>20</v>
      </c>
      <c r="AC103" s="12">
        <f>VLOOKUP(A:A,[1]TDSheet!$A:$AC,29,0)</f>
        <v>0</v>
      </c>
      <c r="AD103" s="12">
        <f>VLOOKUP(A:A,[1]TDSheet!$A:$AD,30,0)</f>
        <v>44.2</v>
      </c>
      <c r="AE103" s="12">
        <f>VLOOKUP(A:A,[1]TDSheet!$A:$AE,31,0)</f>
        <v>51</v>
      </c>
      <c r="AF103" s="12">
        <f>VLOOKUP(A:A,[5]TDSheet!$A:$D,4,0)</f>
        <v>65</v>
      </c>
      <c r="AG103" s="12" t="e">
        <f>VLOOKUP(A:A,[1]TDSheet!$A:$AG,33,0)</f>
        <v>#N/A</v>
      </c>
      <c r="AH103" s="12">
        <f t="shared" si="24"/>
        <v>0</v>
      </c>
      <c r="AI103" s="12">
        <f t="shared" si="25"/>
        <v>0</v>
      </c>
      <c r="AJ103" s="12">
        <f t="shared" si="26"/>
        <v>0</v>
      </c>
      <c r="AK103" s="12">
        <f t="shared" si="27"/>
        <v>2.6</v>
      </c>
      <c r="AL103" s="12"/>
      <c r="AM103" s="12"/>
    </row>
    <row r="104" spans="1:39" s="1" customFormat="1" ht="11.1" customHeight="1" outlineLevel="1" x14ac:dyDescent="0.2">
      <c r="A104" s="7" t="s">
        <v>107</v>
      </c>
      <c r="B104" s="7" t="s">
        <v>14</v>
      </c>
      <c r="C104" s="8">
        <v>1439</v>
      </c>
      <c r="D104" s="8">
        <v>2432</v>
      </c>
      <c r="E104" s="8">
        <v>2085</v>
      </c>
      <c r="F104" s="8">
        <v>1734</v>
      </c>
      <c r="G104" s="1">
        <f>VLOOKUP(A:A,[1]TDSheet!$A:$G,7,0)</f>
        <v>0</v>
      </c>
      <c r="H104" s="1">
        <f>VLOOKUP(A:A,[1]TDSheet!$A:$H,8,0)</f>
        <v>0.28000000000000003</v>
      </c>
      <c r="I104" s="1">
        <f>VLOOKUP(A:A,[1]TDSheet!$A:$I,9,0)</f>
        <v>35</v>
      </c>
      <c r="J104" s="12">
        <f>VLOOKUP(A:A,[2]TDSheet!$A:$F,6,0)</f>
        <v>2123</v>
      </c>
      <c r="K104" s="12">
        <f t="shared" si="20"/>
        <v>-38</v>
      </c>
      <c r="L104" s="12">
        <f>VLOOKUP(A:A,[1]TDSheet!$A:$N,14,0)</f>
        <v>0</v>
      </c>
      <c r="M104" s="12">
        <f>VLOOKUP(A:A,[1]TDSheet!$A:$W,23,0)</f>
        <v>200</v>
      </c>
      <c r="N104" s="12">
        <f>VLOOKUP(A:A,[3]TDSheet!$A:$C,3,0)</f>
        <v>340</v>
      </c>
      <c r="O104" s="12"/>
      <c r="P104" s="12"/>
      <c r="Q104" s="12"/>
      <c r="R104" s="12"/>
      <c r="S104" s="12"/>
      <c r="T104" s="14">
        <v>300</v>
      </c>
      <c r="U104" s="14"/>
      <c r="V104" s="12">
        <f t="shared" si="21"/>
        <v>346.2</v>
      </c>
      <c r="W104" s="14"/>
      <c r="X104" s="15">
        <f t="shared" si="22"/>
        <v>6.4529173887926055</v>
      </c>
      <c r="Y104" s="12">
        <f t="shared" si="23"/>
        <v>5.008665511265165</v>
      </c>
      <c r="Z104" s="12"/>
      <c r="AA104" s="12"/>
      <c r="AB104" s="12">
        <f>VLOOKUP(A:A,[4]TDSheet!$A:$D,4,0)</f>
        <v>354</v>
      </c>
      <c r="AC104" s="12">
        <f>VLOOKUP(A:A,[1]TDSheet!$A:$AC,29,0)</f>
        <v>0</v>
      </c>
      <c r="AD104" s="12">
        <f>VLOOKUP(A:A,[1]TDSheet!$A:$AD,30,0)</f>
        <v>453.6</v>
      </c>
      <c r="AE104" s="12">
        <f>VLOOKUP(A:A,[1]TDSheet!$A:$AE,31,0)</f>
        <v>394.2</v>
      </c>
      <c r="AF104" s="12">
        <f>VLOOKUP(A:A,[5]TDSheet!$A:$D,4,0)</f>
        <v>365</v>
      </c>
      <c r="AG104" s="12" t="e">
        <f>VLOOKUP(A:A,[1]TDSheet!$A:$AG,33,0)</f>
        <v>#N/A</v>
      </c>
      <c r="AH104" s="12">
        <f t="shared" si="24"/>
        <v>84.000000000000014</v>
      </c>
      <c r="AI104" s="12">
        <f t="shared" si="25"/>
        <v>0</v>
      </c>
      <c r="AJ104" s="12">
        <f t="shared" si="26"/>
        <v>0</v>
      </c>
      <c r="AK104" s="12">
        <f t="shared" si="27"/>
        <v>95.2</v>
      </c>
      <c r="AL104" s="12"/>
      <c r="AM104" s="12"/>
    </row>
    <row r="105" spans="1:39" s="1" customFormat="1" ht="11.1" customHeight="1" outlineLevel="1" x14ac:dyDescent="0.2">
      <c r="A105" s="7" t="s">
        <v>108</v>
      </c>
      <c r="B105" s="7" t="s">
        <v>14</v>
      </c>
      <c r="C105" s="8">
        <v>498</v>
      </c>
      <c r="D105" s="8">
        <v>869</v>
      </c>
      <c r="E105" s="8">
        <v>785</v>
      </c>
      <c r="F105" s="8">
        <v>564</v>
      </c>
      <c r="G105" s="1">
        <f>VLOOKUP(A:A,[1]TDSheet!$A:$G,7,0)</f>
        <v>0</v>
      </c>
      <c r="H105" s="1">
        <f>VLOOKUP(A:A,[1]TDSheet!$A:$H,8,0)</f>
        <v>0.4</v>
      </c>
      <c r="I105" s="1">
        <f>VLOOKUP(A:A,[1]TDSheet!$A:$I,9,0)</f>
        <v>90</v>
      </c>
      <c r="J105" s="12">
        <f>VLOOKUP(A:A,[2]TDSheet!$A:$F,6,0)</f>
        <v>802</v>
      </c>
      <c r="K105" s="12">
        <f t="shared" si="20"/>
        <v>-17</v>
      </c>
      <c r="L105" s="12">
        <f>VLOOKUP(A:A,[1]TDSheet!$A:$N,14,0)</f>
        <v>0</v>
      </c>
      <c r="M105" s="12">
        <f>VLOOKUP(A:A,[1]TDSheet!$A:$W,23,0)</f>
        <v>100</v>
      </c>
      <c r="N105" s="12">
        <f>VLOOKUP(A:A,[3]TDSheet!$A:$C,3,0)</f>
        <v>90</v>
      </c>
      <c r="O105" s="12"/>
      <c r="P105" s="12"/>
      <c r="Q105" s="12"/>
      <c r="R105" s="12"/>
      <c r="S105" s="12"/>
      <c r="T105" s="14"/>
      <c r="U105" s="14"/>
      <c r="V105" s="12">
        <f t="shared" si="21"/>
        <v>105.8</v>
      </c>
      <c r="W105" s="14"/>
      <c r="X105" s="15">
        <f t="shared" si="22"/>
        <v>6.2759924385633274</v>
      </c>
      <c r="Y105" s="12">
        <f t="shared" si="23"/>
        <v>5.3308128544423443</v>
      </c>
      <c r="Z105" s="12"/>
      <c r="AA105" s="12"/>
      <c r="AB105" s="12">
        <f>VLOOKUP(A:A,[4]TDSheet!$A:$D,4,0)</f>
        <v>256</v>
      </c>
      <c r="AC105" s="12">
        <f>VLOOKUP(A:A,[1]TDSheet!$A:$AC,29,0)</f>
        <v>0</v>
      </c>
      <c r="AD105" s="12">
        <f>VLOOKUP(A:A,[1]TDSheet!$A:$AD,30,0)</f>
        <v>141.80000000000001</v>
      </c>
      <c r="AE105" s="12">
        <f>VLOOKUP(A:A,[1]TDSheet!$A:$AE,31,0)</f>
        <v>126.6</v>
      </c>
      <c r="AF105" s="12">
        <f>VLOOKUP(A:A,[5]TDSheet!$A:$D,4,0)</f>
        <v>87</v>
      </c>
      <c r="AG105" s="12" t="str">
        <f>VLOOKUP(A:A,[1]TDSheet!$A:$AG,33,0)</f>
        <v>увел</v>
      </c>
      <c r="AH105" s="12">
        <f t="shared" si="24"/>
        <v>0</v>
      </c>
      <c r="AI105" s="12">
        <f t="shared" si="25"/>
        <v>0</v>
      </c>
      <c r="AJ105" s="12">
        <f t="shared" si="26"/>
        <v>0</v>
      </c>
      <c r="AK105" s="12">
        <f t="shared" si="27"/>
        <v>36</v>
      </c>
      <c r="AL105" s="12"/>
      <c r="AM105" s="12"/>
    </row>
    <row r="106" spans="1:39" s="1" customFormat="1" ht="11.1" customHeight="1" outlineLevel="1" x14ac:dyDescent="0.2">
      <c r="A106" s="7" t="s">
        <v>109</v>
      </c>
      <c r="B106" s="7" t="s">
        <v>14</v>
      </c>
      <c r="C106" s="8">
        <v>419</v>
      </c>
      <c r="D106" s="8">
        <v>878</v>
      </c>
      <c r="E106" s="8">
        <v>650</v>
      </c>
      <c r="F106" s="8">
        <v>630</v>
      </c>
      <c r="G106" s="1">
        <f>VLOOKUP(A:A,[1]TDSheet!$A:$G,7,0)</f>
        <v>0</v>
      </c>
      <c r="H106" s="1">
        <f>VLOOKUP(A:A,[1]TDSheet!$A:$H,8,0)</f>
        <v>0.33</v>
      </c>
      <c r="I106" s="1">
        <f>VLOOKUP(A:A,[1]TDSheet!$A:$I,9,0)</f>
        <v>60</v>
      </c>
      <c r="J106" s="12">
        <f>VLOOKUP(A:A,[2]TDSheet!$A:$F,6,0)</f>
        <v>666</v>
      </c>
      <c r="K106" s="12">
        <f t="shared" si="20"/>
        <v>-16</v>
      </c>
      <c r="L106" s="12">
        <f>VLOOKUP(A:A,[1]TDSheet!$A:$N,14,0)</f>
        <v>0</v>
      </c>
      <c r="M106" s="12">
        <f>VLOOKUP(A:A,[1]TDSheet!$A:$W,23,0)</f>
        <v>0</v>
      </c>
      <c r="N106" s="12">
        <f>VLOOKUP(A:A,[3]TDSheet!$A:$C,3,0)</f>
        <v>198</v>
      </c>
      <c r="O106" s="12"/>
      <c r="P106" s="12"/>
      <c r="Q106" s="12"/>
      <c r="R106" s="12"/>
      <c r="S106" s="12"/>
      <c r="T106" s="14">
        <v>50</v>
      </c>
      <c r="U106" s="14"/>
      <c r="V106" s="12">
        <f t="shared" si="21"/>
        <v>106</v>
      </c>
      <c r="W106" s="14"/>
      <c r="X106" s="15">
        <f t="shared" si="22"/>
        <v>6.4150943396226419</v>
      </c>
      <c r="Y106" s="12">
        <f t="shared" si="23"/>
        <v>5.9433962264150946</v>
      </c>
      <c r="Z106" s="12"/>
      <c r="AA106" s="12"/>
      <c r="AB106" s="12">
        <f>VLOOKUP(A:A,[4]TDSheet!$A:$D,4,0)</f>
        <v>120</v>
      </c>
      <c r="AC106" s="12">
        <f>VLOOKUP(A:A,[1]TDSheet!$A:$AC,29,0)</f>
        <v>0</v>
      </c>
      <c r="AD106" s="12">
        <f>VLOOKUP(A:A,[1]TDSheet!$A:$AD,30,0)</f>
        <v>148.80000000000001</v>
      </c>
      <c r="AE106" s="12">
        <f>VLOOKUP(A:A,[1]TDSheet!$A:$AE,31,0)</f>
        <v>134.19999999999999</v>
      </c>
      <c r="AF106" s="12">
        <f>VLOOKUP(A:A,[5]TDSheet!$A:$D,4,0)</f>
        <v>98</v>
      </c>
      <c r="AG106" s="12" t="e">
        <f>VLOOKUP(A:A,[1]TDSheet!$A:$AG,33,0)</f>
        <v>#N/A</v>
      </c>
      <c r="AH106" s="12">
        <f t="shared" si="24"/>
        <v>16.5</v>
      </c>
      <c r="AI106" s="12">
        <f t="shared" si="25"/>
        <v>0</v>
      </c>
      <c r="AJ106" s="12">
        <f t="shared" si="26"/>
        <v>0</v>
      </c>
      <c r="AK106" s="12">
        <f t="shared" si="27"/>
        <v>65.34</v>
      </c>
      <c r="AL106" s="12"/>
      <c r="AM106" s="12"/>
    </row>
    <row r="107" spans="1:39" s="1" customFormat="1" ht="21.95" customHeight="1" outlineLevel="1" x14ac:dyDescent="0.2">
      <c r="A107" s="7" t="s">
        <v>110</v>
      </c>
      <c r="B107" s="7" t="s">
        <v>14</v>
      </c>
      <c r="C107" s="8">
        <v>401</v>
      </c>
      <c r="D107" s="8">
        <v>245</v>
      </c>
      <c r="E107" s="8">
        <v>299</v>
      </c>
      <c r="F107" s="8">
        <v>335</v>
      </c>
      <c r="G107" s="1">
        <f>VLOOKUP(A:A,[1]TDSheet!$A:$G,7,0)</f>
        <v>0</v>
      </c>
      <c r="H107" s="1">
        <f>VLOOKUP(A:A,[1]TDSheet!$A:$H,8,0)</f>
        <v>0.35</v>
      </c>
      <c r="I107" s="1" t="e">
        <f>VLOOKUP(A:A,[1]TDSheet!$A:$I,9,0)</f>
        <v>#N/A</v>
      </c>
      <c r="J107" s="12">
        <f>VLOOKUP(A:A,[2]TDSheet!$A:$F,6,0)</f>
        <v>311</v>
      </c>
      <c r="K107" s="12">
        <f t="shared" si="20"/>
        <v>-12</v>
      </c>
      <c r="L107" s="12">
        <f>VLOOKUP(A:A,[1]TDSheet!$A:$N,14,0)</f>
        <v>0</v>
      </c>
      <c r="M107" s="12">
        <f>VLOOKUP(A:A,[1]TDSheet!$A:$W,23,0)</f>
        <v>0</v>
      </c>
      <c r="N107" s="12">
        <v>0</v>
      </c>
      <c r="O107" s="12"/>
      <c r="P107" s="12"/>
      <c r="Q107" s="12"/>
      <c r="R107" s="12"/>
      <c r="S107" s="12"/>
      <c r="T107" s="14">
        <v>50</v>
      </c>
      <c r="U107" s="14"/>
      <c r="V107" s="12">
        <f t="shared" si="21"/>
        <v>59.8</v>
      </c>
      <c r="W107" s="14"/>
      <c r="X107" s="15">
        <f t="shared" si="22"/>
        <v>6.4381270903010037</v>
      </c>
      <c r="Y107" s="12">
        <f t="shared" si="23"/>
        <v>5.6020066889632112</v>
      </c>
      <c r="Z107" s="12"/>
      <c r="AA107" s="12"/>
      <c r="AB107" s="12">
        <v>0</v>
      </c>
      <c r="AC107" s="12">
        <f>VLOOKUP(A:A,[1]TDSheet!$A:$AC,29,0)</f>
        <v>0</v>
      </c>
      <c r="AD107" s="12">
        <f>VLOOKUP(A:A,[1]TDSheet!$A:$AD,30,0)</f>
        <v>96</v>
      </c>
      <c r="AE107" s="12">
        <f>VLOOKUP(A:A,[1]TDSheet!$A:$AE,31,0)</f>
        <v>73.2</v>
      </c>
      <c r="AF107" s="12">
        <f>VLOOKUP(A:A,[5]TDSheet!$A:$D,4,0)</f>
        <v>62</v>
      </c>
      <c r="AG107" s="12" t="e">
        <f>VLOOKUP(A:A,[1]TDSheet!$A:$AG,33,0)</f>
        <v>#N/A</v>
      </c>
      <c r="AH107" s="12">
        <f t="shared" si="24"/>
        <v>17.5</v>
      </c>
      <c r="AI107" s="12">
        <f t="shared" si="25"/>
        <v>0</v>
      </c>
      <c r="AJ107" s="12">
        <f t="shared" si="26"/>
        <v>0</v>
      </c>
      <c r="AK107" s="12">
        <f t="shared" si="27"/>
        <v>0</v>
      </c>
      <c r="AL107" s="12"/>
      <c r="AM107" s="12"/>
    </row>
    <row r="108" spans="1:39" s="1" customFormat="1" ht="11.1" customHeight="1" outlineLevel="1" x14ac:dyDescent="0.2">
      <c r="A108" s="7" t="s">
        <v>114</v>
      </c>
      <c r="B108" s="7" t="s">
        <v>14</v>
      </c>
      <c r="C108" s="8"/>
      <c r="D108" s="8">
        <v>4014</v>
      </c>
      <c r="E108" s="17">
        <v>1262</v>
      </c>
      <c r="F108" s="17">
        <v>2752</v>
      </c>
      <c r="G108" s="1">
        <f>VLOOKUP(A:A,[1]TDSheet!$A:$G,7,0)</f>
        <v>0</v>
      </c>
      <c r="H108" s="1">
        <f>VLOOKUP(A:A,[1]TDSheet!$A:$H,8,0)</f>
        <v>0</v>
      </c>
      <c r="I108" s="1" t="e">
        <f>VLOOKUP(A:A,[1]TDSheet!$A:$I,9,0)</f>
        <v>#N/A</v>
      </c>
      <c r="J108" s="12">
        <f>VLOOKUP(A:A,[2]TDSheet!$A:$F,6,0)</f>
        <v>1267</v>
      </c>
      <c r="K108" s="12">
        <f t="shared" si="20"/>
        <v>-5</v>
      </c>
      <c r="L108" s="12">
        <f>VLOOKUP(A:A,[1]TDSheet!$A:$N,14,0)</f>
        <v>0</v>
      </c>
      <c r="M108" s="12">
        <f>VLOOKUP(A:A,[1]TDSheet!$A:$W,23,0)</f>
        <v>0</v>
      </c>
      <c r="N108" s="12">
        <v>0</v>
      </c>
      <c r="O108" s="12"/>
      <c r="P108" s="12"/>
      <c r="Q108" s="12"/>
      <c r="R108" s="12"/>
      <c r="S108" s="12"/>
      <c r="T108" s="14"/>
      <c r="U108" s="14"/>
      <c r="V108" s="12">
        <f t="shared" si="21"/>
        <v>1.6</v>
      </c>
      <c r="W108" s="14"/>
      <c r="X108" s="15">
        <f t="shared" si="22"/>
        <v>1720</v>
      </c>
      <c r="Y108" s="12">
        <f t="shared" si="23"/>
        <v>1720</v>
      </c>
      <c r="Z108" s="12"/>
      <c r="AA108" s="12"/>
      <c r="AB108" s="12">
        <f>VLOOKUP(A:A,[4]TDSheet!$A:$D,4,0)</f>
        <v>1254</v>
      </c>
      <c r="AC108" s="12">
        <f>VLOOKUP(A:A,[1]TDSheet!$A:$AC,29,0)</f>
        <v>0</v>
      </c>
      <c r="AD108" s="12">
        <f>VLOOKUP(A:A,[1]TDSheet!$A:$AD,30,0)</f>
        <v>0</v>
      </c>
      <c r="AE108" s="12">
        <f>VLOOKUP(A:A,[1]TDSheet!$A:$AE,31,0)</f>
        <v>0</v>
      </c>
      <c r="AF108" s="12">
        <f>VLOOKUP(A:A,[5]TDSheet!$A:$D,4,0)</f>
        <v>4</v>
      </c>
      <c r="AG108" s="12" t="e">
        <f>VLOOKUP(A:A,[1]TDSheet!$A:$AG,33,0)</f>
        <v>#N/A</v>
      </c>
      <c r="AH108" s="12">
        <f t="shared" si="24"/>
        <v>0</v>
      </c>
      <c r="AI108" s="12">
        <f t="shared" si="25"/>
        <v>0</v>
      </c>
      <c r="AJ108" s="12">
        <f t="shared" si="26"/>
        <v>0</v>
      </c>
      <c r="AK108" s="12">
        <f t="shared" si="27"/>
        <v>0</v>
      </c>
      <c r="AL108" s="12"/>
      <c r="AM108" s="12"/>
    </row>
    <row r="109" spans="1:39" s="1" customFormat="1" ht="11.1" customHeight="1" outlineLevel="1" x14ac:dyDescent="0.2">
      <c r="A109" s="7" t="s">
        <v>115</v>
      </c>
      <c r="B109" s="7" t="s">
        <v>14</v>
      </c>
      <c r="C109" s="8">
        <v>-665</v>
      </c>
      <c r="D109" s="8">
        <v>33</v>
      </c>
      <c r="E109" s="17">
        <v>923</v>
      </c>
      <c r="F109" s="18">
        <v>-1580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2">
        <f>VLOOKUP(A:A,[2]TDSheet!$A:$F,6,0)</f>
        <v>948</v>
      </c>
      <c r="K109" s="12">
        <f t="shared" si="20"/>
        <v>-25</v>
      </c>
      <c r="L109" s="12">
        <f>VLOOKUP(A:A,[1]TDSheet!$A:$N,14,0)</f>
        <v>0</v>
      </c>
      <c r="M109" s="12">
        <f>VLOOKUP(A:A,[1]TDSheet!$A:$W,23,0)</f>
        <v>0</v>
      </c>
      <c r="N109" s="12">
        <v>0</v>
      </c>
      <c r="O109" s="12"/>
      <c r="P109" s="12"/>
      <c r="Q109" s="12"/>
      <c r="R109" s="12"/>
      <c r="S109" s="12"/>
      <c r="T109" s="14"/>
      <c r="U109" s="14"/>
      <c r="V109" s="12">
        <f t="shared" si="21"/>
        <v>184.6</v>
      </c>
      <c r="W109" s="14"/>
      <c r="X109" s="15">
        <f t="shared" si="22"/>
        <v>-8.559046587215601</v>
      </c>
      <c r="Y109" s="12">
        <f t="shared" si="23"/>
        <v>-8.559046587215601</v>
      </c>
      <c r="Z109" s="12"/>
      <c r="AA109" s="12"/>
      <c r="AB109" s="12">
        <v>0</v>
      </c>
      <c r="AC109" s="12">
        <f>VLOOKUP(A:A,[1]TDSheet!$A:$AC,29,0)</f>
        <v>0</v>
      </c>
      <c r="AD109" s="12">
        <f>VLOOKUP(A:A,[1]TDSheet!$A:$AD,30,0)</f>
        <v>248.2</v>
      </c>
      <c r="AE109" s="12">
        <f>VLOOKUP(A:A,[1]TDSheet!$A:$AE,31,0)</f>
        <v>157.80000000000001</v>
      </c>
      <c r="AF109" s="12">
        <f>VLOOKUP(A:A,[5]TDSheet!$A:$D,4,0)</f>
        <v>160</v>
      </c>
      <c r="AG109" s="12" t="e">
        <f>VLOOKUP(A:A,[1]TDSheet!$A:$AG,33,0)</f>
        <v>#N/A</v>
      </c>
      <c r="AH109" s="12">
        <f t="shared" si="24"/>
        <v>0</v>
      </c>
      <c r="AI109" s="12">
        <f t="shared" si="25"/>
        <v>0</v>
      </c>
      <c r="AJ109" s="12">
        <f t="shared" si="26"/>
        <v>0</v>
      </c>
      <c r="AK109" s="12">
        <f t="shared" si="27"/>
        <v>0</v>
      </c>
      <c r="AL109" s="12"/>
      <c r="AM109" s="12"/>
    </row>
    <row r="110" spans="1:39" s="1" customFormat="1" ht="11.1" customHeight="1" outlineLevel="1" x14ac:dyDescent="0.2">
      <c r="A110" s="7" t="s">
        <v>111</v>
      </c>
      <c r="B110" s="7" t="s">
        <v>8</v>
      </c>
      <c r="C110" s="8">
        <v>-269.54399999999998</v>
      </c>
      <c r="D110" s="8">
        <v>12.929</v>
      </c>
      <c r="E110" s="17">
        <v>321.31799999999998</v>
      </c>
      <c r="F110" s="18">
        <v>-590.86199999999997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307.964</v>
      </c>
      <c r="K110" s="12">
        <f t="shared" si="20"/>
        <v>13.353999999999985</v>
      </c>
      <c r="L110" s="12">
        <f>VLOOKUP(A:A,[1]TDSheet!$A:$N,14,0)</f>
        <v>0</v>
      </c>
      <c r="M110" s="12">
        <f>VLOOKUP(A:A,[1]TDSheet!$A:$W,23,0)</f>
        <v>0</v>
      </c>
      <c r="N110" s="12">
        <v>0</v>
      </c>
      <c r="O110" s="12"/>
      <c r="P110" s="12"/>
      <c r="Q110" s="12"/>
      <c r="R110" s="12"/>
      <c r="S110" s="12"/>
      <c r="T110" s="14"/>
      <c r="U110" s="14"/>
      <c r="V110" s="12">
        <f t="shared" si="21"/>
        <v>64.263599999999997</v>
      </c>
      <c r="W110" s="14"/>
      <c r="X110" s="15">
        <f t="shared" si="22"/>
        <v>-9.1943495229025451</v>
      </c>
      <c r="Y110" s="12">
        <f t="shared" si="23"/>
        <v>-9.1943495229025451</v>
      </c>
      <c r="Z110" s="12"/>
      <c r="AA110" s="12"/>
      <c r="AB110" s="12">
        <v>0</v>
      </c>
      <c r="AC110" s="12">
        <f>VLOOKUP(A:A,[1]TDSheet!$A:$AC,29,0)</f>
        <v>0</v>
      </c>
      <c r="AD110" s="12">
        <f>VLOOKUP(A:A,[1]TDSheet!$A:$AD,30,0)</f>
        <v>91.052599999999998</v>
      </c>
      <c r="AE110" s="12">
        <f>VLOOKUP(A:A,[1]TDSheet!$A:$AE,31,0)</f>
        <v>65.989599999999996</v>
      </c>
      <c r="AF110" s="12">
        <f>VLOOKUP(A:A,[5]TDSheet!$A:$D,4,0)</f>
        <v>61.146999999999998</v>
      </c>
      <c r="AG110" s="12" t="e">
        <f>VLOOKUP(A:A,[1]TDSheet!$A:$AG,33,0)</f>
        <v>#N/A</v>
      </c>
      <c r="AH110" s="12">
        <f t="shared" si="24"/>
        <v>0</v>
      </c>
      <c r="AI110" s="12">
        <f t="shared" si="25"/>
        <v>0</v>
      </c>
      <c r="AJ110" s="12">
        <f t="shared" si="26"/>
        <v>0</v>
      </c>
      <c r="AK110" s="12">
        <f t="shared" si="27"/>
        <v>0</v>
      </c>
      <c r="AL110" s="12"/>
      <c r="AM110" s="12"/>
    </row>
    <row r="111" spans="1:39" s="1" customFormat="1" ht="21.95" customHeight="1" outlineLevel="1" x14ac:dyDescent="0.2">
      <c r="A111" s="7" t="s">
        <v>112</v>
      </c>
      <c r="B111" s="7" t="s">
        <v>8</v>
      </c>
      <c r="C111" s="8">
        <v>-164.55</v>
      </c>
      <c r="D111" s="8">
        <v>3.6139999999999999</v>
      </c>
      <c r="E111" s="17">
        <v>180.148</v>
      </c>
      <c r="F111" s="18">
        <v>-344.69799999999998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179.53899999999999</v>
      </c>
      <c r="K111" s="12">
        <f t="shared" si="20"/>
        <v>0.60900000000000887</v>
      </c>
      <c r="L111" s="12">
        <f>VLOOKUP(A:A,[1]TDSheet!$A:$N,14,0)</f>
        <v>0</v>
      </c>
      <c r="M111" s="12">
        <f>VLOOKUP(A:A,[1]TDSheet!$A:$W,23,0)</f>
        <v>0</v>
      </c>
      <c r="N111" s="12">
        <v>0</v>
      </c>
      <c r="O111" s="12"/>
      <c r="P111" s="12"/>
      <c r="Q111" s="12"/>
      <c r="R111" s="12"/>
      <c r="S111" s="12"/>
      <c r="T111" s="14"/>
      <c r="U111" s="14"/>
      <c r="V111" s="12">
        <f t="shared" si="21"/>
        <v>36.029600000000002</v>
      </c>
      <c r="W111" s="14"/>
      <c r="X111" s="15">
        <f t="shared" si="22"/>
        <v>-9.5670781801629765</v>
      </c>
      <c r="Y111" s="12">
        <f t="shared" si="23"/>
        <v>-9.5670781801629765</v>
      </c>
      <c r="Z111" s="12"/>
      <c r="AA111" s="12"/>
      <c r="AB111" s="12">
        <v>0</v>
      </c>
      <c r="AC111" s="12">
        <f>VLOOKUP(A:A,[1]TDSheet!$A:$AC,29,0)</f>
        <v>0</v>
      </c>
      <c r="AD111" s="12">
        <f>VLOOKUP(A:A,[1]TDSheet!$A:$AD,30,0)</f>
        <v>45.169799999999995</v>
      </c>
      <c r="AE111" s="12">
        <f>VLOOKUP(A:A,[1]TDSheet!$A:$AE,31,0)</f>
        <v>46.106000000000002</v>
      </c>
      <c r="AF111" s="12">
        <f>VLOOKUP(A:A,[5]TDSheet!$A:$D,4,0)</f>
        <v>41.445999999999998</v>
      </c>
      <c r="AG111" s="12" t="e">
        <f>VLOOKUP(A:A,[1]TDSheet!$A:$AG,33,0)</f>
        <v>#N/A</v>
      </c>
      <c r="AH111" s="12">
        <f t="shared" si="24"/>
        <v>0</v>
      </c>
      <c r="AI111" s="12">
        <f t="shared" si="25"/>
        <v>0</v>
      </c>
      <c r="AJ111" s="12">
        <f t="shared" si="26"/>
        <v>0</v>
      </c>
      <c r="AK111" s="12">
        <f t="shared" si="27"/>
        <v>0</v>
      </c>
      <c r="AL111" s="12"/>
      <c r="AM111" s="12"/>
    </row>
    <row r="112" spans="1:39" s="1" customFormat="1" ht="11.1" customHeight="1" outlineLevel="1" x14ac:dyDescent="0.2">
      <c r="A112" s="7" t="s">
        <v>116</v>
      </c>
      <c r="B112" s="7" t="s">
        <v>14</v>
      </c>
      <c r="C112" s="8">
        <v>-197</v>
      </c>
      <c r="D112" s="8">
        <v>11</v>
      </c>
      <c r="E112" s="17">
        <v>284</v>
      </c>
      <c r="F112" s="18">
        <v>-479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2">
        <f>VLOOKUP(A:A,[2]TDSheet!$A:$F,6,0)</f>
        <v>298</v>
      </c>
      <c r="K112" s="12">
        <f t="shared" si="20"/>
        <v>-14</v>
      </c>
      <c r="L112" s="12">
        <f>VLOOKUP(A:A,[1]TDSheet!$A:$N,14,0)</f>
        <v>0</v>
      </c>
      <c r="M112" s="12">
        <f>VLOOKUP(A:A,[1]TDSheet!$A:$W,23,0)</f>
        <v>0</v>
      </c>
      <c r="N112" s="12">
        <v>0</v>
      </c>
      <c r="O112" s="12"/>
      <c r="P112" s="12"/>
      <c r="Q112" s="12"/>
      <c r="R112" s="12"/>
      <c r="S112" s="12"/>
      <c r="T112" s="14"/>
      <c r="U112" s="14"/>
      <c r="V112" s="12">
        <f t="shared" si="21"/>
        <v>56.8</v>
      </c>
      <c r="W112" s="14"/>
      <c r="X112" s="15">
        <f t="shared" si="22"/>
        <v>-8.433098591549296</v>
      </c>
      <c r="Y112" s="12">
        <f t="shared" si="23"/>
        <v>-8.433098591549296</v>
      </c>
      <c r="Z112" s="12"/>
      <c r="AA112" s="12"/>
      <c r="AB112" s="12">
        <v>0</v>
      </c>
      <c r="AC112" s="12">
        <f>VLOOKUP(A:A,[1]TDSheet!$A:$AC,29,0)</f>
        <v>0</v>
      </c>
      <c r="AD112" s="12">
        <f>VLOOKUP(A:A,[1]TDSheet!$A:$AD,30,0)</f>
        <v>72.400000000000006</v>
      </c>
      <c r="AE112" s="12">
        <f>VLOOKUP(A:A,[1]TDSheet!$A:$AE,31,0)</f>
        <v>45.4</v>
      </c>
      <c r="AF112" s="12">
        <f>VLOOKUP(A:A,[5]TDSheet!$A:$D,4,0)</f>
        <v>53</v>
      </c>
      <c r="AG112" s="12" t="e">
        <f>VLOOKUP(A:A,[1]TDSheet!$A:$AG,33,0)</f>
        <v>#N/A</v>
      </c>
      <c r="AH112" s="12">
        <f t="shared" si="24"/>
        <v>0</v>
      </c>
      <c r="AI112" s="12">
        <f t="shared" si="25"/>
        <v>0</v>
      </c>
      <c r="AJ112" s="12">
        <f t="shared" si="26"/>
        <v>0</v>
      </c>
      <c r="AK112" s="12">
        <f t="shared" si="27"/>
        <v>0</v>
      </c>
      <c r="AL112" s="12"/>
      <c r="AM112" s="12"/>
    </row>
    <row r="113" spans="1:39" s="1" customFormat="1" ht="11.1" customHeight="1" outlineLevel="1" x14ac:dyDescent="0.2">
      <c r="A113" s="7" t="s">
        <v>113</v>
      </c>
      <c r="B113" s="7" t="s">
        <v>14</v>
      </c>
      <c r="C113" s="8">
        <v>-190</v>
      </c>
      <c r="D113" s="8">
        <v>12</v>
      </c>
      <c r="E113" s="17">
        <v>190</v>
      </c>
      <c r="F113" s="18">
        <v>-377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200</v>
      </c>
      <c r="K113" s="12">
        <f t="shared" si="20"/>
        <v>-10</v>
      </c>
      <c r="L113" s="12">
        <f>VLOOKUP(A:A,[1]TDSheet!$A:$N,14,0)</f>
        <v>0</v>
      </c>
      <c r="M113" s="12">
        <f>VLOOKUP(A:A,[1]TDSheet!$A:$W,23,0)</f>
        <v>0</v>
      </c>
      <c r="N113" s="12">
        <v>0</v>
      </c>
      <c r="O113" s="12"/>
      <c r="P113" s="12"/>
      <c r="Q113" s="12"/>
      <c r="R113" s="12"/>
      <c r="S113" s="12"/>
      <c r="T113" s="14"/>
      <c r="U113" s="14"/>
      <c r="V113" s="12">
        <f t="shared" si="21"/>
        <v>38</v>
      </c>
      <c r="W113" s="14"/>
      <c r="X113" s="15">
        <f t="shared" si="22"/>
        <v>-9.9210526315789469</v>
      </c>
      <c r="Y113" s="12">
        <f t="shared" si="23"/>
        <v>-9.9210526315789469</v>
      </c>
      <c r="Z113" s="12"/>
      <c r="AA113" s="12"/>
      <c r="AB113" s="12">
        <v>0</v>
      </c>
      <c r="AC113" s="12">
        <f>VLOOKUP(A:A,[1]TDSheet!$A:$AC,29,0)</f>
        <v>0</v>
      </c>
      <c r="AD113" s="12">
        <f>VLOOKUP(A:A,[1]TDSheet!$A:$AD,30,0)</f>
        <v>73</v>
      </c>
      <c r="AE113" s="12">
        <f>VLOOKUP(A:A,[1]TDSheet!$A:$AE,31,0)</f>
        <v>43.8</v>
      </c>
      <c r="AF113" s="12">
        <f>VLOOKUP(A:A,[5]TDSheet!$A:$D,4,0)</f>
        <v>34</v>
      </c>
      <c r="AG113" s="12" t="e">
        <f>VLOOKUP(A:A,[1]TDSheet!$A:$AG,33,0)</f>
        <v>#N/A</v>
      </c>
      <c r="AH113" s="12">
        <f t="shared" si="24"/>
        <v>0</v>
      </c>
      <c r="AI113" s="12">
        <f t="shared" si="25"/>
        <v>0</v>
      </c>
      <c r="AJ113" s="12">
        <f t="shared" si="26"/>
        <v>0</v>
      </c>
      <c r="AK113" s="12">
        <f t="shared" si="27"/>
        <v>0</v>
      </c>
      <c r="AL113" s="12"/>
      <c r="AM113" s="12"/>
    </row>
    <row r="114" spans="1:39" ht="11.45" customHeight="1" x14ac:dyDescent="0.2">
      <c r="N114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2023-11-24T09:53:43Z</dcterms:modified>
</cp:coreProperties>
</file>