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6" i="1" s="1"/>
  <c r="V462" i="1"/>
  <c r="V461" i="1"/>
  <c r="W460" i="1"/>
  <c r="W462" i="1" s="1"/>
  <c r="N460" i="1"/>
  <c r="V458" i="1"/>
  <c r="W457" i="1"/>
  <c r="V457" i="1"/>
  <c r="W456" i="1"/>
  <c r="N456" i="1"/>
  <c r="V453" i="1"/>
  <c r="W452" i="1"/>
  <c r="V452" i="1"/>
  <c r="X451" i="1"/>
  <c r="W451" i="1"/>
  <c r="X450" i="1"/>
  <c r="X452" i="1" s="1"/>
  <c r="W450" i="1"/>
  <c r="W453" i="1" s="1"/>
  <c r="V448" i="1"/>
  <c r="V447" i="1"/>
  <c r="X446" i="1"/>
  <c r="W446" i="1"/>
  <c r="W445" i="1"/>
  <c r="W443" i="1"/>
  <c r="V443" i="1"/>
  <c r="V442" i="1"/>
  <c r="X441" i="1"/>
  <c r="W441" i="1"/>
  <c r="W440" i="1"/>
  <c r="W442" i="1" s="1"/>
  <c r="W438" i="1"/>
  <c r="V438" i="1"/>
  <c r="V437" i="1"/>
  <c r="W436" i="1"/>
  <c r="X436" i="1" s="1"/>
  <c r="W435" i="1"/>
  <c r="S473" i="1" s="1"/>
  <c r="V431" i="1"/>
  <c r="V430" i="1"/>
  <c r="X429" i="1"/>
  <c r="W429" i="1"/>
  <c r="N429" i="1"/>
  <c r="W428" i="1"/>
  <c r="N428" i="1"/>
  <c r="V426" i="1"/>
  <c r="V425" i="1"/>
  <c r="W424" i="1"/>
  <c r="X424" i="1" s="1"/>
  <c r="W423" i="1"/>
  <c r="X423" i="1" s="1"/>
  <c r="W422" i="1"/>
  <c r="X422" i="1" s="1"/>
  <c r="W421" i="1"/>
  <c r="X421" i="1" s="1"/>
  <c r="N421" i="1"/>
  <c r="X420" i="1"/>
  <c r="W420" i="1"/>
  <c r="N420" i="1"/>
  <c r="W419" i="1"/>
  <c r="X419" i="1" s="1"/>
  <c r="N419" i="1"/>
  <c r="V417" i="1"/>
  <c r="X416" i="1"/>
  <c r="V416" i="1"/>
  <c r="W415" i="1"/>
  <c r="X415" i="1" s="1"/>
  <c r="N415" i="1"/>
  <c r="X414" i="1"/>
  <c r="W414" i="1"/>
  <c r="N414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V394" i="1"/>
  <c r="V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W388" i="1"/>
  <c r="X388" i="1" s="1"/>
  <c r="N388" i="1"/>
  <c r="X387" i="1"/>
  <c r="W387" i="1"/>
  <c r="N387" i="1"/>
  <c r="W386" i="1"/>
  <c r="X386" i="1" s="1"/>
  <c r="N386" i="1"/>
  <c r="V384" i="1"/>
  <c r="X383" i="1"/>
  <c r="W383" i="1"/>
  <c r="V383" i="1"/>
  <c r="W382" i="1"/>
  <c r="X382" i="1" s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V373" i="1"/>
  <c r="W372" i="1"/>
  <c r="W373" i="1" s="1"/>
  <c r="N372" i="1"/>
  <c r="V370" i="1"/>
  <c r="V369" i="1"/>
  <c r="X368" i="1"/>
  <c r="W368" i="1"/>
  <c r="N368" i="1"/>
  <c r="X367" i="1"/>
  <c r="W367" i="1"/>
  <c r="N367" i="1"/>
  <c r="W366" i="1"/>
  <c r="X366" i="1" s="1"/>
  <c r="N366" i="1"/>
  <c r="X365" i="1"/>
  <c r="X369" i="1" s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X353" i="1"/>
  <c r="W353" i="1"/>
  <c r="N353" i="1"/>
  <c r="X352" i="1"/>
  <c r="W352" i="1"/>
  <c r="N352" i="1"/>
  <c r="W351" i="1"/>
  <c r="X351" i="1" s="1"/>
  <c r="N351" i="1"/>
  <c r="X350" i="1"/>
  <c r="W350" i="1"/>
  <c r="N350" i="1"/>
  <c r="X349" i="1"/>
  <c r="W349" i="1"/>
  <c r="W362" i="1" s="1"/>
  <c r="N349" i="1"/>
  <c r="V347" i="1"/>
  <c r="V346" i="1"/>
  <c r="W345" i="1"/>
  <c r="X345" i="1" s="1"/>
  <c r="N345" i="1"/>
  <c r="W344" i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X331" i="1"/>
  <c r="X335" i="1" s="1"/>
  <c r="W331" i="1"/>
  <c r="W335" i="1" s="1"/>
  <c r="N331" i="1"/>
  <c r="V329" i="1"/>
  <c r="V328" i="1"/>
  <c r="W327" i="1"/>
  <c r="X327" i="1" s="1"/>
  <c r="N327" i="1"/>
  <c r="W326" i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X319" i="1"/>
  <c r="X323" i="1" s="1"/>
  <c r="W319" i="1"/>
  <c r="N319" i="1"/>
  <c r="W316" i="1"/>
  <c r="V316" i="1"/>
  <c r="V315" i="1"/>
  <c r="X314" i="1"/>
  <c r="X315" i="1" s="1"/>
  <c r="W314" i="1"/>
  <c r="W315" i="1" s="1"/>
  <c r="N314" i="1"/>
  <c r="V312" i="1"/>
  <c r="V311" i="1"/>
  <c r="W310" i="1"/>
  <c r="W311" i="1" s="1"/>
  <c r="N310" i="1"/>
  <c r="V308" i="1"/>
  <c r="V307" i="1"/>
  <c r="W306" i="1"/>
  <c r="X306" i="1" s="1"/>
  <c r="N306" i="1"/>
  <c r="X305" i="1"/>
  <c r="W305" i="1"/>
  <c r="N305" i="1"/>
  <c r="W304" i="1"/>
  <c r="V302" i="1"/>
  <c r="V301" i="1"/>
  <c r="X300" i="1"/>
  <c r="W300" i="1"/>
  <c r="N300" i="1"/>
  <c r="X299" i="1"/>
  <c r="W299" i="1"/>
  <c r="N299" i="1"/>
  <c r="W298" i="1"/>
  <c r="X298" i="1" s="1"/>
  <c r="X297" i="1"/>
  <c r="W297" i="1"/>
  <c r="N297" i="1"/>
  <c r="X296" i="1"/>
  <c r="W296" i="1"/>
  <c r="N296" i="1"/>
  <c r="W295" i="1"/>
  <c r="W302" i="1" s="1"/>
  <c r="N295" i="1"/>
  <c r="W294" i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V280" i="1"/>
  <c r="X279" i="1"/>
  <c r="W279" i="1"/>
  <c r="W278" i="1"/>
  <c r="W281" i="1" s="1"/>
  <c r="N278" i="1"/>
  <c r="W277" i="1"/>
  <c r="X277" i="1" s="1"/>
  <c r="N277" i="1"/>
  <c r="W275" i="1"/>
  <c r="V275" i="1"/>
  <c r="W274" i="1"/>
  <c r="V274" i="1"/>
  <c r="W273" i="1"/>
  <c r="X273" i="1" s="1"/>
  <c r="X274" i="1" s="1"/>
  <c r="N273" i="1"/>
  <c r="V270" i="1"/>
  <c r="V269" i="1"/>
  <c r="W268" i="1"/>
  <c r="X268" i="1" s="1"/>
  <c r="X269" i="1" s="1"/>
  <c r="N268" i="1"/>
  <c r="X267" i="1"/>
  <c r="W267" i="1"/>
  <c r="N267" i="1"/>
  <c r="V265" i="1"/>
  <c r="V264" i="1"/>
  <c r="X263" i="1"/>
  <c r="W263" i="1"/>
  <c r="N263" i="1"/>
  <c r="X262" i="1"/>
  <c r="W262" i="1"/>
  <c r="N262" i="1"/>
  <c r="W261" i="1"/>
  <c r="X261" i="1" s="1"/>
  <c r="N261" i="1"/>
  <c r="W260" i="1"/>
  <c r="X260" i="1" s="1"/>
  <c r="N260" i="1"/>
  <c r="X259" i="1"/>
  <c r="W259" i="1"/>
  <c r="W258" i="1"/>
  <c r="X258" i="1" s="1"/>
  <c r="N258" i="1"/>
  <c r="W257" i="1"/>
  <c r="W264" i="1" s="1"/>
  <c r="N257" i="1"/>
  <c r="V254" i="1"/>
  <c r="V253" i="1"/>
  <c r="W252" i="1"/>
  <c r="X252" i="1" s="1"/>
  <c r="N252" i="1"/>
  <c r="X251" i="1"/>
  <c r="W251" i="1"/>
  <c r="N251" i="1"/>
  <c r="X250" i="1"/>
  <c r="X253" i="1" s="1"/>
  <c r="W250" i="1"/>
  <c r="W253" i="1" s="1"/>
  <c r="N250" i="1"/>
  <c r="V248" i="1"/>
  <c r="V247" i="1"/>
  <c r="X246" i="1"/>
  <c r="W246" i="1"/>
  <c r="W245" i="1"/>
  <c r="X245" i="1" s="1"/>
  <c r="W244" i="1"/>
  <c r="W247" i="1" s="1"/>
  <c r="V242" i="1"/>
  <c r="V241" i="1"/>
  <c r="X240" i="1"/>
  <c r="W240" i="1"/>
  <c r="N240" i="1"/>
  <c r="W239" i="1"/>
  <c r="X239" i="1" s="1"/>
  <c r="N239" i="1"/>
  <c r="X238" i="1"/>
  <c r="X241" i="1" s="1"/>
  <c r="W238" i="1"/>
  <c r="N238" i="1"/>
  <c r="V236" i="1"/>
  <c r="V235" i="1"/>
  <c r="X234" i="1"/>
  <c r="W234" i="1"/>
  <c r="N234" i="1"/>
  <c r="X233" i="1"/>
  <c r="W233" i="1"/>
  <c r="N233" i="1"/>
  <c r="W232" i="1"/>
  <c r="X232" i="1" s="1"/>
  <c r="N232" i="1"/>
  <c r="W231" i="1"/>
  <c r="X231" i="1" s="1"/>
  <c r="N231" i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W224" i="1"/>
  <c r="V224" i="1"/>
  <c r="X223" i="1"/>
  <c r="W223" i="1"/>
  <c r="N223" i="1"/>
  <c r="X222" i="1"/>
  <c r="W222" i="1"/>
  <c r="N222" i="1"/>
  <c r="X221" i="1"/>
  <c r="W221" i="1"/>
  <c r="N221" i="1"/>
  <c r="W220" i="1"/>
  <c r="X220" i="1" s="1"/>
  <c r="N220" i="1"/>
  <c r="W218" i="1"/>
  <c r="V218" i="1"/>
  <c r="X217" i="1"/>
  <c r="W217" i="1"/>
  <c r="V217" i="1"/>
  <c r="W216" i="1"/>
  <c r="X216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J473" i="1" s="1"/>
  <c r="N198" i="1"/>
  <c r="V195" i="1"/>
  <c r="V194" i="1"/>
  <c r="W193" i="1"/>
  <c r="X193" i="1" s="1"/>
  <c r="X194" i="1" s="1"/>
  <c r="N193" i="1"/>
  <c r="X192" i="1"/>
  <c r="W192" i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W190" i="1" s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X157" i="1"/>
  <c r="W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W151" i="1" s="1"/>
  <c r="N143" i="1"/>
  <c r="V140" i="1"/>
  <c r="V139" i="1"/>
  <c r="X138" i="1"/>
  <c r="W138" i="1"/>
  <c r="N138" i="1"/>
  <c r="X137" i="1"/>
  <c r="W137" i="1"/>
  <c r="N137" i="1"/>
  <c r="W136" i="1"/>
  <c r="G473" i="1" s="1"/>
  <c r="N136" i="1"/>
  <c r="V132" i="1"/>
  <c r="V131" i="1"/>
  <c r="W130" i="1"/>
  <c r="W131" i="1" s="1"/>
  <c r="N130" i="1"/>
  <c r="W129" i="1"/>
  <c r="X129" i="1" s="1"/>
  <c r="N129" i="1"/>
  <c r="X128" i="1"/>
  <c r="W128" i="1"/>
  <c r="N128" i="1"/>
  <c r="V125" i="1"/>
  <c r="V124" i="1"/>
  <c r="X123" i="1"/>
  <c r="W123" i="1"/>
  <c r="W122" i="1"/>
  <c r="X122" i="1" s="1"/>
  <c r="N122" i="1"/>
  <c r="W121" i="1"/>
  <c r="X121" i="1" s="1"/>
  <c r="X120" i="1"/>
  <c r="W120" i="1"/>
  <c r="N120" i="1"/>
  <c r="W119" i="1"/>
  <c r="W125" i="1" s="1"/>
  <c r="N119" i="1"/>
  <c r="V117" i="1"/>
  <c r="V116" i="1"/>
  <c r="W115" i="1"/>
  <c r="X115" i="1" s="1"/>
  <c r="X114" i="1"/>
  <c r="W114" i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W107" i="1"/>
  <c r="X107" i="1" s="1"/>
  <c r="X106" i="1"/>
  <c r="X116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W80" i="1" s="1"/>
  <c r="N66" i="1"/>
  <c r="W65" i="1"/>
  <c r="X65" i="1" s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W50" i="1"/>
  <c r="X50" i="1" s="1"/>
  <c r="N50" i="1"/>
  <c r="X49" i="1"/>
  <c r="X51" i="1" s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X29" i="1" s="1"/>
  <c r="N29" i="1"/>
  <c r="W28" i="1"/>
  <c r="X28" i="1" s="1"/>
  <c r="N28" i="1"/>
  <c r="X27" i="1"/>
  <c r="W27" i="1"/>
  <c r="N27" i="1"/>
  <c r="X26" i="1"/>
  <c r="W26" i="1"/>
  <c r="W32" i="1" s="1"/>
  <c r="N26" i="1"/>
  <c r="V24" i="1"/>
  <c r="V463" i="1" s="1"/>
  <c r="V23" i="1"/>
  <c r="X22" i="1"/>
  <c r="X23" i="1" s="1"/>
  <c r="W22" i="1"/>
  <c r="W465" i="1" s="1"/>
  <c r="N22" i="1"/>
  <c r="H10" i="1"/>
  <c r="F10" i="1"/>
  <c r="F9" i="1"/>
  <c r="A9" i="1"/>
  <c r="A10" i="1" s="1"/>
  <c r="D7" i="1"/>
  <c r="O6" i="1"/>
  <c r="N2" i="1"/>
  <c r="X425" i="1" l="1"/>
  <c r="X32" i="1"/>
  <c r="W33" i="1"/>
  <c r="W140" i="1"/>
  <c r="W152" i="1"/>
  <c r="W214" i="1"/>
  <c r="W248" i="1"/>
  <c r="W307" i="1"/>
  <c r="X304" i="1"/>
  <c r="X307" i="1" s="1"/>
  <c r="X362" i="1"/>
  <c r="W363" i="1"/>
  <c r="X393" i="1"/>
  <c r="W394" i="1"/>
  <c r="X403" i="1"/>
  <c r="R473" i="1"/>
  <c r="W412" i="1"/>
  <c r="W425" i="1"/>
  <c r="D473" i="1"/>
  <c r="H9" i="1"/>
  <c r="V467" i="1"/>
  <c r="W24" i="1"/>
  <c r="X55" i="1"/>
  <c r="X59" i="1" s="1"/>
  <c r="X66" i="1"/>
  <c r="X80" i="1" s="1"/>
  <c r="X83" i="1"/>
  <c r="X90" i="1" s="1"/>
  <c r="W91" i="1"/>
  <c r="X119" i="1"/>
  <c r="X124" i="1" s="1"/>
  <c r="W124" i="1"/>
  <c r="X130" i="1"/>
  <c r="X131" i="1" s="1"/>
  <c r="X136" i="1"/>
  <c r="X139" i="1" s="1"/>
  <c r="W139" i="1"/>
  <c r="W170" i="1"/>
  <c r="X172" i="1"/>
  <c r="X189" i="1" s="1"/>
  <c r="X198" i="1"/>
  <c r="X213" i="1" s="1"/>
  <c r="W213" i="1"/>
  <c r="X224" i="1"/>
  <c r="X235" i="1"/>
  <c r="W235" i="1"/>
  <c r="W242" i="1"/>
  <c r="W241" i="1"/>
  <c r="X244" i="1"/>
  <c r="X247" i="1" s="1"/>
  <c r="W254" i="1"/>
  <c r="W270" i="1"/>
  <c r="X278" i="1"/>
  <c r="W280" i="1"/>
  <c r="X295" i="1"/>
  <c r="W301" i="1"/>
  <c r="X310" i="1"/>
  <c r="X311" i="1" s="1"/>
  <c r="W312" i="1"/>
  <c r="W323" i="1"/>
  <c r="W328" i="1"/>
  <c r="W329" i="1"/>
  <c r="P473" i="1"/>
  <c r="W346" i="1"/>
  <c r="W347" i="1"/>
  <c r="W431" i="1"/>
  <c r="X428" i="1"/>
  <c r="X430" i="1" s="1"/>
  <c r="W437" i="1"/>
  <c r="W447" i="1"/>
  <c r="X445" i="1"/>
  <c r="X447" i="1" s="1"/>
  <c r="T473" i="1"/>
  <c r="W458" i="1"/>
  <c r="X460" i="1"/>
  <c r="X461" i="1" s="1"/>
  <c r="H473" i="1"/>
  <c r="J9" i="1"/>
  <c r="W23" i="1"/>
  <c r="C473" i="1"/>
  <c r="W60" i="1"/>
  <c r="W104" i="1"/>
  <c r="W117" i="1"/>
  <c r="F473" i="1"/>
  <c r="W132" i="1"/>
  <c r="I473" i="1"/>
  <c r="W158" i="1"/>
  <c r="X165" i="1"/>
  <c r="X169" i="1" s="1"/>
  <c r="W189" i="1"/>
  <c r="W194" i="1"/>
  <c r="W195" i="1"/>
  <c r="W225" i="1"/>
  <c r="W269" i="1"/>
  <c r="X280" i="1"/>
  <c r="X294" i="1"/>
  <c r="X301" i="1" s="1"/>
  <c r="N473" i="1"/>
  <c r="W308" i="1"/>
  <c r="O473" i="1"/>
  <c r="W324" i="1"/>
  <c r="X326" i="1"/>
  <c r="X328" i="1" s="1"/>
  <c r="X344" i="1"/>
  <c r="X346" i="1" s="1"/>
  <c r="W369" i="1"/>
  <c r="X372" i="1"/>
  <c r="X373" i="1" s="1"/>
  <c r="W374" i="1"/>
  <c r="W384" i="1"/>
  <c r="W393" i="1"/>
  <c r="X411" i="1"/>
  <c r="W411" i="1"/>
  <c r="W417" i="1"/>
  <c r="W430" i="1"/>
  <c r="X435" i="1"/>
  <c r="X437" i="1" s="1"/>
  <c r="X440" i="1"/>
  <c r="X442" i="1" s="1"/>
  <c r="X456" i="1"/>
  <c r="X457" i="1" s="1"/>
  <c r="M473" i="1"/>
  <c r="B473" i="1"/>
  <c r="W464" i="1"/>
  <c r="W466" i="1" s="1"/>
  <c r="E473" i="1"/>
  <c r="W81" i="1"/>
  <c r="X151" i="1"/>
  <c r="W163" i="1"/>
  <c r="W236" i="1"/>
  <c r="L473" i="1"/>
  <c r="X257" i="1"/>
  <c r="X264" i="1" s="1"/>
  <c r="W265" i="1"/>
  <c r="W336" i="1"/>
  <c r="W370" i="1"/>
  <c r="W416" i="1"/>
  <c r="W426" i="1"/>
  <c r="W448" i="1"/>
  <c r="W461" i="1"/>
  <c r="Q473" i="1"/>
  <c r="X468" i="1" l="1"/>
  <c r="W467" i="1"/>
  <c r="W463" i="1"/>
</calcChain>
</file>

<file path=xl/sharedStrings.xml><?xml version="1.0" encoding="utf-8"?>
<sst xmlns="http://schemas.openxmlformats.org/spreadsheetml/2006/main" count="1944" uniqueCount="661">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</sst>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0" fillId="0" borderId="29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7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1" t="s">
        <v>0</v>
      </c>
      <c r="E1" s="122"/>
      <c r="F1" s="122"/>
      <c r="G1" s="6" t="s">
        <v>1</v>
      </c>
      <c r="H1" s="121" t="s">
        <v>2</v>
      </c>
      <c r="I1" s="122"/>
      <c r="J1" s="122"/>
      <c r="K1" s="122"/>
      <c r="L1" s="122"/>
      <c r="M1" s="122"/>
      <c r="N1" s="122"/>
      <c r="O1" s="122"/>
      <c r="P1" s="161" t="s">
        <v>3</v>
      </c>
      <c r="Q1" s="122"/>
      <c r="R1" s="12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6"/>
      <c r="O3" s="76"/>
      <c r="P3" s="76"/>
      <c r="Q3" s="76"/>
      <c r="R3" s="76"/>
      <c r="S3" s="76"/>
      <c r="T3" s="76"/>
      <c r="U3" s="76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9" t="s">
        <v>8</v>
      </c>
      <c r="B5" s="94"/>
      <c r="C5" s="95"/>
      <c r="D5" s="89"/>
      <c r="E5" s="91"/>
      <c r="F5" s="156" t="s">
        <v>9</v>
      </c>
      <c r="G5" s="95"/>
      <c r="H5" s="89"/>
      <c r="I5" s="90"/>
      <c r="J5" s="90"/>
      <c r="K5" s="90"/>
      <c r="L5" s="91"/>
      <c r="N5" s="24" t="s">
        <v>10</v>
      </c>
      <c r="O5" s="146">
        <v>45253</v>
      </c>
      <c r="P5" s="116"/>
      <c r="R5" s="158" t="s">
        <v>11</v>
      </c>
      <c r="S5" s="104"/>
      <c r="T5" s="137" t="s">
        <v>12</v>
      </c>
      <c r="U5" s="116"/>
      <c r="Z5" s="14"/>
      <c r="AA5" s="14"/>
      <c r="AB5" s="14"/>
    </row>
    <row r="6" spans="1:29" s="64" customFormat="1" ht="24" customHeight="1" x14ac:dyDescent="0.2">
      <c r="A6" s="129" t="s">
        <v>13</v>
      </c>
      <c r="B6" s="94"/>
      <c r="C6" s="95"/>
      <c r="D6" s="151" t="s">
        <v>14</v>
      </c>
      <c r="E6" s="152"/>
      <c r="F6" s="152"/>
      <c r="G6" s="152"/>
      <c r="H6" s="152"/>
      <c r="I6" s="152"/>
      <c r="J6" s="152"/>
      <c r="K6" s="152"/>
      <c r="L6" s="116"/>
      <c r="N6" s="24" t="s">
        <v>15</v>
      </c>
      <c r="O6" s="128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8" t="s">
        <v>17</v>
      </c>
      <c r="U6" s="99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4"/>
      <c r="O7" s="26"/>
      <c r="P7" s="26"/>
      <c r="R7" s="76"/>
      <c r="S7" s="104"/>
      <c r="T7" s="139"/>
      <c r="U7" s="140"/>
      <c r="Z7" s="14"/>
      <c r="AA7" s="14"/>
      <c r="AB7" s="14"/>
    </row>
    <row r="8" spans="1:29" s="64" customFormat="1" ht="25.5" customHeight="1" x14ac:dyDescent="0.2">
      <c r="A8" s="160" t="s">
        <v>18</v>
      </c>
      <c r="B8" s="79"/>
      <c r="C8" s="80"/>
      <c r="D8" s="117"/>
      <c r="E8" s="118"/>
      <c r="F8" s="118"/>
      <c r="G8" s="118"/>
      <c r="H8" s="118"/>
      <c r="I8" s="118"/>
      <c r="J8" s="118"/>
      <c r="K8" s="118"/>
      <c r="L8" s="119"/>
      <c r="N8" s="24" t="s">
        <v>19</v>
      </c>
      <c r="O8" s="115">
        <v>0.41666666666666669</v>
      </c>
      <c r="P8" s="116"/>
      <c r="R8" s="76"/>
      <c r="S8" s="104"/>
      <c r="T8" s="139"/>
      <c r="U8" s="140"/>
      <c r="Z8" s="14"/>
      <c r="AA8" s="14"/>
      <c r="AB8" s="14"/>
    </row>
    <row r="9" spans="1:29" s="64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7" t="s">
        <v>20</v>
      </c>
      <c r="O9" s="146"/>
      <c r="P9" s="116"/>
      <c r="R9" s="76"/>
      <c r="S9" s="104"/>
      <c r="T9" s="141"/>
      <c r="U9" s="142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9" t="str">
        <f>IFERROR(VLOOKUP($D$10,Proxy,2,0),"")</f>
        <v/>
      </c>
      <c r="I10" s="76"/>
      <c r="J10" s="76"/>
      <c r="K10" s="76"/>
      <c r="L10" s="76"/>
      <c r="N10" s="27" t="s">
        <v>21</v>
      </c>
      <c r="O10" s="115"/>
      <c r="P10" s="116"/>
      <c r="S10" s="24" t="s">
        <v>22</v>
      </c>
      <c r="T10" s="98" t="s">
        <v>23</v>
      </c>
      <c r="U10" s="99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5"/>
      <c r="P11" s="116"/>
      <c r="S11" s="24" t="s">
        <v>26</v>
      </c>
      <c r="T11" s="153" t="s">
        <v>27</v>
      </c>
      <c r="U11" s="154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5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50"/>
      <c r="P12" s="145"/>
      <c r="Q12" s="33"/>
      <c r="S12" s="24"/>
      <c r="T12" s="122"/>
      <c r="U12" s="76"/>
      <c r="Z12" s="14"/>
      <c r="AA12" s="14"/>
      <c r="AB12" s="14"/>
    </row>
    <row r="13" spans="1:29" s="64" customFormat="1" ht="23.25" customHeight="1" x14ac:dyDescent="0.2">
      <c r="A13" s="155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3"/>
      <c r="P13" s="154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5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35" t="s">
        <v>34</v>
      </c>
      <c r="O15" s="122"/>
      <c r="P15" s="122"/>
      <c r="Q15" s="122"/>
      <c r="R15" s="12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6" t="s">
        <v>35</v>
      </c>
      <c r="B17" s="96" t="s">
        <v>36</v>
      </c>
      <c r="C17" s="132" t="s">
        <v>37</v>
      </c>
      <c r="D17" s="96" t="s">
        <v>38</v>
      </c>
      <c r="E17" s="124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123"/>
      <c r="P17" s="123"/>
      <c r="Q17" s="123"/>
      <c r="R17" s="124"/>
      <c r="S17" s="159" t="s">
        <v>48</v>
      </c>
      <c r="T17" s="95"/>
      <c r="U17" s="96" t="s">
        <v>49</v>
      </c>
      <c r="V17" s="96" t="s">
        <v>50</v>
      </c>
      <c r="W17" s="101" t="s">
        <v>51</v>
      </c>
      <c r="X17" s="96" t="s">
        <v>52</v>
      </c>
      <c r="Y17" s="109" t="s">
        <v>53</v>
      </c>
      <c r="Z17" s="109" t="s">
        <v>54</v>
      </c>
      <c r="AA17" s="109" t="s">
        <v>55</v>
      </c>
      <c r="AB17" s="110"/>
      <c r="AC17" s="111"/>
      <c r="AD17" s="130"/>
      <c r="BA17" s="108" t="s">
        <v>56</v>
      </c>
    </row>
    <row r="18" spans="1:53" ht="14.25" customHeight="1" x14ac:dyDescent="0.2">
      <c r="A18" s="97"/>
      <c r="B18" s="97"/>
      <c r="C18" s="97"/>
      <c r="D18" s="125"/>
      <c r="E18" s="127"/>
      <c r="F18" s="97"/>
      <c r="G18" s="97"/>
      <c r="H18" s="97"/>
      <c r="I18" s="97"/>
      <c r="J18" s="97"/>
      <c r="K18" s="97"/>
      <c r="L18" s="97"/>
      <c r="M18" s="97"/>
      <c r="N18" s="125"/>
      <c r="O18" s="126"/>
      <c r="P18" s="126"/>
      <c r="Q18" s="126"/>
      <c r="R18" s="127"/>
      <c r="S18" s="65" t="s">
        <v>57</v>
      </c>
      <c r="T18" s="65" t="s">
        <v>58</v>
      </c>
      <c r="U18" s="97"/>
      <c r="V18" s="97"/>
      <c r="W18" s="102"/>
      <c r="X18" s="97"/>
      <c r="Y18" s="147"/>
      <c r="Z18" s="147"/>
      <c r="AA18" s="112"/>
      <c r="AB18" s="113"/>
      <c r="AC18" s="114"/>
      <c r="AD18" s="131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1"/>
      <c r="Z19" s="41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6"/>
      <c r="Z20" s="66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4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4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4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4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4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4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4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4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4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4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1"/>
      <c r="Z46" s="41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6"/>
      <c r="Z47" s="66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4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4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0</v>
      </c>
      <c r="W50" s="50">
        <f>IFERROR(IF(V50="",0,CEILING((V50/$H50),1)*$H50),"")</f>
        <v>0</v>
      </c>
      <c r="X50" s="51" t="str">
        <f>IFERROR(IF(W50=0,"",ROUNDUP(W50/H50,0)*0.00753),"")</f>
        <v/>
      </c>
      <c r="Y50" s="52"/>
      <c r="Z50" s="53"/>
      <c r="AD50" s="54"/>
      <c r="BA50" s="55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6" t="s">
        <v>67</v>
      </c>
      <c r="V51" s="57">
        <f>IFERROR(V49/H49,"0")+IFERROR(V50/H50,"0")</f>
        <v>0</v>
      </c>
      <c r="W51" s="57">
        <f>IFERROR(W49/H49,"0")+IFERROR(W50/H50,"0")</f>
        <v>0</v>
      </c>
      <c r="X51" s="57">
        <f>IFERROR(IF(X49="",0,X49),"0")+IFERROR(IF(X50="",0,X50),"0")</f>
        <v>0</v>
      </c>
      <c r="Y51" s="58"/>
      <c r="Z51" s="58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6" t="s">
        <v>65</v>
      </c>
      <c r="V52" s="57">
        <f>IFERROR(SUM(V49:V50),"0")</f>
        <v>0</v>
      </c>
      <c r="W52" s="57">
        <f>IFERROR(SUM(W49:W50),"0")</f>
        <v>0</v>
      </c>
      <c r="X52" s="56"/>
      <c r="Y52" s="58"/>
      <c r="Z52" s="58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6"/>
      <c r="Z53" s="66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4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2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4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4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0</v>
      </c>
      <c r="W57" s="50">
        <f>IFERROR(IF(V57="",0,CEILING((V57/$H57),1)*$H57),"")</f>
        <v>0</v>
      </c>
      <c r="X57" s="51" t="str">
        <f>IFERROR(IF(W57=0,"",ROUNDUP(W57/H57,0)*0.00937),"")</f>
        <v/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4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2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6" t="s">
        <v>67</v>
      </c>
      <c r="V59" s="57">
        <f>IFERROR(V55/H55,"0")+IFERROR(V56/H56,"0")+IFERROR(V57/H57,"0")+IFERROR(V58/H58,"0")</f>
        <v>0</v>
      </c>
      <c r="W59" s="57">
        <f>IFERROR(W55/H55,"0")+IFERROR(W56/H56,"0")+IFERROR(W57/H57,"0")+IFERROR(W58/H58,"0")</f>
        <v>0</v>
      </c>
      <c r="X59" s="57">
        <f>IFERROR(IF(X55="",0,X55),"0")+IFERROR(IF(X56="",0,X56),"0")+IFERROR(IF(X57="",0,X57),"0")+IFERROR(IF(X58="",0,X58),"0")</f>
        <v>0</v>
      </c>
      <c r="Y59" s="58"/>
      <c r="Z59" s="58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6" t="s">
        <v>65</v>
      </c>
      <c r="V60" s="57">
        <f>IFERROR(SUM(V55:V58),"0")</f>
        <v>0</v>
      </c>
      <c r="W60" s="57">
        <f>IFERROR(SUM(W55:W58),"0")</f>
        <v>0</v>
      </c>
      <c r="X60" s="56"/>
      <c r="Y60" s="58"/>
      <c r="Z60" s="58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6"/>
      <c r="Z61" s="66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4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2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9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4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4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20</v>
      </c>
      <c r="W65" s="50">
        <f t="shared" si="2"/>
        <v>21.6</v>
      </c>
      <c r="X65" s="51">
        <f>IFERROR(IF(W65=0,"",ROUNDUP(W65/H65,0)*0.02175),"")</f>
        <v>4.3499999999999997E-2</v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4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4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4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4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4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4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4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4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4">
        <v>4680115882577</v>
      </c>
      <c r="E74" s="73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92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>IFERROR(IF(W74=0,"",ROUNDUP(W74/H74,0)*0.00753),"")</f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4">
        <v>4680115882720</v>
      </c>
      <c r="E75" s="73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92" t="s">
        <v>144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4">
        <v>4607091388466</v>
      </c>
      <c r="E76" s="73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4">
        <v>4680115880269</v>
      </c>
      <c r="E77" s="73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4">
        <v>4680115880429</v>
      </c>
      <c r="E78" s="73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4">
        <v>4680115881457</v>
      </c>
      <c r="E79" s="73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1.8518518518518516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4.3499999999999997E-2</v>
      </c>
      <c r="Y80" s="58"/>
      <c r="Z80" s="58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6" t="s">
        <v>65</v>
      </c>
      <c r="V81" s="57">
        <f>IFERROR(SUM(V63:V79),"0")</f>
        <v>20</v>
      </c>
      <c r="W81" s="57">
        <f>IFERROR(SUM(W63:W79),"0")</f>
        <v>21.6</v>
      </c>
      <c r="X81" s="56"/>
      <c r="Y81" s="58"/>
      <c r="Z81" s="58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4">
        <v>4607091384789</v>
      </c>
      <c r="E83" s="73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92" t="s">
        <v>155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4">
        <v>4680115881488</v>
      </c>
      <c r="E84" s="73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4">
        <v>4607091384765</v>
      </c>
      <c r="E85" s="73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92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4">
        <v>4680115882751</v>
      </c>
      <c r="E86" s="73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92" t="s">
        <v>163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4">
        <v>4680115882775</v>
      </c>
      <c r="E87" s="73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92" t="s">
        <v>167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4">
        <v>4680115880658</v>
      </c>
      <c r="E88" s="73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4">
        <v>4607091381962</v>
      </c>
      <c r="E89" s="73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4">
        <v>4607091387667</v>
      </c>
      <c r="E93" s="73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4">
        <v>4607091387636</v>
      </c>
      <c r="E94" s="73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4">
        <v>4607091384727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4">
        <v>4607091386745</v>
      </c>
      <c r="E96" s="73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4">
        <v>4607091382426</v>
      </c>
      <c r="E97" s="73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4">
        <v>4607091386547</v>
      </c>
      <c r="E98" s="73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4">
        <v>4607091384734</v>
      </c>
      <c r="E99" s="73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4">
        <v>4607091382464</v>
      </c>
      <c r="E100" s="73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4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2" t="s">
        <v>190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4">
        <v>4680115883444</v>
      </c>
      <c r="E102" s="73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92" t="s">
        <v>190</v>
      </c>
      <c r="O102" s="72"/>
      <c r="P102" s="72"/>
      <c r="Q102" s="72"/>
      <c r="R102" s="73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58"/>
      <c r="Z103" s="58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6" t="s">
        <v>65</v>
      </c>
      <c r="V104" s="57">
        <f>IFERROR(SUM(V93:V102),"0")</f>
        <v>0</v>
      </c>
      <c r="W104" s="57">
        <f>IFERROR(SUM(W93:W102),"0")</f>
        <v>0</v>
      </c>
      <c r="X104" s="56"/>
      <c r="Y104" s="58"/>
      <c r="Z104" s="58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4">
        <v>4607091386967</v>
      </c>
      <c r="E106" s="73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92" t="s">
        <v>194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4">
        <v>4607091386967</v>
      </c>
      <c r="E107" s="73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92" t="s">
        <v>196</v>
      </c>
      <c r="O107" s="72"/>
      <c r="P107" s="72"/>
      <c r="Q107" s="72"/>
      <c r="R107" s="73"/>
      <c r="S107" s="47"/>
      <c r="T107" s="47"/>
      <c r="U107" s="48" t="s">
        <v>65</v>
      </c>
      <c r="V107" s="49">
        <v>174</v>
      </c>
      <c r="W107" s="50">
        <f t="shared" si="6"/>
        <v>176.4</v>
      </c>
      <c r="X107" s="51">
        <f>IFERROR(IF(W107=0,"",ROUNDUP(W107/H107,0)*0.02175),"")</f>
        <v>0.45674999999999999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4">
        <v>4607091385304</v>
      </c>
      <c r="E108" s="73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IFERROR(IF(W108=0,"",ROUNDUP(W108/H108,0)*0.02175),"")</f>
        <v/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4">
        <v>4607091386264</v>
      </c>
      <c r="E109" s="73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4">
        <v>4680115882584</v>
      </c>
      <c r="E110" s="73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92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IFERROR(IF(W110=0,"",ROUNDUP(W110/H110,0)*0.00753),"")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4">
        <v>4607091385731</v>
      </c>
      <c r="E111" s="73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92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4">
        <v>4680115880214</v>
      </c>
      <c r="E112" s="73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92" t="s">
        <v>209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4">
        <v>4680115880894</v>
      </c>
      <c r="E113" s="73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92" t="s">
        <v>212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4">
        <v>4607091385427</v>
      </c>
      <c r="E114" s="73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7"/>
      <c r="T114" s="47"/>
      <c r="U114" s="48" t="s">
        <v>65</v>
      </c>
      <c r="V114" s="49">
        <v>0</v>
      </c>
      <c r="W114" s="50">
        <f t="shared" si="6"/>
        <v>0</v>
      </c>
      <c r="X114" s="51" t="str">
        <f>IFERROR(IF(W114=0,"",ROUNDUP(W114/H114,0)*0.00753),"")</f>
        <v/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4">
        <v>4680115882645</v>
      </c>
      <c r="E115" s="73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92" t="s">
        <v>217</v>
      </c>
      <c r="O115" s="72"/>
      <c r="P115" s="72"/>
      <c r="Q115" s="72"/>
      <c r="R115" s="73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20.714285714285712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21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0.45674999999999999</v>
      </c>
      <c r="Y116" s="58"/>
      <c r="Z116" s="58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6" t="s">
        <v>65</v>
      </c>
      <c r="V117" s="57">
        <f>IFERROR(SUM(V106:V115),"0")</f>
        <v>174</v>
      </c>
      <c r="W117" s="57">
        <f>IFERROR(SUM(W106:W115),"0")</f>
        <v>176.4</v>
      </c>
      <c r="X117" s="56"/>
      <c r="Y117" s="58"/>
      <c r="Z117" s="58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4">
        <v>4607091383065</v>
      </c>
      <c r="E119" s="73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4">
        <v>4680115881532</v>
      </c>
      <c r="E120" s="73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IFERROR(IF(W120=0,"",ROUNDUP(W120/H120,0)*0.02175),"")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4">
        <v>4680115882652</v>
      </c>
      <c r="E121" s="73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92" t="s">
        <v>225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4">
        <v>4680115880238</v>
      </c>
      <c r="E122" s="73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4">
        <v>4680115881464</v>
      </c>
      <c r="E123" s="73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92" t="s">
        <v>230</v>
      </c>
      <c r="O123" s="72"/>
      <c r="P123" s="72"/>
      <c r="Q123" s="72"/>
      <c r="R123" s="73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6" t="s">
        <v>67</v>
      </c>
      <c r="V124" s="57">
        <f>IFERROR(V119/H119,"0")+IFERROR(V120/H120,"0")+IFERROR(V121/H121,"0")+IFERROR(V122/H122,"0")+IFERROR(V123/H123,"0")</f>
        <v>0</v>
      </c>
      <c r="W124" s="57">
        <f>IFERROR(W119/H119,"0")+IFERROR(W120/H120,"0")+IFERROR(W121/H121,"0")+IFERROR(W122/H122,"0")+IFERROR(W123/H123,"0")</f>
        <v>0</v>
      </c>
      <c r="X124" s="57">
        <f>IFERROR(IF(X119="",0,X119),"0")+IFERROR(IF(X120="",0,X120),"0")+IFERROR(IF(X121="",0,X121),"0")+IFERROR(IF(X122="",0,X122),"0")+IFERROR(IF(X123="",0,X123),"0")</f>
        <v>0</v>
      </c>
      <c r="Y124" s="58"/>
      <c r="Z124" s="58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6" t="s">
        <v>65</v>
      </c>
      <c r="V125" s="57">
        <f>IFERROR(SUM(V119:V123),"0")</f>
        <v>0</v>
      </c>
      <c r="W125" s="57">
        <f>IFERROR(SUM(W119:W123),"0")</f>
        <v>0</v>
      </c>
      <c r="X125" s="56"/>
      <c r="Y125" s="58"/>
      <c r="Z125" s="58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6"/>
      <c r="Z126" s="66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4">
        <v>4607091385168</v>
      </c>
      <c r="E128" s="73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IFERROR(IF(W128=0,"",ROUNDUP(W128/H128,0)*0.02175),"")</f>
        <v/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4">
        <v>4607091383256</v>
      </c>
      <c r="E129" s="73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4">
        <v>4607091385748</v>
      </c>
      <c r="E130" s="73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7"/>
      <c r="T130" s="47"/>
      <c r="U130" s="48" t="s">
        <v>65</v>
      </c>
      <c r="V130" s="49">
        <v>0</v>
      </c>
      <c r="W130" s="50">
        <f>IFERROR(IF(V130="",0,CEILING((V130/$H130),1)*$H130),"")</f>
        <v>0</v>
      </c>
      <c r="X130" s="51" t="str">
        <f>IFERROR(IF(W130=0,"",ROUNDUP(W130/H130,0)*0.00753),"")</f>
        <v/>
      </c>
      <c r="Y130" s="52"/>
      <c r="Z130" s="53"/>
      <c r="AD130" s="54"/>
      <c r="BA130" s="55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6" t="s">
        <v>67</v>
      </c>
      <c r="V131" s="57">
        <f>IFERROR(V128/H128,"0")+IFERROR(V129/H129,"0")+IFERROR(V130/H130,"0")</f>
        <v>0</v>
      </c>
      <c r="W131" s="57">
        <f>IFERROR(W128/H128,"0")+IFERROR(W129/H129,"0")+IFERROR(W130/H130,"0")</f>
        <v>0</v>
      </c>
      <c r="X131" s="57">
        <f>IFERROR(IF(X128="",0,X128),"0")+IFERROR(IF(X129="",0,X129),"0")+IFERROR(IF(X130="",0,X130),"0")</f>
        <v>0</v>
      </c>
      <c r="Y131" s="58"/>
      <c r="Z131" s="58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6" t="s">
        <v>65</v>
      </c>
      <c r="V132" s="57">
        <f>IFERROR(SUM(V128:V130),"0")</f>
        <v>0</v>
      </c>
      <c r="W132" s="57">
        <f>IFERROR(SUM(W128:W130),"0")</f>
        <v>0</v>
      </c>
      <c r="X132" s="56"/>
      <c r="Y132" s="58"/>
      <c r="Z132" s="58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1"/>
      <c r="Z133" s="41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6"/>
      <c r="Z134" s="66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4">
        <v>4607091383423</v>
      </c>
      <c r="E136" s="73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4">
        <v>4607091381405</v>
      </c>
      <c r="E137" s="73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4">
        <v>4607091386516</v>
      </c>
      <c r="E138" s="73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6"/>
      <c r="Z141" s="66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4">
        <v>4680115880993</v>
      </c>
      <c r="E143" s="73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ref="W143:W150" si="7">IFERROR(IF(V143="",0,CEILING((V143/$H143),1)*$H143),"")</f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4">
        <v>4680115881761</v>
      </c>
      <c r="E144" s="73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IFERROR(IF(W144=0,"",ROUNDUP(W144/H144,0)*0.00753),"")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4">
        <v>4680115881563</v>
      </c>
      <c r="E145" s="73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4">
        <v>4680115880986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4">
        <v>4680115880207</v>
      </c>
      <c r="E147" s="73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4">
        <v>4680115881785</v>
      </c>
      <c r="E148" s="73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IFERROR(IF(W148=0,"",ROUNDUP(W148/H148,0)*0.00502),"")</f>
        <v/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4">
        <v>4680115881679</v>
      </c>
      <c r="E149" s="73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7"/>
      <c r="T149" s="47"/>
      <c r="U149" s="48" t="s">
        <v>65</v>
      </c>
      <c r="V149" s="49">
        <v>0</v>
      </c>
      <c r="W149" s="50">
        <f t="shared" si="7"/>
        <v>0</v>
      </c>
      <c r="X149" s="51" t="str">
        <f>IFERROR(IF(W149=0,"",ROUNDUP(W149/H149,0)*0.00502),"")</f>
        <v/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4">
        <v>4680115880191</v>
      </c>
      <c r="E150" s="73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0</v>
      </c>
      <c r="W151" s="57">
        <f>IFERROR(W143/H143,"0")+IFERROR(W144/H144,"0")+IFERROR(W145/H145,"0")+IFERROR(W146/H146,"0")+IFERROR(W147/H147,"0")+IFERROR(W148/H148,"0")+IFERROR(W149/H149,"0")+IFERROR(W150/H150,"0")</f>
        <v>0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58"/>
      <c r="Z151" s="58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6" t="s">
        <v>65</v>
      </c>
      <c r="V152" s="57">
        <f>IFERROR(SUM(V143:V150),"0")</f>
        <v>0</v>
      </c>
      <c r="W152" s="57">
        <f>IFERROR(SUM(W143:W150),"0")</f>
        <v>0</v>
      </c>
      <c r="X152" s="56"/>
      <c r="Y152" s="58"/>
      <c r="Z152" s="58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6"/>
      <c r="Z153" s="66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4">
        <v>4680115881402</v>
      </c>
      <c r="E155" s="73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7"/>
      <c r="T155" s="47"/>
      <c r="U155" s="48" t="s">
        <v>65</v>
      </c>
      <c r="V155" s="49">
        <v>0</v>
      </c>
      <c r="W155" s="50">
        <f>IFERROR(IF(V155="",0,CEILING((V155/$H155),1)*$H155),"")</f>
        <v>0</v>
      </c>
      <c r="X155" s="51" t="str">
        <f>IFERROR(IF(W155=0,"",ROUNDUP(W155/H155,0)*0.02175),"")</f>
        <v/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4">
        <v>4680115881396</v>
      </c>
      <c r="E156" s="73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6" t="s">
        <v>67</v>
      </c>
      <c r="V157" s="57">
        <f>IFERROR(V155/H155,"0")+IFERROR(V156/H156,"0")</f>
        <v>0</v>
      </c>
      <c r="W157" s="57">
        <f>IFERROR(W155/H155,"0")+IFERROR(W156/H156,"0")</f>
        <v>0</v>
      </c>
      <c r="X157" s="57">
        <f>IFERROR(IF(X155="",0,X155),"0")+IFERROR(IF(X156="",0,X156),"0")</f>
        <v>0</v>
      </c>
      <c r="Y157" s="58"/>
      <c r="Z157" s="58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6" t="s">
        <v>65</v>
      </c>
      <c r="V158" s="57">
        <f>IFERROR(SUM(V155:V156),"0")</f>
        <v>0</v>
      </c>
      <c r="W158" s="57">
        <f>IFERROR(SUM(W155:W156),"0")</f>
        <v>0</v>
      </c>
      <c r="X158" s="56"/>
      <c r="Y158" s="58"/>
      <c r="Z158" s="58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4">
        <v>4680115882935</v>
      </c>
      <c r="E160" s="73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92" t="s">
        <v>270</v>
      </c>
      <c r="O160" s="72"/>
      <c r="P160" s="72"/>
      <c r="Q160" s="72"/>
      <c r="R160" s="73"/>
      <c r="S160" s="47"/>
      <c r="T160" s="47"/>
      <c r="U160" s="48" t="s">
        <v>65</v>
      </c>
      <c r="V160" s="49">
        <v>0</v>
      </c>
      <c r="W160" s="50">
        <f>IFERROR(IF(V160="",0,CEILING((V160/$H160),1)*$H160),"")</f>
        <v>0</v>
      </c>
      <c r="X160" s="51" t="str">
        <f>IFERROR(IF(W160=0,"",ROUNDUP(W160/H160,0)*0.02175),"")</f>
        <v/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4">
        <v>4680115880764</v>
      </c>
      <c r="E161" s="73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6" t="s">
        <v>67</v>
      </c>
      <c r="V162" s="57">
        <f>IFERROR(V160/H160,"0")+IFERROR(V161/H161,"0")</f>
        <v>0</v>
      </c>
      <c r="W162" s="57">
        <f>IFERROR(W160/H160,"0")+IFERROR(W161/H161,"0")</f>
        <v>0</v>
      </c>
      <c r="X162" s="57">
        <f>IFERROR(IF(X160="",0,X160),"0")+IFERROR(IF(X161="",0,X161),"0")</f>
        <v>0</v>
      </c>
      <c r="Y162" s="58"/>
      <c r="Z162" s="58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6" t="s">
        <v>65</v>
      </c>
      <c r="V163" s="57">
        <f>IFERROR(SUM(V160:V161),"0")</f>
        <v>0</v>
      </c>
      <c r="W163" s="57">
        <f>IFERROR(SUM(W160:W161),"0")</f>
        <v>0</v>
      </c>
      <c r="X163" s="56"/>
      <c r="Y163" s="58"/>
      <c r="Z163" s="58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4">
        <v>4680115882683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4">
        <v>4680115882690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4">
        <v>4680115882669</v>
      </c>
      <c r="E167" s="73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7"/>
      <c r="T167" s="47"/>
      <c r="U167" s="48" t="s">
        <v>65</v>
      </c>
      <c r="V167" s="49">
        <v>0</v>
      </c>
      <c r="W167" s="50">
        <f>IFERROR(IF(V167="",0,CEILING((V167/$H167),1)*$H167),"")</f>
        <v>0</v>
      </c>
      <c r="X167" s="51" t="str">
        <f>IFERROR(IF(W167=0,"",ROUNDUP(W167/H167,0)*0.00937),"")</f>
        <v/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4">
        <v>4680115882676</v>
      </c>
      <c r="E168" s="73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7"/>
      <c r="T168" s="47"/>
      <c r="U168" s="48" t="s">
        <v>65</v>
      </c>
      <c r="V168" s="49">
        <v>0</v>
      </c>
      <c r="W168" s="50">
        <f>IFERROR(IF(V168="",0,CEILING((V168/$H168),1)*$H168),"")</f>
        <v>0</v>
      </c>
      <c r="X168" s="51" t="str">
        <f>IFERROR(IF(W168=0,"",ROUNDUP(W168/H168,0)*0.00937),"")</f>
        <v/>
      </c>
      <c r="Y168" s="52"/>
      <c r="Z168" s="53"/>
      <c r="AD168" s="54"/>
      <c r="BA168" s="55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6" t="s">
        <v>67</v>
      </c>
      <c r="V169" s="57">
        <f>IFERROR(V165/H165,"0")+IFERROR(V166/H166,"0")+IFERROR(V167/H167,"0")+IFERROR(V168/H168,"0")</f>
        <v>0</v>
      </c>
      <c r="W169" s="57">
        <f>IFERROR(W165/H165,"0")+IFERROR(W166/H166,"0")+IFERROR(W167/H167,"0")+IFERROR(W168/H168,"0")</f>
        <v>0</v>
      </c>
      <c r="X169" s="57">
        <f>IFERROR(IF(X165="",0,X165),"0")+IFERROR(IF(X166="",0,X166),"0")+IFERROR(IF(X167="",0,X167),"0")+IFERROR(IF(X168="",0,X168),"0")</f>
        <v>0</v>
      </c>
      <c r="Y169" s="58"/>
      <c r="Z169" s="58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6" t="s">
        <v>65</v>
      </c>
      <c r="V170" s="57">
        <f>IFERROR(SUM(V165:V168),"0")</f>
        <v>0</v>
      </c>
      <c r="W170" s="57">
        <f>IFERROR(SUM(W165:W168),"0")</f>
        <v>0</v>
      </c>
      <c r="X170" s="56"/>
      <c r="Y170" s="58"/>
      <c r="Z170" s="58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4">
        <v>4680115881556</v>
      </c>
      <c r="E172" s="73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ref="W172:W188" si="8">IFERROR(IF(V172="",0,CEILING((V172/$H172),1)*$H172),"")</f>
        <v>0</v>
      </c>
      <c r="X172" s="51" t="str">
        <f>IFERROR(IF(W172=0,"",ROUNDUP(W172/H172,0)*0.01196),"")</f>
        <v/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4">
        <v>4680115880573</v>
      </c>
      <c r="E173" s="73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92" t="s">
        <v>285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IFERROR(IF(W173=0,"",ROUNDUP(W173/H173,0)*0.02175),"")</f>
        <v/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4">
        <v>4680115881594</v>
      </c>
      <c r="E174" s="73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4">
        <v>4680115881587</v>
      </c>
      <c r="E175" s="73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92" t="s">
        <v>290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IFERROR(IF(W175=0,"",ROUNDUP(W175/H175,0)*0.01196),"")</f>
        <v/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4">
        <v>4680115880962</v>
      </c>
      <c r="E176" s="73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4">
        <v>4680115881617</v>
      </c>
      <c r="E177" s="73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4">
        <v>4680115881228</v>
      </c>
      <c r="E178" s="73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92" t="s">
        <v>297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4">
        <v>4680115881037</v>
      </c>
      <c r="E179" s="73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92" t="s">
        <v>300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4">
        <v>4680115881211</v>
      </c>
      <c r="E180" s="73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4">
        <v>4680115881020</v>
      </c>
      <c r="E181" s="73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4">
        <v>4680115882195</v>
      </c>
      <c r="E182" s="73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ref="X182:X188" si="9">IFERROR(IF(W182=0,"",ROUNDUP(W182/H182,0)*0.00753),"")</f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4">
        <v>4680115882607</v>
      </c>
      <c r="E183" s="73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4">
        <v>4680115880092</v>
      </c>
      <c r="E184" s="73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4">
        <v>4680115880221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4">
        <v>4680115882942</v>
      </c>
      <c r="E186" s="73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4">
        <v>4680115880504</v>
      </c>
      <c r="E187" s="73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7"/>
      <c r="T187" s="47"/>
      <c r="U187" s="48" t="s">
        <v>65</v>
      </c>
      <c r="V187" s="49">
        <v>0</v>
      </c>
      <c r="W187" s="50">
        <f t="shared" si="8"/>
        <v>0</v>
      </c>
      <c r="X187" s="51" t="str">
        <f t="shared" si="9"/>
        <v/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4">
        <v>4680115882164</v>
      </c>
      <c r="E188" s="73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7"/>
      <c r="T188" s="47"/>
      <c r="U188" s="48" t="s">
        <v>65</v>
      </c>
      <c r="V188" s="49">
        <v>0</v>
      </c>
      <c r="W188" s="50">
        <f t="shared" si="8"/>
        <v>0</v>
      </c>
      <c r="X188" s="51" t="str">
        <f t="shared" si="9"/>
        <v/>
      </c>
      <c r="Y188" s="52"/>
      <c r="Z188" s="53"/>
      <c r="AD188" s="54"/>
      <c r="BA188" s="55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58"/>
      <c r="Z189" s="58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6" t="s">
        <v>65</v>
      </c>
      <c r="V190" s="57">
        <f>IFERROR(SUM(V172:V188),"0")</f>
        <v>0</v>
      </c>
      <c r="W190" s="57">
        <f>IFERROR(SUM(W172:W188),"0")</f>
        <v>0</v>
      </c>
      <c r="X190" s="56"/>
      <c r="Y190" s="58"/>
      <c r="Z190" s="58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4">
        <v>4680115880801</v>
      </c>
      <c r="E192" s="73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7"/>
      <c r="T192" s="47"/>
      <c r="U192" s="48" t="s">
        <v>65</v>
      </c>
      <c r="V192" s="49">
        <v>0</v>
      </c>
      <c r="W192" s="50">
        <f>IFERROR(IF(V192="",0,CEILING((V192/$H192),1)*$H192),"")</f>
        <v>0</v>
      </c>
      <c r="X192" s="51" t="str">
        <f>IFERROR(IF(W192=0,"",ROUNDUP(W192/H192,0)*0.00753),"")</f>
        <v/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4">
        <v>4680115880818</v>
      </c>
      <c r="E193" s="73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7"/>
      <c r="T193" s="47"/>
      <c r="U193" s="48" t="s">
        <v>65</v>
      </c>
      <c r="V193" s="49">
        <v>0</v>
      </c>
      <c r="W193" s="50">
        <f>IFERROR(IF(V193="",0,CEILING((V193/$H193),1)*$H193),"")</f>
        <v>0</v>
      </c>
      <c r="X193" s="51" t="str">
        <f>IFERROR(IF(W193=0,"",ROUNDUP(W193/H193,0)*0.00753),"")</f>
        <v/>
      </c>
      <c r="Y193" s="52"/>
      <c r="Z193" s="53"/>
      <c r="AD193" s="54"/>
      <c r="BA193" s="55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6" t="s">
        <v>67</v>
      </c>
      <c r="V194" s="57">
        <f>IFERROR(V192/H192,"0")+IFERROR(V193/H193,"0")</f>
        <v>0</v>
      </c>
      <c r="W194" s="57">
        <f>IFERROR(W192/H192,"0")+IFERROR(W193/H193,"0")</f>
        <v>0</v>
      </c>
      <c r="X194" s="57">
        <f>IFERROR(IF(X192="",0,X192),"0")+IFERROR(IF(X193="",0,X193),"0")</f>
        <v>0</v>
      </c>
      <c r="Y194" s="58"/>
      <c r="Z194" s="58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6" t="s">
        <v>65</v>
      </c>
      <c r="V195" s="57">
        <f>IFERROR(SUM(V192:V193),"0")</f>
        <v>0</v>
      </c>
      <c r="W195" s="57">
        <f>IFERROR(SUM(W192:W193),"0")</f>
        <v>0</v>
      </c>
      <c r="X195" s="56"/>
      <c r="Y195" s="58"/>
      <c r="Z195" s="58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6"/>
      <c r="Z196" s="66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4">
        <v>4607091387445</v>
      </c>
      <c r="E198" s="73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4">
        <v>4607091386004</v>
      </c>
      <c r="E199" s="73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4">
        <v>4607091386004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4">
        <v>4607091386073</v>
      </c>
      <c r="E201" s="73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4">
        <v>4607091387322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4">
        <v>4607091387322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4">
        <v>4607091387377</v>
      </c>
      <c r="E204" s="73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4">
        <v>4607091387353</v>
      </c>
      <c r="E205" s="73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4">
        <v>4607091386011</v>
      </c>
      <c r="E206" s="73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4">
        <v>4607091387308</v>
      </c>
      <c r="E207" s="73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4">
        <v>4607091387339</v>
      </c>
      <c r="E208" s="73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4">
        <v>4680115882638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4">
        <v>4680115881938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4">
        <v>4607091387346</v>
      </c>
      <c r="E211" s="73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4">
        <v>4607091389807</v>
      </c>
      <c r="E212" s="73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4">
        <v>4680115881914</v>
      </c>
      <c r="E216" s="73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4">
        <v>4607091387193</v>
      </c>
      <c r="E220" s="73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IFERROR(IF(W220=0,"",ROUNDUP(W220/H220,0)*0.00753),"")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4">
        <v>4607091387230</v>
      </c>
      <c r="E221" s="73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4">
        <v>4607091387285</v>
      </c>
      <c r="E222" s="73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7"/>
      <c r="T222" s="47"/>
      <c r="U222" s="48" t="s">
        <v>65</v>
      </c>
      <c r="V222" s="49">
        <v>0</v>
      </c>
      <c r="W222" s="50">
        <f>IFERROR(IF(V222="",0,CEILING((V222/$H222),1)*$H222),"")</f>
        <v>0</v>
      </c>
      <c r="X222" s="51" t="str">
        <f>IFERROR(IF(W222=0,"",ROUNDUP(W222/H222,0)*0.00502),"")</f>
        <v/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4">
        <v>4607091389845</v>
      </c>
      <c r="E223" s="73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7"/>
      <c r="T223" s="47"/>
      <c r="U223" s="48" t="s">
        <v>65</v>
      </c>
      <c r="V223" s="49">
        <v>0</v>
      </c>
      <c r="W223" s="50">
        <f>IFERROR(IF(V223="",0,CEILING((V223/$H223),1)*$H223),"")</f>
        <v>0</v>
      </c>
      <c r="X223" s="51" t="str">
        <f>IFERROR(IF(W223=0,"",ROUNDUP(W223/H223,0)*0.00502),"")</f>
        <v/>
      </c>
      <c r="Y223" s="52"/>
      <c r="Z223" s="53"/>
      <c r="AD223" s="54"/>
      <c r="BA223" s="55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6" t="s">
        <v>67</v>
      </c>
      <c r="V224" s="57">
        <f>IFERROR(V220/H220,"0")+IFERROR(V221/H221,"0")+IFERROR(V222/H222,"0")+IFERROR(V223/H223,"0")</f>
        <v>0</v>
      </c>
      <c r="W224" s="57">
        <f>IFERROR(W220/H220,"0")+IFERROR(W221/H221,"0")+IFERROR(W222/H222,"0")+IFERROR(W223/H223,"0")</f>
        <v>0</v>
      </c>
      <c r="X224" s="57">
        <f>IFERROR(IF(X220="",0,X220),"0")+IFERROR(IF(X221="",0,X221),"0")+IFERROR(IF(X222="",0,X222),"0")+IFERROR(IF(X223="",0,X223),"0")</f>
        <v>0</v>
      </c>
      <c r="Y224" s="58"/>
      <c r="Z224" s="58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6" t="s">
        <v>65</v>
      </c>
      <c r="V225" s="57">
        <f>IFERROR(SUM(V220:V223),"0")</f>
        <v>0</v>
      </c>
      <c r="W225" s="57">
        <f>IFERROR(SUM(W220:W223),"0")</f>
        <v>0</v>
      </c>
      <c r="X225" s="56"/>
      <c r="Y225" s="58"/>
      <c r="Z225" s="58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4">
        <v>4607091387766</v>
      </c>
      <c r="E227" s="73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4">
        <v>4607091387957</v>
      </c>
      <c r="E228" s="73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4">
        <v>4607091387964</v>
      </c>
      <c r="E229" s="73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4">
        <v>4680115883567</v>
      </c>
      <c r="E230" s="73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92" t="s">
        <v>370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4">
        <v>4607091381672</v>
      </c>
      <c r="E231" s="73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4">
        <v>4607091387537</v>
      </c>
      <c r="E232" s="73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4">
        <v>4607091387513</v>
      </c>
      <c r="E233" s="73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4">
        <v>4680115880511</v>
      </c>
      <c r="E234" s="73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4">
        <v>4607091380880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4">
        <v>4607091384482</v>
      </c>
      <c r="E239" s="73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7"/>
      <c r="T239" s="47"/>
      <c r="U239" s="48" t="s">
        <v>65</v>
      </c>
      <c r="V239" s="49">
        <v>0</v>
      </c>
      <c r="W239" s="50">
        <f>IFERROR(IF(V239="",0,CEILING((V239/$H239),1)*$H239),"")</f>
        <v>0</v>
      </c>
      <c r="X239" s="51" t="str">
        <f>IFERROR(IF(W239=0,"",ROUNDUP(W239/H239,0)*0.02175),"")</f>
        <v/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4">
        <v>4607091380897</v>
      </c>
      <c r="E240" s="73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7"/>
      <c r="T240" s="47"/>
      <c r="U240" s="48" t="s">
        <v>65</v>
      </c>
      <c r="V240" s="49">
        <v>0</v>
      </c>
      <c r="W240" s="50">
        <f>IFERROR(IF(V240="",0,CEILING((V240/$H240),1)*$H240),"")</f>
        <v>0</v>
      </c>
      <c r="X240" s="51" t="str">
        <f>IFERROR(IF(W240=0,"",ROUNDUP(W240/H240,0)*0.02175),"")</f>
        <v/>
      </c>
      <c r="Y240" s="52"/>
      <c r="Z240" s="53"/>
      <c r="AD240" s="54"/>
      <c r="BA240" s="55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6" t="s">
        <v>67</v>
      </c>
      <c r="V241" s="57">
        <f>IFERROR(V238/H238,"0")+IFERROR(V239/H239,"0")+IFERROR(V240/H240,"0")</f>
        <v>0</v>
      </c>
      <c r="W241" s="57">
        <f>IFERROR(W238/H238,"0")+IFERROR(W239/H239,"0")+IFERROR(W240/H240,"0")</f>
        <v>0</v>
      </c>
      <c r="X241" s="57">
        <f>IFERROR(IF(X238="",0,X238),"0")+IFERROR(IF(X239="",0,X239),"0")+IFERROR(IF(X240="",0,X240),"0")</f>
        <v>0</v>
      </c>
      <c r="Y241" s="58"/>
      <c r="Z241" s="58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6" t="s">
        <v>65</v>
      </c>
      <c r="V242" s="57">
        <f>IFERROR(SUM(V238:V240),"0")</f>
        <v>0</v>
      </c>
      <c r="W242" s="57">
        <f>IFERROR(SUM(W238:W240),"0")</f>
        <v>0</v>
      </c>
      <c r="X242" s="56"/>
      <c r="Y242" s="58"/>
      <c r="Z242" s="58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4">
        <v>4607091388374</v>
      </c>
      <c r="E244" s="73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92" t="s">
        <v>387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4">
        <v>4607091388381</v>
      </c>
      <c r="E245" s="73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92" t="s">
        <v>390</v>
      </c>
      <c r="O245" s="72"/>
      <c r="P245" s="72"/>
      <c r="Q245" s="72"/>
      <c r="R245" s="73"/>
      <c r="S245" s="47"/>
      <c r="T245" s="47"/>
      <c r="U245" s="48" t="s">
        <v>65</v>
      </c>
      <c r="V245" s="49">
        <v>0</v>
      </c>
      <c r="W245" s="50">
        <f>IFERROR(IF(V245="",0,CEILING((V245/$H245),1)*$H245),"")</f>
        <v>0</v>
      </c>
      <c r="X245" s="51" t="str">
        <f>IFERROR(IF(W245=0,"",ROUNDUP(W245/H245,0)*0.00753),"")</f>
        <v/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4">
        <v>4680115881860</v>
      </c>
      <c r="E246" s="73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92" t="s">
        <v>394</v>
      </c>
      <c r="O246" s="72"/>
      <c r="P246" s="72"/>
      <c r="Q246" s="72"/>
      <c r="R246" s="73"/>
      <c r="S246" s="47"/>
      <c r="T246" s="47"/>
      <c r="U246" s="48" t="s">
        <v>65</v>
      </c>
      <c r="V246" s="49">
        <v>0</v>
      </c>
      <c r="W246" s="50">
        <f>IFERROR(IF(V246="",0,CEILING((V246/$H246),1)*$H246),"")</f>
        <v>0</v>
      </c>
      <c r="X246" s="51" t="str">
        <f>IFERROR(IF(W246=0,"",ROUNDUP(W246/H246,0)*0.00502),"")</f>
        <v/>
      </c>
      <c r="Y246" s="52"/>
      <c r="Z246" s="53"/>
      <c r="AD246" s="54"/>
      <c r="BA246" s="55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6" t="s">
        <v>67</v>
      </c>
      <c r="V247" s="57">
        <f>IFERROR(V244/H244,"0")+IFERROR(V245/H245,"0")+IFERROR(V246/H246,"0")</f>
        <v>0</v>
      </c>
      <c r="W247" s="57">
        <f>IFERROR(W244/H244,"0")+IFERROR(W245/H245,"0")+IFERROR(W246/H246,"0")</f>
        <v>0</v>
      </c>
      <c r="X247" s="57">
        <f>IFERROR(IF(X244="",0,X244),"0")+IFERROR(IF(X245="",0,X245),"0")+IFERROR(IF(X246="",0,X246),"0")</f>
        <v>0</v>
      </c>
      <c r="Y247" s="58"/>
      <c r="Z247" s="58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6" t="s">
        <v>65</v>
      </c>
      <c r="V248" s="57">
        <f>IFERROR(SUM(V244:V246),"0")</f>
        <v>0</v>
      </c>
      <c r="W248" s="57">
        <f>IFERROR(SUM(W244:W246),"0")</f>
        <v>0</v>
      </c>
      <c r="X248" s="56"/>
      <c r="Y248" s="58"/>
      <c r="Z248" s="58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4">
        <v>4680115881808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4">
        <v>4680115881822</v>
      </c>
      <c r="E251" s="73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4">
        <v>4680115880016</v>
      </c>
      <c r="E252" s="73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6"/>
      <c r="Z255" s="66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4">
        <v>4607091387421</v>
      </c>
      <c r="E257" s="73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ref="W257:W263" si="13">IFERROR(IF(V257="",0,CEILING((V257/$H257),1)*$H257),"")</f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4">
        <v>4607091387421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4">
        <v>4607091387452</v>
      </c>
      <c r="E259" s="73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92" t="s">
        <v>410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4">
        <v>4607091387452</v>
      </c>
      <c r="E260" s="73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4">
        <v>4607091385984</v>
      </c>
      <c r="E261" s="73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4">
        <v>4607091387438</v>
      </c>
      <c r="E262" s="73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4">
        <v>4607091387469</v>
      </c>
      <c r="E263" s="73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6" t="s">
        <v>67</v>
      </c>
      <c r="V264" s="57">
        <f>IFERROR(V257/H257,"0")+IFERROR(V258/H258,"0")+IFERROR(V259/H259,"0")+IFERROR(V260/H260,"0")+IFERROR(V261/H261,"0")+IFERROR(V262/H262,"0")+IFERROR(V263/H263,"0")</f>
        <v>0</v>
      </c>
      <c r="W264" s="57">
        <f>IFERROR(W257/H257,"0")+IFERROR(W258/H258,"0")+IFERROR(W259/H259,"0")+IFERROR(W260/H260,"0")+IFERROR(W261/H261,"0")+IFERROR(W262/H262,"0")+IFERROR(W263/H263,"0")</f>
        <v>0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58"/>
      <c r="Z264" s="58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6" t="s">
        <v>65</v>
      </c>
      <c r="V265" s="57">
        <f>IFERROR(SUM(V257:V263),"0")</f>
        <v>0</v>
      </c>
      <c r="W265" s="57">
        <f>IFERROR(SUM(W257:W263),"0")</f>
        <v>0</v>
      </c>
      <c r="X265" s="56"/>
      <c r="Y265" s="58"/>
      <c r="Z265" s="58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4">
        <v>4607091387292</v>
      </c>
      <c r="E267" s="73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4">
        <v>4607091387315</v>
      </c>
      <c r="E268" s="73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6"/>
      <c r="Z271" s="66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4">
        <v>4607091383836</v>
      </c>
      <c r="E273" s="73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7"/>
      <c r="T273" s="47"/>
      <c r="U273" s="48" t="s">
        <v>65</v>
      </c>
      <c r="V273" s="49">
        <v>0</v>
      </c>
      <c r="W273" s="50">
        <f>IFERROR(IF(V273="",0,CEILING((V273/$H273),1)*$H273),"")</f>
        <v>0</v>
      </c>
      <c r="X273" s="51" t="str">
        <f>IFERROR(IF(W273=0,"",ROUNDUP(W273/H273,0)*0.00753),"")</f>
        <v/>
      </c>
      <c r="Y273" s="52"/>
      <c r="Z273" s="53"/>
      <c r="AD273" s="54"/>
      <c r="BA273" s="55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6" t="s">
        <v>67</v>
      </c>
      <c r="V274" s="57">
        <f>IFERROR(V273/H273,"0")</f>
        <v>0</v>
      </c>
      <c r="W274" s="57">
        <f>IFERROR(W273/H273,"0")</f>
        <v>0</v>
      </c>
      <c r="X274" s="57">
        <f>IFERROR(IF(X273="",0,X273),"0")</f>
        <v>0</v>
      </c>
      <c r="Y274" s="58"/>
      <c r="Z274" s="58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6" t="s">
        <v>65</v>
      </c>
      <c r="V275" s="57">
        <f>IFERROR(SUM(V273:V273),"0")</f>
        <v>0</v>
      </c>
      <c r="W275" s="57">
        <f>IFERROR(SUM(W273:W273),"0")</f>
        <v>0</v>
      </c>
      <c r="X275" s="56"/>
      <c r="Y275" s="58"/>
      <c r="Z275" s="58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4">
        <v>4607091387919</v>
      </c>
      <c r="E277" s="73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4">
        <v>4607091383942</v>
      </c>
      <c r="E278" s="73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7"/>
      <c r="T278" s="47"/>
      <c r="U278" s="48" t="s">
        <v>65</v>
      </c>
      <c r="V278" s="49">
        <v>0</v>
      </c>
      <c r="W278" s="50">
        <f>IFERROR(IF(V278="",0,CEILING((V278/$H278),1)*$H278),"")</f>
        <v>0</v>
      </c>
      <c r="X278" s="51" t="str">
        <f>IFERROR(IF(W278=0,"",ROUNDUP(W278/H278,0)*0.00753),"")</f>
        <v/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4">
        <v>4607091383959</v>
      </c>
      <c r="E279" s="73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92" t="s">
        <v>431</v>
      </c>
      <c r="O279" s="72"/>
      <c r="P279" s="72"/>
      <c r="Q279" s="72"/>
      <c r="R279" s="73"/>
      <c r="S279" s="47"/>
      <c r="T279" s="47"/>
      <c r="U279" s="48" t="s">
        <v>65</v>
      </c>
      <c r="V279" s="49">
        <v>0</v>
      </c>
      <c r="W279" s="50">
        <f>IFERROR(IF(V279="",0,CEILING((V279/$H279),1)*$H279),"")</f>
        <v>0</v>
      </c>
      <c r="X279" s="51" t="str">
        <f>IFERROR(IF(W279=0,"",ROUNDUP(W279/H279,0)*0.00753),"")</f>
        <v/>
      </c>
      <c r="Y279" s="52"/>
      <c r="Z279" s="53"/>
      <c r="AD279" s="54"/>
      <c r="BA279" s="55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6" t="s">
        <v>67</v>
      </c>
      <c r="V280" s="57">
        <f>IFERROR(V277/H277,"0")+IFERROR(V278/H278,"0")+IFERROR(V279/H279,"0")</f>
        <v>0</v>
      </c>
      <c r="W280" s="57">
        <f>IFERROR(W277/H277,"0")+IFERROR(W278/H278,"0")+IFERROR(W279/H279,"0")</f>
        <v>0</v>
      </c>
      <c r="X280" s="57">
        <f>IFERROR(IF(X277="",0,X277),"0")+IFERROR(IF(X278="",0,X278),"0")+IFERROR(IF(X279="",0,X279),"0")</f>
        <v>0</v>
      </c>
      <c r="Y280" s="58"/>
      <c r="Z280" s="58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6" t="s">
        <v>65</v>
      </c>
      <c r="V281" s="57">
        <f>IFERROR(SUM(V277:V279),"0")</f>
        <v>0</v>
      </c>
      <c r="W281" s="57">
        <f>IFERROR(SUM(W277:W279),"0")</f>
        <v>0</v>
      </c>
      <c r="X281" s="56"/>
      <c r="Y281" s="58"/>
      <c r="Z281" s="58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4">
        <v>4607091388831</v>
      </c>
      <c r="E283" s="73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7"/>
      <c r="T283" s="47"/>
      <c r="U283" s="48" t="s">
        <v>65</v>
      </c>
      <c r="V283" s="49">
        <v>0</v>
      </c>
      <c r="W283" s="50">
        <f>IFERROR(IF(V283="",0,CEILING((V283/$H283),1)*$H283),"")</f>
        <v>0</v>
      </c>
      <c r="X283" s="51" t="str">
        <f>IFERROR(IF(W283=0,"",ROUNDUP(W283/H283,0)*0.00753),"")</f>
        <v/>
      </c>
      <c r="Y283" s="52"/>
      <c r="Z283" s="53"/>
      <c r="AD283" s="54"/>
      <c r="BA283" s="55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6" t="s">
        <v>67</v>
      </c>
      <c r="V284" s="57">
        <f>IFERROR(V283/H283,"0")</f>
        <v>0</v>
      </c>
      <c r="W284" s="57">
        <f>IFERROR(W283/H283,"0")</f>
        <v>0</v>
      </c>
      <c r="X284" s="57">
        <f>IFERROR(IF(X283="",0,X283),"0")</f>
        <v>0</v>
      </c>
      <c r="Y284" s="58"/>
      <c r="Z284" s="58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6" t="s">
        <v>65</v>
      </c>
      <c r="V285" s="57">
        <f>IFERROR(SUM(V283:V283),"0")</f>
        <v>0</v>
      </c>
      <c r="W285" s="57">
        <f>IFERROR(SUM(W283:W283),"0")</f>
        <v>0</v>
      </c>
      <c r="X285" s="56"/>
      <c r="Y285" s="58"/>
      <c r="Z285" s="58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4">
        <v>4607091383102</v>
      </c>
      <c r="E287" s="73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1"/>
      <c r="Z290" s="41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6"/>
      <c r="Z291" s="66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4">
        <v>4607091383997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0</v>
      </c>
      <c r="W293" s="50">
        <f t="shared" ref="W293:W300" si="14">IFERROR(IF(V293="",0,CEILING((V293/$H293),1)*$H293),"")</f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4">
        <v>4607091383997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4">
        <v>4607091384130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4">
        <v>4607091384130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4">
        <v>4607091384147</v>
      </c>
      <c r="E297" s="73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IFERROR(IF(W297=0,"",ROUNDUP(W297/H297,0)*0.02175),"")</f>
        <v/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4">
        <v>4607091384147</v>
      </c>
      <c r="E298" s="73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92" t="s">
        <v>447</v>
      </c>
      <c r="O298" s="72"/>
      <c r="P298" s="72"/>
      <c r="Q298" s="72"/>
      <c r="R298" s="73"/>
      <c r="S298" s="47"/>
      <c r="T298" s="47"/>
      <c r="U298" s="48" t="s">
        <v>65</v>
      </c>
      <c r="V298" s="49">
        <v>2325</v>
      </c>
      <c r="W298" s="50">
        <f t="shared" si="14"/>
        <v>2325</v>
      </c>
      <c r="X298" s="51">
        <f>IFERROR(IF(W298=0,"",ROUNDUP(W298/H298,0)*0.02039),"")</f>
        <v>3.1604499999999995</v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4">
        <v>4607091384154</v>
      </c>
      <c r="E299" s="73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7"/>
      <c r="T299" s="47"/>
      <c r="U299" s="48" t="s">
        <v>65</v>
      </c>
      <c r="V299" s="49">
        <v>0</v>
      </c>
      <c r="W299" s="50">
        <f t="shared" si="14"/>
        <v>0</v>
      </c>
      <c r="X299" s="51" t="str">
        <f>IFERROR(IF(W299=0,"",ROUNDUP(W299/H299,0)*0.00937),"")</f>
        <v/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4">
        <v>4607091384161</v>
      </c>
      <c r="E300" s="73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7"/>
      <c r="T300" s="47"/>
      <c r="U300" s="48" t="s">
        <v>65</v>
      </c>
      <c r="V300" s="49">
        <v>0</v>
      </c>
      <c r="W300" s="50">
        <f t="shared" si="14"/>
        <v>0</v>
      </c>
      <c r="X300" s="51" t="str">
        <f>IFERROR(IF(W300=0,"",ROUNDUP(W300/H300,0)*0.00937),"")</f>
        <v/>
      </c>
      <c r="Y300" s="52"/>
      <c r="Z300" s="53"/>
      <c r="AD300" s="54"/>
      <c r="BA300" s="55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155</v>
      </c>
      <c r="W301" s="57">
        <f>IFERROR(W293/H293,"0")+IFERROR(W294/H294,"0")+IFERROR(W295/H295,"0")+IFERROR(W296/H296,"0")+IFERROR(W297/H297,"0")+IFERROR(W298/H298,"0")+IFERROR(W299/H299,"0")+IFERROR(W300/H300,"0")</f>
        <v>155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3.1604499999999995</v>
      </c>
      <c r="Y301" s="58"/>
      <c r="Z301" s="58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6" t="s">
        <v>65</v>
      </c>
      <c r="V302" s="57">
        <f>IFERROR(SUM(V293:V300),"0")</f>
        <v>2325</v>
      </c>
      <c r="W302" s="57">
        <f>IFERROR(SUM(W293:W300),"0")</f>
        <v>2325</v>
      </c>
      <c r="X302" s="56"/>
      <c r="Y302" s="58"/>
      <c r="Z302" s="58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4">
        <v>4680115883314</v>
      </c>
      <c r="E304" s="73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92" t="s">
        <v>454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4">
        <v>4607091383980</v>
      </c>
      <c r="E305" s="73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7"/>
      <c r="T305" s="47"/>
      <c r="U305" s="48" t="s">
        <v>65</v>
      </c>
      <c r="V305" s="49">
        <v>0</v>
      </c>
      <c r="W305" s="50">
        <f>IFERROR(IF(V305="",0,CEILING((V305/$H305),1)*$H305),"")</f>
        <v>0</v>
      </c>
      <c r="X305" s="51" t="str">
        <f>IFERROR(IF(W305=0,"",ROUNDUP(W305/H305,0)*0.02175),"")</f>
        <v/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4">
        <v>4607091384178</v>
      </c>
      <c r="E306" s="73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7"/>
      <c r="T306" s="47"/>
      <c r="U306" s="48" t="s">
        <v>65</v>
      </c>
      <c r="V306" s="49">
        <v>0</v>
      </c>
      <c r="W306" s="50">
        <f>IFERROR(IF(V306="",0,CEILING((V306/$H306),1)*$H306),"")</f>
        <v>0</v>
      </c>
      <c r="X306" s="51" t="str">
        <f>IFERROR(IF(W306=0,"",ROUNDUP(W306/H306,0)*0.00937),"")</f>
        <v/>
      </c>
      <c r="Y306" s="52"/>
      <c r="Z306" s="53"/>
      <c r="AD306" s="54"/>
      <c r="BA306" s="55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6" t="s">
        <v>67</v>
      </c>
      <c r="V307" s="57">
        <f>IFERROR(V304/H304,"0")+IFERROR(V305/H305,"0")+IFERROR(V306/H306,"0")</f>
        <v>0</v>
      </c>
      <c r="W307" s="57">
        <f>IFERROR(W304/H304,"0")+IFERROR(W305/H305,"0")+IFERROR(W306/H306,"0")</f>
        <v>0</v>
      </c>
      <c r="X307" s="57">
        <f>IFERROR(IF(X304="",0,X304),"0")+IFERROR(IF(X305="",0,X305),"0")+IFERROR(IF(X306="",0,X306),"0")</f>
        <v>0</v>
      </c>
      <c r="Y307" s="58"/>
      <c r="Z307" s="58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6" t="s">
        <v>65</v>
      </c>
      <c r="V308" s="57">
        <f>IFERROR(SUM(V304:V306),"0")</f>
        <v>0</v>
      </c>
      <c r="W308" s="57">
        <f>IFERROR(SUM(W304:W306),"0")</f>
        <v>0</v>
      </c>
      <c r="X308" s="56"/>
      <c r="Y308" s="58"/>
      <c r="Z308" s="58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4">
        <v>4607091384260</v>
      </c>
      <c r="E310" s="73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7"/>
      <c r="T310" s="47"/>
      <c r="U310" s="48" t="s">
        <v>65</v>
      </c>
      <c r="V310" s="49">
        <v>0</v>
      </c>
      <c r="W310" s="50">
        <f>IFERROR(IF(V310="",0,CEILING((V310/$H310),1)*$H310),"")</f>
        <v>0</v>
      </c>
      <c r="X310" s="51" t="str">
        <f>IFERROR(IF(W310=0,"",ROUNDUP(W310/H310,0)*0.02175),"")</f>
        <v/>
      </c>
      <c r="Y310" s="52"/>
      <c r="Z310" s="53"/>
      <c r="AD310" s="54"/>
      <c r="BA310" s="55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6" t="s">
        <v>67</v>
      </c>
      <c r="V311" s="57">
        <f>IFERROR(V310/H310,"0")</f>
        <v>0</v>
      </c>
      <c r="W311" s="57">
        <f>IFERROR(W310/H310,"0")</f>
        <v>0</v>
      </c>
      <c r="X311" s="57">
        <f>IFERROR(IF(X310="",0,X310),"0")</f>
        <v>0</v>
      </c>
      <c r="Y311" s="58"/>
      <c r="Z311" s="58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6" t="s">
        <v>65</v>
      </c>
      <c r="V312" s="57">
        <f>IFERROR(SUM(V310:V310),"0")</f>
        <v>0</v>
      </c>
      <c r="W312" s="57">
        <f>IFERROR(SUM(W310:W310),"0")</f>
        <v>0</v>
      </c>
      <c r="X312" s="56"/>
      <c r="Y312" s="58"/>
      <c r="Z312" s="58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4">
        <v>4607091384673</v>
      </c>
      <c r="E314" s="73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7"/>
      <c r="T314" s="47"/>
      <c r="U314" s="48" t="s">
        <v>65</v>
      </c>
      <c r="V314" s="49">
        <v>0</v>
      </c>
      <c r="W314" s="50">
        <f>IFERROR(IF(V314="",0,CEILING((V314/$H314),1)*$H314),"")</f>
        <v>0</v>
      </c>
      <c r="X314" s="51" t="str">
        <f>IFERROR(IF(W314=0,"",ROUNDUP(W314/H314,0)*0.02175),"")</f>
        <v/>
      </c>
      <c r="Y314" s="52"/>
      <c r="Z314" s="53"/>
      <c r="AD314" s="54"/>
      <c r="BA314" s="55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6" t="s">
        <v>67</v>
      </c>
      <c r="V315" s="57">
        <f>IFERROR(V314/H314,"0")</f>
        <v>0</v>
      </c>
      <c r="W315" s="57">
        <f>IFERROR(W314/H314,"0")</f>
        <v>0</v>
      </c>
      <c r="X315" s="57">
        <f>IFERROR(IF(X314="",0,X314),"0")</f>
        <v>0</v>
      </c>
      <c r="Y315" s="58"/>
      <c r="Z315" s="58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6" t="s">
        <v>65</v>
      </c>
      <c r="V316" s="57">
        <f>IFERROR(SUM(V314:V314),"0")</f>
        <v>0</v>
      </c>
      <c r="W316" s="57">
        <f>IFERROR(SUM(W314:W314),"0")</f>
        <v>0</v>
      </c>
      <c r="X316" s="56"/>
      <c r="Y316" s="58"/>
      <c r="Z316" s="58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6"/>
      <c r="Z317" s="66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4">
        <v>4607091384185</v>
      </c>
      <c r="E319" s="73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4">
        <v>4607091384192</v>
      </c>
      <c r="E320" s="73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4">
        <v>4680115881907</v>
      </c>
      <c r="E321" s="73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4">
        <v>4607091384680</v>
      </c>
      <c r="E322" s="73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6" t="s">
        <v>67</v>
      </c>
      <c r="V323" s="57">
        <f>IFERROR(V319/H319,"0")+IFERROR(V320/H320,"0")+IFERROR(V321/H321,"0")+IFERROR(V322/H322,"0")</f>
        <v>0</v>
      </c>
      <c r="W323" s="57">
        <f>IFERROR(W319/H319,"0")+IFERROR(W320/H320,"0")+IFERROR(W321/H321,"0")+IFERROR(W322/H322,"0")</f>
        <v>0</v>
      </c>
      <c r="X323" s="57">
        <f>IFERROR(IF(X319="",0,X319),"0")+IFERROR(IF(X320="",0,X320),"0")+IFERROR(IF(X321="",0,X321),"0")+IFERROR(IF(X322="",0,X322),"0")</f>
        <v>0</v>
      </c>
      <c r="Y323" s="58"/>
      <c r="Z323" s="58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6" t="s">
        <v>65</v>
      </c>
      <c r="V324" s="57">
        <f>IFERROR(SUM(V319:V322),"0")</f>
        <v>0</v>
      </c>
      <c r="W324" s="57">
        <f>IFERROR(SUM(W319:W322),"0")</f>
        <v>0</v>
      </c>
      <c r="X324" s="56"/>
      <c r="Y324" s="58"/>
      <c r="Z324" s="58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4">
        <v>4607091384802</v>
      </c>
      <c r="E326" s="73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4">
        <v>4607091384826</v>
      </c>
      <c r="E327" s="73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4">
        <v>4607091384246</v>
      </c>
      <c r="E331" s="73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IFERROR(IF(W331=0,"",ROUNDUP(W331/H331,0)*0.02175),"")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4">
        <v>4680115881976</v>
      </c>
      <c r="E332" s="73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4">
        <v>4607091384253</v>
      </c>
      <c r="E333" s="73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4">
        <v>4680115881969</v>
      </c>
      <c r="E334" s="73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7"/>
      <c r="T334" s="47"/>
      <c r="U334" s="48" t="s">
        <v>65</v>
      </c>
      <c r="V334" s="49">
        <v>0</v>
      </c>
      <c r="W334" s="50">
        <f>IFERROR(IF(V334="",0,CEILING((V334/$H334),1)*$H334),"")</f>
        <v>0</v>
      </c>
      <c r="X334" s="51" t="str">
        <f>IFERROR(IF(W334=0,"",ROUNDUP(W334/H334,0)*0.00753),"")</f>
        <v/>
      </c>
      <c r="Y334" s="52"/>
      <c r="Z334" s="53"/>
      <c r="AD334" s="54"/>
      <c r="BA334" s="55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6" t="s">
        <v>67</v>
      </c>
      <c r="V335" s="57">
        <f>IFERROR(V331/H331,"0")+IFERROR(V332/H332,"0")+IFERROR(V333/H333,"0")+IFERROR(V334/H334,"0")</f>
        <v>0</v>
      </c>
      <c r="W335" s="57">
        <f>IFERROR(W331/H331,"0")+IFERROR(W332/H332,"0")+IFERROR(W333/H333,"0")+IFERROR(W334/H334,"0")</f>
        <v>0</v>
      </c>
      <c r="X335" s="57">
        <f>IFERROR(IF(X331="",0,X331),"0")+IFERROR(IF(X332="",0,X332),"0")+IFERROR(IF(X333="",0,X333),"0")+IFERROR(IF(X334="",0,X334),"0")</f>
        <v>0</v>
      </c>
      <c r="Y335" s="58"/>
      <c r="Z335" s="58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6" t="s">
        <v>65</v>
      </c>
      <c r="V336" s="57">
        <f>IFERROR(SUM(V331:V334),"0")</f>
        <v>0</v>
      </c>
      <c r="W336" s="57">
        <f>IFERROR(SUM(W331:W334),"0")</f>
        <v>0</v>
      </c>
      <c r="X336" s="56"/>
      <c r="Y336" s="58"/>
      <c r="Z336" s="58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4">
        <v>4607091389357</v>
      </c>
      <c r="E338" s="73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1"/>
      <c r="Z341" s="41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6"/>
      <c r="Z342" s="66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4">
        <v>4607091389708</v>
      </c>
      <c r="E344" s="73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4">
        <v>4607091389692</v>
      </c>
      <c r="E345" s="73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4">
        <v>4607091389753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0</v>
      </c>
      <c r="W349" s="50">
        <f t="shared" ref="W349:W361" si="15">IFERROR(IF(V349="",0,CEILING((V349/$H349),1)*$H349),"")</f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4">
        <v>4607091389760</v>
      </c>
      <c r="E350" s="73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4">
        <v>4607091389746</v>
      </c>
      <c r="E351" s="73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>IFERROR(IF(W351=0,"",ROUNDUP(W351/H351,0)*0.00753),"")</f>
        <v/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4">
        <v>4680115882928</v>
      </c>
      <c r="E352" s="73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>IFERROR(IF(W352=0,"",ROUNDUP(W352/H352,0)*0.00753),"")</f>
        <v/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4">
        <v>4680115883147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4">
        <v>4607091384338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4">
        <v>4680115883154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4">
        <v>4607091389524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4">
        <v>4680115883161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4">
        <v>4607091384345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4">
        <v>4680115883178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4">
        <v>4607091389531</v>
      </c>
      <c r="E360" s="73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7"/>
      <c r="T360" s="47"/>
      <c r="U360" s="48" t="s">
        <v>65</v>
      </c>
      <c r="V360" s="49">
        <v>0</v>
      </c>
      <c r="W360" s="50">
        <f t="shared" si="15"/>
        <v>0</v>
      </c>
      <c r="X360" s="51" t="str">
        <f t="shared" si="16"/>
        <v/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4">
        <v>4680115883185</v>
      </c>
      <c r="E361" s="73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92" t="s">
        <v>519</v>
      </c>
      <c r="O361" s="72"/>
      <c r="P361" s="72"/>
      <c r="Q361" s="72"/>
      <c r="R361" s="73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58"/>
      <c r="Z362" s="58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6" t="s">
        <v>65</v>
      </c>
      <c r="V363" s="57">
        <f>IFERROR(SUM(V349:V361),"0")</f>
        <v>0</v>
      </c>
      <c r="W363" s="57">
        <f>IFERROR(SUM(W349:W361),"0")</f>
        <v>0</v>
      </c>
      <c r="X363" s="56"/>
      <c r="Y363" s="58"/>
      <c r="Z363" s="58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4">
        <v>4607091389685</v>
      </c>
      <c r="E365" s="73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4">
        <v>4607091389654</v>
      </c>
      <c r="E366" s="73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4">
        <v>4607091384352</v>
      </c>
      <c r="E367" s="73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4">
        <v>4607091389661</v>
      </c>
      <c r="E368" s="73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4">
        <v>4680115881648</v>
      </c>
      <c r="E372" s="73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4">
        <v>4680115882997</v>
      </c>
      <c r="E376" s="73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92" t="s">
        <v>534</v>
      </c>
      <c r="O376" s="72"/>
      <c r="P376" s="72"/>
      <c r="Q376" s="72"/>
      <c r="R376" s="73"/>
      <c r="S376" s="47"/>
      <c r="T376" s="47"/>
      <c r="U376" s="48" t="s">
        <v>65</v>
      </c>
      <c r="V376" s="49">
        <v>0</v>
      </c>
      <c r="W376" s="50">
        <f>IFERROR(IF(V376="",0,CEILING((V376/$H376),1)*$H376),"")</f>
        <v>0</v>
      </c>
      <c r="X376" s="51" t="str">
        <f>IFERROR(IF(W376=0,"",ROUNDUP(W376/H376,0)*0.00673),"")</f>
        <v/>
      </c>
      <c r="Y376" s="52"/>
      <c r="Z376" s="53"/>
      <c r="AD376" s="54"/>
      <c r="BA376" s="55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6" t="s">
        <v>67</v>
      </c>
      <c r="V377" s="57">
        <f>IFERROR(V376/H376,"0")</f>
        <v>0</v>
      </c>
      <c r="W377" s="57">
        <f>IFERROR(W376/H376,"0")</f>
        <v>0</v>
      </c>
      <c r="X377" s="57">
        <f>IFERROR(IF(X376="",0,X376),"0")</f>
        <v>0</v>
      </c>
      <c r="Y377" s="58"/>
      <c r="Z377" s="58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6" t="s">
        <v>65</v>
      </c>
      <c r="V378" s="57">
        <f>IFERROR(SUM(V376:V376),"0")</f>
        <v>0</v>
      </c>
      <c r="W378" s="57">
        <f>IFERROR(SUM(W376:W376),"0")</f>
        <v>0</v>
      </c>
      <c r="X378" s="56"/>
      <c r="Y378" s="58"/>
      <c r="Z378" s="58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6"/>
      <c r="Z379" s="66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4">
        <v>4607091389388</v>
      </c>
      <c r="E381" s="73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4">
        <v>4607091389364</v>
      </c>
      <c r="E382" s="73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4">
        <v>4607091389739</v>
      </c>
      <c r="E386" s="73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ref="W386:W392" si="17">IFERROR(IF(V386="",0,CEILING((V386/$H386),1)*$H386),"")</f>
        <v>0</v>
      </c>
      <c r="X386" s="51" t="str">
        <f>IFERROR(IF(W386=0,"",ROUNDUP(W386/H386,0)*0.00753),"")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4">
        <v>4680115883048</v>
      </c>
      <c r="E387" s="73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4">
        <v>4607091389425</v>
      </c>
      <c r="E388" s="73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4">
        <v>4680115882911</v>
      </c>
      <c r="E389" s="73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92" t="s">
        <v>548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4">
        <v>4680115880771</v>
      </c>
      <c r="E390" s="73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4">
        <v>4607091389500</v>
      </c>
      <c r="E391" s="73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7"/>
      <c r="T391" s="47"/>
      <c r="U391" s="48" t="s">
        <v>65</v>
      </c>
      <c r="V391" s="49">
        <v>0</v>
      </c>
      <c r="W391" s="50">
        <f t="shared" si="17"/>
        <v>0</v>
      </c>
      <c r="X391" s="51" t="str">
        <f>IFERROR(IF(W391=0,"",ROUNDUP(W391/H391,0)*0.00502),"")</f>
        <v/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4">
        <v>4680115881983</v>
      </c>
      <c r="E392" s="73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6" t="s">
        <v>67</v>
      </c>
      <c r="V393" s="57">
        <f>IFERROR(V386/H386,"0")+IFERROR(V387/H387,"0")+IFERROR(V388/H388,"0")+IFERROR(V389/H389,"0")+IFERROR(V390/H390,"0")+IFERROR(V391/H391,"0")+IFERROR(V392/H392,"0")</f>
        <v>0</v>
      </c>
      <c r="W393" s="57">
        <f>IFERROR(W386/H386,"0")+IFERROR(W387/H387,"0")+IFERROR(W388/H388,"0")+IFERROR(W389/H389,"0")+IFERROR(W390/H390,"0")+IFERROR(W391/H391,"0")+IFERROR(W392/H392,"0")</f>
        <v>0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58"/>
      <c r="Z393" s="58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6" t="s">
        <v>65</v>
      </c>
      <c r="V394" s="57">
        <f>IFERROR(SUM(V386:V392),"0")</f>
        <v>0</v>
      </c>
      <c r="W394" s="57">
        <f>IFERROR(SUM(W386:W392),"0")</f>
        <v>0</v>
      </c>
      <c r="X394" s="56"/>
      <c r="Y394" s="58"/>
      <c r="Z394" s="58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4">
        <v>4680115882980</v>
      </c>
      <c r="E396" s="73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7"/>
      <c r="T396" s="47"/>
      <c r="U396" s="48" t="s">
        <v>65</v>
      </c>
      <c r="V396" s="49">
        <v>0</v>
      </c>
      <c r="W396" s="50">
        <f>IFERROR(IF(V396="",0,CEILING((V396/$H396),1)*$H396),"")</f>
        <v>0</v>
      </c>
      <c r="X396" s="51" t="str">
        <f>IFERROR(IF(W396=0,"",ROUNDUP(W396/H396,0)*0.00673),"")</f>
        <v/>
      </c>
      <c r="Y396" s="52"/>
      <c r="Z396" s="53"/>
      <c r="AD396" s="54"/>
      <c r="BA396" s="55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6" t="s">
        <v>67</v>
      </c>
      <c r="V397" s="57">
        <f>IFERROR(V396/H396,"0")</f>
        <v>0</v>
      </c>
      <c r="W397" s="57">
        <f>IFERROR(W396/H396,"0")</f>
        <v>0</v>
      </c>
      <c r="X397" s="57">
        <f>IFERROR(IF(X396="",0,X396),"0")</f>
        <v>0</v>
      </c>
      <c r="Y397" s="58"/>
      <c r="Z397" s="58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6" t="s">
        <v>65</v>
      </c>
      <c r="V398" s="57">
        <f>IFERROR(SUM(V396:V396),"0")</f>
        <v>0</v>
      </c>
      <c r="W398" s="57">
        <f>IFERROR(SUM(W396:W396),"0")</f>
        <v>0</v>
      </c>
      <c r="X398" s="56"/>
      <c r="Y398" s="58"/>
      <c r="Z398" s="58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1"/>
      <c r="Z399" s="41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6"/>
      <c r="Z400" s="66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4">
        <v>4607091389067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ref="W402:W410" si="18">IFERROR(IF(V402="",0,CEILING((V402/$H402),1)*$H402),"")</f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4">
        <v>4607091383522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390</v>
      </c>
      <c r="W403" s="50">
        <f t="shared" si="18"/>
        <v>390.72</v>
      </c>
      <c r="X403" s="51">
        <f>IFERROR(IF(W403=0,"",ROUNDUP(W403/H403,0)*0.01196),"")</f>
        <v>0.88504000000000005</v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4">
        <v>4607091384437</v>
      </c>
      <c r="E404" s="73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IFERROR(IF(W404=0,"",ROUNDUP(W404/H404,0)*0.01196),"")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4">
        <v>4607091389104</v>
      </c>
      <c r="E405" s="73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IFERROR(IF(W405=0,"",ROUNDUP(W405/H405,0)*0.01196),"")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4">
        <v>4680115880603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4">
        <v>4607091389999</v>
      </c>
      <c r="E407" s="73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4">
        <v>4680115882782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4">
        <v>4607091389098</v>
      </c>
      <c r="E409" s="73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4">
        <v>4607091389982</v>
      </c>
      <c r="E410" s="73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7"/>
      <c r="T410" s="47"/>
      <c r="U410" s="48" t="s">
        <v>65</v>
      </c>
      <c r="V410" s="49">
        <v>0</v>
      </c>
      <c r="W410" s="50">
        <f t="shared" si="18"/>
        <v>0</v>
      </c>
      <c r="X410" s="51" t="str">
        <f>IFERROR(IF(W410=0,"",ROUNDUP(W410/H410,0)*0.00937),"")</f>
        <v/>
      </c>
      <c r="Y410" s="52"/>
      <c r="Z410" s="53"/>
      <c r="AD410" s="54"/>
      <c r="BA410" s="55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73.86363636363636</v>
      </c>
      <c r="W411" s="57">
        <f>IFERROR(W402/H402,"0")+IFERROR(W403/H403,"0")+IFERROR(W404/H404,"0")+IFERROR(W405/H405,"0")+IFERROR(W406/H406,"0")+IFERROR(W407/H407,"0")+IFERROR(W408/H408,"0")+IFERROR(W409/H409,"0")+IFERROR(W410/H410,"0")</f>
        <v>74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0.88504000000000005</v>
      </c>
      <c r="Y411" s="58"/>
      <c r="Z411" s="58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6" t="s">
        <v>65</v>
      </c>
      <c r="V412" s="57">
        <f>IFERROR(SUM(V402:V410),"0")</f>
        <v>390</v>
      </c>
      <c r="W412" s="57">
        <f>IFERROR(SUM(W402:W410),"0")</f>
        <v>390.72</v>
      </c>
      <c r="X412" s="56"/>
      <c r="Y412" s="58"/>
      <c r="Z412" s="58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4">
        <v>4607091388930</v>
      </c>
      <c r="E414" s="73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7"/>
      <c r="T414" s="47"/>
      <c r="U414" s="48" t="s">
        <v>65</v>
      </c>
      <c r="V414" s="49">
        <v>0</v>
      </c>
      <c r="W414" s="50">
        <f>IFERROR(IF(V414="",0,CEILING((V414/$H414),1)*$H414),"")</f>
        <v>0</v>
      </c>
      <c r="X414" s="51" t="str">
        <f>IFERROR(IF(W414=0,"",ROUNDUP(W414/H414,0)*0.01196),"")</f>
        <v/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4">
        <v>4680115880054</v>
      </c>
      <c r="E415" s="73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6" t="s">
        <v>67</v>
      </c>
      <c r="V416" s="57">
        <f>IFERROR(V414/H414,"0")+IFERROR(V415/H415,"0")</f>
        <v>0</v>
      </c>
      <c r="W416" s="57">
        <f>IFERROR(W414/H414,"0")+IFERROR(W415/H415,"0")</f>
        <v>0</v>
      </c>
      <c r="X416" s="57">
        <f>IFERROR(IF(X414="",0,X414),"0")+IFERROR(IF(X415="",0,X415),"0")</f>
        <v>0</v>
      </c>
      <c r="Y416" s="58"/>
      <c r="Z416" s="58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6" t="s">
        <v>65</v>
      </c>
      <c r="V417" s="57">
        <f>IFERROR(SUM(V414:V415),"0")</f>
        <v>0</v>
      </c>
      <c r="W417" s="57">
        <f>IFERROR(SUM(W414:W415),"0")</f>
        <v>0</v>
      </c>
      <c r="X417" s="56"/>
      <c r="Y417" s="58"/>
      <c r="Z417" s="58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4">
        <v>4680115883116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ref="W419:W424" si="19">IFERROR(IF(V419="",0,CEILING((V419/$H419),1)*$H419),"")</f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4">
        <v>4680115883093</v>
      </c>
      <c r="E420" s="73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IFERROR(IF(W420=0,"",ROUNDUP(W420/H420,0)*0.01196),"")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4">
        <v>4680115883109</v>
      </c>
      <c r="E421" s="73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IFERROR(IF(W421=0,"",ROUNDUP(W421/H421,0)*0.01196),"")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4">
        <v>4680115882072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92" t="s">
        <v>588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4">
        <v>4680115882102</v>
      </c>
      <c r="E423" s="73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92" t="s">
        <v>591</v>
      </c>
      <c r="O423" s="72"/>
      <c r="P423" s="72"/>
      <c r="Q423" s="72"/>
      <c r="R423" s="73"/>
      <c r="S423" s="47"/>
      <c r="T423" s="47"/>
      <c r="U423" s="48" t="s">
        <v>65</v>
      </c>
      <c r="V423" s="49">
        <v>0</v>
      </c>
      <c r="W423" s="50">
        <f t="shared" si="19"/>
        <v>0</v>
      </c>
      <c r="X423" s="51" t="str">
        <f>IFERROR(IF(W423=0,"",ROUNDUP(W423/H423,0)*0.00937),"")</f>
        <v/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4">
        <v>4680115882096</v>
      </c>
      <c r="E424" s="73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92" t="s">
        <v>594</v>
      </c>
      <c r="O424" s="72"/>
      <c r="P424" s="72"/>
      <c r="Q424" s="72"/>
      <c r="R424" s="73"/>
      <c r="S424" s="47"/>
      <c r="T424" s="47"/>
      <c r="U424" s="48" t="s">
        <v>65</v>
      </c>
      <c r="V424" s="49">
        <v>0</v>
      </c>
      <c r="W424" s="50">
        <f t="shared" si="19"/>
        <v>0</v>
      </c>
      <c r="X424" s="51" t="str">
        <f>IFERROR(IF(W424=0,"",ROUNDUP(W424/H424,0)*0.00937),"")</f>
        <v/>
      </c>
      <c r="Y424" s="52"/>
      <c r="Z424" s="53"/>
      <c r="AD424" s="54"/>
      <c r="BA424" s="55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6" t="s">
        <v>67</v>
      </c>
      <c r="V425" s="57">
        <f>IFERROR(V419/H419,"0")+IFERROR(V420/H420,"0")+IFERROR(V421/H421,"0")+IFERROR(V422/H422,"0")+IFERROR(V423/H423,"0")+IFERROR(V424/H424,"0")</f>
        <v>0</v>
      </c>
      <c r="W425" s="57">
        <f>IFERROR(W419/H419,"0")+IFERROR(W420/H420,"0")+IFERROR(W421/H421,"0")+IFERROR(W422/H422,"0")+IFERROR(W423/H423,"0")+IFERROR(W424/H424,"0")</f>
        <v>0</v>
      </c>
      <c r="X425" s="57">
        <f>IFERROR(IF(X419="",0,X419),"0")+IFERROR(IF(X420="",0,X420),"0")+IFERROR(IF(X421="",0,X421),"0")+IFERROR(IF(X422="",0,X422),"0")+IFERROR(IF(X423="",0,X423),"0")+IFERROR(IF(X424="",0,X424),"0")</f>
        <v>0</v>
      </c>
      <c r="Y425" s="58"/>
      <c r="Z425" s="58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6" t="s">
        <v>65</v>
      </c>
      <c r="V426" s="57">
        <f>IFERROR(SUM(V419:V424),"0")</f>
        <v>0</v>
      </c>
      <c r="W426" s="57">
        <f>IFERROR(SUM(W419:W424),"0")</f>
        <v>0</v>
      </c>
      <c r="X426" s="56"/>
      <c r="Y426" s="58"/>
      <c r="Z426" s="58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4">
        <v>4607091383409</v>
      </c>
      <c r="E428" s="73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4">
        <v>4607091383416</v>
      </c>
      <c r="E429" s="73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1"/>
      <c r="Z432" s="41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6"/>
      <c r="Z433" s="66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4">
        <v>4640242180441</v>
      </c>
      <c r="E435" s="73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92" t="s">
        <v>603</v>
      </c>
      <c r="O435" s="72"/>
      <c r="P435" s="72"/>
      <c r="Q435" s="72"/>
      <c r="R435" s="73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4">
        <v>4640242180564</v>
      </c>
      <c r="E436" s="73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92" t="s">
        <v>606</v>
      </c>
      <c r="O436" s="72"/>
      <c r="P436" s="72"/>
      <c r="Q436" s="72"/>
      <c r="R436" s="73"/>
      <c r="S436" s="47"/>
      <c r="T436" s="47"/>
      <c r="U436" s="48" t="s">
        <v>65</v>
      </c>
      <c r="V436" s="49">
        <v>0</v>
      </c>
      <c r="W436" s="50">
        <f>IFERROR(IF(V436="",0,CEILING((V436/$H436),1)*$H436),"")</f>
        <v>0</v>
      </c>
      <c r="X436" s="51" t="str">
        <f>IFERROR(IF(W436=0,"",ROUNDUP(W436/H436,0)*0.02175),"")</f>
        <v/>
      </c>
      <c r="Y436" s="52"/>
      <c r="Z436" s="53"/>
      <c r="AD436" s="54"/>
      <c r="BA436" s="55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6" t="s">
        <v>67</v>
      </c>
      <c r="V437" s="57">
        <f>IFERROR(V435/H435,"0")+IFERROR(V436/H436,"0")</f>
        <v>0</v>
      </c>
      <c r="W437" s="57">
        <f>IFERROR(W435/H435,"0")+IFERROR(W436/H436,"0")</f>
        <v>0</v>
      </c>
      <c r="X437" s="57">
        <f>IFERROR(IF(X435="",0,X435),"0")+IFERROR(IF(X436="",0,X436),"0")</f>
        <v>0</v>
      </c>
      <c r="Y437" s="58"/>
      <c r="Z437" s="58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6" t="s">
        <v>65</v>
      </c>
      <c r="V438" s="57">
        <f>IFERROR(SUM(V435:V436),"0")</f>
        <v>0</v>
      </c>
      <c r="W438" s="57">
        <f>IFERROR(SUM(W435:W436),"0")</f>
        <v>0</v>
      </c>
      <c r="X438" s="56"/>
      <c r="Y438" s="58"/>
      <c r="Z438" s="58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4">
        <v>4640242180526</v>
      </c>
      <c r="E440" s="73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92" t="s">
        <v>609</v>
      </c>
      <c r="O440" s="72"/>
      <c r="P440" s="72"/>
      <c r="Q440" s="72"/>
      <c r="R440" s="73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4">
        <v>4640242180519</v>
      </c>
      <c r="E441" s="73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92" t="s">
        <v>612</v>
      </c>
      <c r="O441" s="72"/>
      <c r="P441" s="72"/>
      <c r="Q441" s="72"/>
      <c r="R441" s="73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4">
        <v>4640242180816</v>
      </c>
      <c r="E445" s="73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92" t="s">
        <v>615</v>
      </c>
      <c r="O445" s="72"/>
      <c r="P445" s="72"/>
      <c r="Q445" s="72"/>
      <c r="R445" s="73"/>
      <c r="S445" s="47"/>
      <c r="T445" s="47"/>
      <c r="U445" s="48" t="s">
        <v>65</v>
      </c>
      <c r="V445" s="49">
        <v>40</v>
      </c>
      <c r="W445" s="50">
        <f>IFERROR(IF(V445="",0,CEILING((V445/$H445),1)*$H445),"")</f>
        <v>42</v>
      </c>
      <c r="X445" s="51">
        <f>IFERROR(IF(W445=0,"",ROUNDUP(W445/H445,0)*0.00753),"")</f>
        <v>7.5300000000000006E-2</v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4">
        <v>4640242180595</v>
      </c>
      <c r="E446" s="73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92" t="s">
        <v>618</v>
      </c>
      <c r="O446" s="72"/>
      <c r="P446" s="72"/>
      <c r="Q446" s="72"/>
      <c r="R446" s="73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6" t="s">
        <v>67</v>
      </c>
      <c r="V447" s="57">
        <f>IFERROR(V445/H445,"0")+IFERROR(V446/H446,"0")</f>
        <v>9.5238095238095237</v>
      </c>
      <c r="W447" s="57">
        <f>IFERROR(W445/H445,"0")+IFERROR(W446/H446,"0")</f>
        <v>10</v>
      </c>
      <c r="X447" s="57">
        <f>IFERROR(IF(X445="",0,X445),"0")+IFERROR(IF(X446="",0,X446),"0")</f>
        <v>7.5300000000000006E-2</v>
      </c>
      <c r="Y447" s="58"/>
      <c r="Z447" s="58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6" t="s">
        <v>65</v>
      </c>
      <c r="V448" s="57">
        <f>IFERROR(SUM(V445:V446),"0")</f>
        <v>40</v>
      </c>
      <c r="W448" s="57">
        <f>IFERROR(SUM(W445:W446),"0")</f>
        <v>42</v>
      </c>
      <c r="X448" s="56"/>
      <c r="Y448" s="58"/>
      <c r="Z448" s="58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4">
        <v>4640242180540</v>
      </c>
      <c r="E450" s="73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92" t="s">
        <v>621</v>
      </c>
      <c r="O450" s="72"/>
      <c r="P450" s="72"/>
      <c r="Q450" s="72"/>
      <c r="R450" s="73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4">
        <v>4640242180557</v>
      </c>
      <c r="E451" s="73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92" t="s">
        <v>624</v>
      </c>
      <c r="O451" s="72"/>
      <c r="P451" s="72"/>
      <c r="Q451" s="72"/>
      <c r="R451" s="73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6"/>
      <c r="Z454" s="66"/>
    </row>
    <row r="455" spans="1:53" ht="14.25" customHeight="1" x14ac:dyDescent="0.25">
      <c r="A455" s="77" t="s">
        <v>60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4">
        <v>4680115880856</v>
      </c>
      <c r="E456" s="73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2"/>
      <c r="P456" s="72"/>
      <c r="Q456" s="72"/>
      <c r="R456" s="73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77" t="s">
        <v>68</v>
      </c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4">
        <v>4680115880870</v>
      </c>
      <c r="E460" s="73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2"/>
      <c r="P460" s="72"/>
      <c r="Q460" s="72"/>
      <c r="R460" s="73"/>
      <c r="S460" s="47"/>
      <c r="T460" s="47"/>
      <c r="U460" s="48" t="s">
        <v>65</v>
      </c>
      <c r="V460" s="49">
        <v>0</v>
      </c>
      <c r="W460" s="50">
        <f>IFERROR(IF(V460="",0,CEILING((V460/$H460),1)*$H460),"")</f>
        <v>0</v>
      </c>
      <c r="X460" s="51" t="str">
        <f>IFERROR(IF(W460=0,"",ROUNDUP(W460/H460,0)*0.02175),"")</f>
        <v/>
      </c>
      <c r="Y460" s="52"/>
      <c r="Z460" s="53"/>
      <c r="AD460" s="54"/>
      <c r="BA460" s="55" t="s">
        <v>1</v>
      </c>
    </row>
    <row r="461" spans="1:53" x14ac:dyDescent="0.2">
      <c r="A461" s="8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82"/>
      <c r="N461" s="78" t="s">
        <v>66</v>
      </c>
      <c r="O461" s="79"/>
      <c r="P461" s="79"/>
      <c r="Q461" s="79"/>
      <c r="R461" s="79"/>
      <c r="S461" s="79"/>
      <c r="T461" s="80"/>
      <c r="U461" s="56" t="s">
        <v>67</v>
      </c>
      <c r="V461" s="57">
        <f>IFERROR(V460/H460,"0")</f>
        <v>0</v>
      </c>
      <c r="W461" s="57">
        <f>IFERROR(W460/H460,"0")</f>
        <v>0</v>
      </c>
      <c r="X461" s="57">
        <f>IFERROR(IF(X460="",0,X460),"0")</f>
        <v>0</v>
      </c>
      <c r="Y461" s="58"/>
      <c r="Z461" s="58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82"/>
      <c r="N462" s="78" t="s">
        <v>66</v>
      </c>
      <c r="O462" s="79"/>
      <c r="P462" s="79"/>
      <c r="Q462" s="79"/>
      <c r="R462" s="79"/>
      <c r="S462" s="79"/>
      <c r="T462" s="80"/>
      <c r="U462" s="56" t="s">
        <v>65</v>
      </c>
      <c r="V462" s="57">
        <f>IFERROR(SUM(V460:V460),"0")</f>
        <v>0</v>
      </c>
      <c r="W462" s="57">
        <f>IFERROR(SUM(W460:W460),"0")</f>
        <v>0</v>
      </c>
      <c r="X462" s="56"/>
      <c r="Y462" s="58"/>
      <c r="Z462" s="58"/>
    </row>
    <row r="463" spans="1:53" ht="15" customHeight="1" x14ac:dyDescent="0.2">
      <c r="A463" s="148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3" t="s">
        <v>630</v>
      </c>
      <c r="O463" s="94"/>
      <c r="P463" s="94"/>
      <c r="Q463" s="94"/>
      <c r="R463" s="94"/>
      <c r="S463" s="94"/>
      <c r="T463" s="95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2949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2955.7200000000003</v>
      </c>
      <c r="X463" s="56"/>
      <c r="Y463" s="58"/>
      <c r="Z463" s="58"/>
    </row>
    <row r="464" spans="1:53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3" t="s">
        <v>631</v>
      </c>
      <c r="O464" s="94"/>
      <c r="P464" s="94"/>
      <c r="Q464" s="94"/>
      <c r="R464" s="94"/>
      <c r="S464" s="94"/>
      <c r="T464" s="95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3065.0388455988455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3072.1640000000002</v>
      </c>
      <c r="X464" s="56"/>
      <c r="Y464" s="58"/>
      <c r="Z464" s="58"/>
    </row>
    <row r="465" spans="1:29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104"/>
      <c r="N465" s="93" t="s">
        <v>632</v>
      </c>
      <c r="O465" s="94"/>
      <c r="P465" s="94"/>
      <c r="Q465" s="94"/>
      <c r="R465" s="94"/>
      <c r="S465" s="94"/>
      <c r="T465" s="95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5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5</v>
      </c>
      <c r="X465" s="56"/>
      <c r="Y465" s="58"/>
      <c r="Z465" s="58"/>
    </row>
    <row r="466" spans="1:29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104"/>
      <c r="N466" s="93" t="s">
        <v>634</v>
      </c>
      <c r="O466" s="94"/>
      <c r="P466" s="94"/>
      <c r="Q466" s="94"/>
      <c r="R466" s="94"/>
      <c r="S466" s="94"/>
      <c r="T466" s="95"/>
      <c r="U466" s="56" t="s">
        <v>65</v>
      </c>
      <c r="V466" s="57">
        <f>GrossWeightTotal+PalletQtyTotal*25</f>
        <v>3190.0388455988455</v>
      </c>
      <c r="W466" s="57">
        <f>GrossWeightTotalR+PalletQtyTotalR*25</f>
        <v>3197.1640000000002</v>
      </c>
      <c r="X466" s="56"/>
      <c r="Y466" s="58"/>
      <c r="Z466" s="58"/>
    </row>
    <row r="467" spans="1:29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104"/>
      <c r="N467" s="93" t="s">
        <v>635</v>
      </c>
      <c r="O467" s="94"/>
      <c r="P467" s="94"/>
      <c r="Q467" s="94"/>
      <c r="R467" s="94"/>
      <c r="S467" s="94"/>
      <c r="T467" s="95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260.95358345358346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262</v>
      </c>
      <c r="X467" s="56"/>
      <c r="Y467" s="58"/>
      <c r="Z467" s="58"/>
    </row>
    <row r="468" spans="1:29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104"/>
      <c r="N468" s="93" t="s">
        <v>636</v>
      </c>
      <c r="O468" s="94"/>
      <c r="P468" s="94"/>
      <c r="Q468" s="94"/>
      <c r="R468" s="94"/>
      <c r="S468" s="94"/>
      <c r="T468" s="95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4.6210399999999998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85" t="s">
        <v>93</v>
      </c>
      <c r="D470" s="120"/>
      <c r="E470" s="120"/>
      <c r="F470" s="100"/>
      <c r="G470" s="85" t="s">
        <v>238</v>
      </c>
      <c r="H470" s="120"/>
      <c r="I470" s="120"/>
      <c r="J470" s="120"/>
      <c r="K470" s="120"/>
      <c r="L470" s="120"/>
      <c r="M470" s="100"/>
      <c r="N470" s="85" t="s">
        <v>436</v>
      </c>
      <c r="O470" s="100"/>
      <c r="P470" s="85" t="s">
        <v>487</v>
      </c>
      <c r="Q470" s="100"/>
      <c r="R470" s="68" t="s">
        <v>557</v>
      </c>
      <c r="S470" s="85" t="s">
        <v>599</v>
      </c>
      <c r="T470" s="100"/>
      <c r="U470" s="1"/>
      <c r="Z470" s="62"/>
      <c r="AC470" s="1"/>
    </row>
    <row r="471" spans="1:29" s="1" customFormat="1" ht="14.25" customHeight="1" x14ac:dyDescent="0.2">
      <c r="A471" s="106" t="s">
        <v>639</v>
      </c>
      <c r="B471" s="85" t="s">
        <v>59</v>
      </c>
      <c r="C471" s="85" t="s">
        <v>94</v>
      </c>
      <c r="D471" s="85" t="s">
        <v>102</v>
      </c>
      <c r="E471" s="85" t="s">
        <v>93</v>
      </c>
      <c r="F471" s="85" t="s">
        <v>231</v>
      </c>
      <c r="G471" s="85" t="s">
        <v>239</v>
      </c>
      <c r="H471" s="85" t="s">
        <v>246</v>
      </c>
      <c r="I471" s="85" t="s">
        <v>263</v>
      </c>
      <c r="J471" s="85" t="s">
        <v>323</v>
      </c>
      <c r="L471" s="85" t="s">
        <v>404</v>
      </c>
      <c r="M471" s="85" t="s">
        <v>422</v>
      </c>
      <c r="N471" s="85" t="s">
        <v>437</v>
      </c>
      <c r="O471" s="85" t="s">
        <v>464</v>
      </c>
      <c r="P471" s="85" t="s">
        <v>488</v>
      </c>
      <c r="Q471" s="85" t="s">
        <v>535</v>
      </c>
      <c r="R471" s="85" t="s">
        <v>557</v>
      </c>
      <c r="S471" s="85" t="s">
        <v>600</v>
      </c>
      <c r="T471" s="85" t="s">
        <v>625</v>
      </c>
      <c r="Z471" s="62"/>
      <c r="AA471" s="62"/>
      <c r="AB471" s="62"/>
    </row>
    <row r="472" spans="1:29" s="1" customFormat="1" x14ac:dyDescent="0.2">
      <c r="A472" s="107"/>
      <c r="B472" s="86"/>
      <c r="C472" s="86"/>
      <c r="D472" s="86"/>
      <c r="E472" s="86"/>
      <c r="F472" s="86"/>
      <c r="G472" s="86"/>
      <c r="H472" s="86"/>
      <c r="I472" s="86"/>
      <c r="J472" s="86"/>
      <c r="L472" s="86"/>
      <c r="M472" s="86"/>
      <c r="N472" s="86"/>
      <c r="O472" s="86"/>
      <c r="P472" s="86"/>
      <c r="Q472" s="86"/>
      <c r="R472" s="86"/>
      <c r="S472" s="86"/>
      <c r="T472" s="86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0</v>
      </c>
      <c r="C473" s="61">
        <f>IFERROR(W49*1,"0")+IFERROR(W50*1,"0")</f>
        <v>0</v>
      </c>
      <c r="D473" s="61">
        <f>IFERROR(W55*1,"0")+IFERROR(W56*1,"0")+IFERROR(W57*1,"0")+IFERROR(W58*1,"0")</f>
        <v>0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198</v>
      </c>
      <c r="F473" s="61">
        <f>IFERROR(W128*1,"0")+IFERROR(W129*1,"0")+IFERROR(W130*1,"0")</f>
        <v>0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0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61">
        <f>IFERROR(W257*1,"0")+IFERROR(W258*1,"0")+IFERROR(W259*1,"0")+IFERROR(W260*1,"0")+IFERROR(W261*1,"0")+IFERROR(W262*1,"0")+IFERROR(W263*1,"0")+IFERROR(W267*1,"0")+IFERROR(W268*1,"0")</f>
        <v>0</v>
      </c>
      <c r="M473" s="61">
        <f>IFERROR(W273*1,"0")+IFERROR(W277*1,"0")+IFERROR(W278*1,"0")+IFERROR(W279*1,"0")+IFERROR(W283*1,"0")+IFERROR(W287*1,"0")</f>
        <v>0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2325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61">
        <f>IFERROR(W381*1,"0")+IFERROR(W382*1,"0")+IFERROR(W386*1,"0")+IFERROR(W387*1,"0")+IFERROR(W388*1,"0")+IFERROR(W389*1,"0")+IFERROR(W390*1,"0")+IFERROR(W391*1,"0")+IFERROR(W392*1,"0")+IFERROR(W396*1,"0")</f>
        <v>0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390.72</v>
      </c>
      <c r="S473" s="61">
        <f>IFERROR(W435*1,"0")+IFERROR(W436*1,"0")+IFERROR(W440*1,"0")+IFERROR(W441*1,"0")+IFERROR(W445*1,"0")+IFERROR(W446*1,"0")+IFERROR(W450*1,"0")+IFERROR(W451*1,"0")</f>
        <v>42</v>
      </c>
      <c r="T473" s="61">
        <f>IFERROR(W456*1,"0")+IFERROR(W460*1,"0")</f>
        <v>0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S17:T17"/>
    <mergeCell ref="D57:E57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D64:E64"/>
    <mergeCell ref="N170:T170"/>
    <mergeCell ref="A266:X266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77:R77"/>
    <mergeCell ref="N245:R245"/>
    <mergeCell ref="D201:E201"/>
    <mergeCell ref="D74:E74"/>
    <mergeCell ref="D68:E68"/>
    <mergeCell ref="D188:E188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2023-11-21T10:16:06Z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