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5" i="1" s="1"/>
  <c r="W451" i="1"/>
  <c r="V451" i="1"/>
  <c r="V450" i="1"/>
  <c r="X449" i="1"/>
  <c r="W449" i="1"/>
  <c r="W448" i="1"/>
  <c r="W446" i="1"/>
  <c r="V446" i="1"/>
  <c r="V445" i="1"/>
  <c r="W444" i="1"/>
  <c r="X444" i="1" s="1"/>
  <c r="X443" i="1"/>
  <c r="X445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W431" i="1"/>
  <c r="W433" i="1" s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X417" i="1"/>
  <c r="W417" i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W396" i="1"/>
  <c r="W402" i="1" s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V386" i="1"/>
  <c r="V385" i="1"/>
  <c r="X384" i="1"/>
  <c r="W384" i="1"/>
  <c r="W383" i="1"/>
  <c r="W386" i="1" s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P477" i="1" s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W297" i="1"/>
  <c r="X297" i="1" s="1"/>
  <c r="N297" i="1"/>
  <c r="W296" i="1"/>
  <c r="X296" i="1" s="1"/>
  <c r="N296" i="1"/>
  <c r="W295" i="1"/>
  <c r="X295" i="1" s="1"/>
  <c r="X301" i="1" s="1"/>
  <c r="N295" i="1"/>
  <c r="X294" i="1"/>
  <c r="W294" i="1"/>
  <c r="N294" i="1"/>
  <c r="X293" i="1"/>
  <c r="W293" i="1"/>
  <c r="N293" i="1"/>
  <c r="V289" i="1"/>
  <c r="V288" i="1"/>
  <c r="W287" i="1"/>
  <c r="X287" i="1" s="1"/>
  <c r="X288" i="1" s="1"/>
  <c r="N287" i="1"/>
  <c r="V285" i="1"/>
  <c r="X284" i="1"/>
  <c r="V284" i="1"/>
  <c r="X283" i="1"/>
  <c r="W283" i="1"/>
  <c r="N283" i="1"/>
  <c r="V281" i="1"/>
  <c r="V280" i="1"/>
  <c r="W279" i="1"/>
  <c r="X279" i="1" s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W265" i="1" s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X254" i="1"/>
  <c r="V254" i="1"/>
  <c r="W253" i="1"/>
  <c r="X253" i="1" s="1"/>
  <c r="N253" i="1"/>
  <c r="W252" i="1"/>
  <c r="X252" i="1" s="1"/>
  <c r="N252" i="1"/>
  <c r="X251" i="1"/>
  <c r="W251" i="1"/>
  <c r="W255" i="1" s="1"/>
  <c r="N251" i="1"/>
  <c r="V249" i="1"/>
  <c r="V248" i="1"/>
  <c r="X247" i="1"/>
  <c r="W247" i="1"/>
  <c r="N247" i="1"/>
  <c r="X246" i="1"/>
  <c r="W246" i="1"/>
  <c r="W249" i="1" s="1"/>
  <c r="W245" i="1"/>
  <c r="X245" i="1" s="1"/>
  <c r="V243" i="1"/>
  <c r="V242" i="1"/>
  <c r="X241" i="1"/>
  <c r="W241" i="1"/>
  <c r="N241" i="1"/>
  <c r="X240" i="1"/>
  <c r="W240" i="1"/>
  <c r="N240" i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W237" i="1" s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W213" i="1" s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W190" i="1" s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X161" i="1"/>
  <c r="W161" i="1"/>
  <c r="N161" i="1"/>
  <c r="X160" i="1"/>
  <c r="X162" i="1" s="1"/>
  <c r="W160" i="1"/>
  <c r="W162" i="1" s="1"/>
  <c r="V158" i="1"/>
  <c r="X157" i="1"/>
  <c r="V157" i="1"/>
  <c r="W156" i="1"/>
  <c r="X156" i="1" s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X147" i="1"/>
  <c r="W147" i="1"/>
  <c r="N147" i="1"/>
  <c r="X146" i="1"/>
  <c r="W146" i="1"/>
  <c r="N146" i="1"/>
  <c r="W145" i="1"/>
  <c r="W152" i="1" s="1"/>
  <c r="N145" i="1"/>
  <c r="W144" i="1"/>
  <c r="X144" i="1" s="1"/>
  <c r="N144" i="1"/>
  <c r="X143" i="1"/>
  <c r="W143" i="1"/>
  <c r="H477" i="1" s="1"/>
  <c r="N143" i="1"/>
  <c r="V140" i="1"/>
  <c r="V139" i="1"/>
  <c r="X138" i="1"/>
  <c r="W138" i="1"/>
  <c r="N138" i="1"/>
  <c r="X137" i="1"/>
  <c r="W137" i="1"/>
  <c r="N137" i="1"/>
  <c r="W136" i="1"/>
  <c r="G477" i="1" s="1"/>
  <c r="N136" i="1"/>
  <c r="V132" i="1"/>
  <c r="V131" i="1"/>
  <c r="W130" i="1"/>
  <c r="X130" i="1" s="1"/>
  <c r="N130" i="1"/>
  <c r="W129" i="1"/>
  <c r="W131" i="1" s="1"/>
  <c r="N129" i="1"/>
  <c r="X128" i="1"/>
  <c r="W128" i="1"/>
  <c r="V125" i="1"/>
  <c r="V124" i="1"/>
  <c r="X123" i="1"/>
  <c r="W123" i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X114" i="1"/>
  <c r="W114" i="1"/>
  <c r="N114" i="1"/>
  <c r="W113" i="1"/>
  <c r="X113" i="1" s="1"/>
  <c r="X112" i="1"/>
  <c r="W112" i="1"/>
  <c r="W111" i="1"/>
  <c r="X111" i="1" s="1"/>
  <c r="X110" i="1"/>
  <c r="W110" i="1"/>
  <c r="W109" i="1"/>
  <c r="W116" i="1" s="1"/>
  <c r="N109" i="1"/>
  <c r="W108" i="1"/>
  <c r="X108" i="1" s="1"/>
  <c r="X107" i="1"/>
  <c r="W107" i="1"/>
  <c r="W106" i="1"/>
  <c r="W117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1" i="1" s="1"/>
  <c r="N84" i="1"/>
  <c r="X83" i="1"/>
  <c r="W83" i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W65" i="1"/>
  <c r="X65" i="1" s="1"/>
  <c r="N65" i="1"/>
  <c r="W64" i="1"/>
  <c r="X64" i="1" s="1"/>
  <c r="X63" i="1"/>
  <c r="X80" i="1" s="1"/>
  <c r="W63" i="1"/>
  <c r="W80" i="1" s="1"/>
  <c r="V60" i="1"/>
  <c r="V59" i="1"/>
  <c r="W58" i="1"/>
  <c r="X58" i="1" s="1"/>
  <c r="X57" i="1"/>
  <c r="W57" i="1"/>
  <c r="N57" i="1"/>
  <c r="X56" i="1"/>
  <c r="W56" i="1"/>
  <c r="W59" i="1" s="1"/>
  <c r="W55" i="1"/>
  <c r="W60" i="1" s="1"/>
  <c r="N55" i="1"/>
  <c r="W52" i="1"/>
  <c r="V52" i="1"/>
  <c r="W51" i="1"/>
  <c r="V51" i="1"/>
  <c r="W50" i="1"/>
  <c r="X50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W32" i="1" s="1"/>
  <c r="N26" i="1"/>
  <c r="V24" i="1"/>
  <c r="V467" i="1" s="1"/>
  <c r="V23" i="1"/>
  <c r="X22" i="1"/>
  <c r="X23" i="1" s="1"/>
  <c r="W22" i="1"/>
  <c r="W23" i="1" s="1"/>
  <c r="N22" i="1"/>
  <c r="H10" i="1"/>
  <c r="F10" i="1"/>
  <c r="F9" i="1"/>
  <c r="A9" i="1"/>
  <c r="A10" i="1" s="1"/>
  <c r="D7" i="1"/>
  <c r="O6" i="1"/>
  <c r="N2" i="1"/>
  <c r="X51" i="1" l="1"/>
  <c r="H9" i="1"/>
  <c r="V471" i="1"/>
  <c r="W24" i="1"/>
  <c r="X29" i="1"/>
  <c r="X32" i="1" s="1"/>
  <c r="W81" i="1"/>
  <c r="X94" i="1"/>
  <c r="X103" i="1" s="1"/>
  <c r="W103" i="1"/>
  <c r="W471" i="1" s="1"/>
  <c r="X109" i="1"/>
  <c r="W125" i="1"/>
  <c r="X136" i="1"/>
  <c r="X139" i="1" s="1"/>
  <c r="W139" i="1"/>
  <c r="X145" i="1"/>
  <c r="X172" i="1"/>
  <c r="X189" i="1" s="1"/>
  <c r="X262" i="1"/>
  <c r="X304" i="1"/>
  <c r="X307" i="1" s="1"/>
  <c r="X320" i="1"/>
  <c r="W374" i="1"/>
  <c r="X372" i="1"/>
  <c r="X373" i="1" s="1"/>
  <c r="W380" i="1"/>
  <c r="X396" i="1"/>
  <c r="X431" i="1"/>
  <c r="X433" i="1" s="1"/>
  <c r="D477" i="1"/>
  <c r="J9" i="1"/>
  <c r="C477" i="1"/>
  <c r="X55" i="1"/>
  <c r="X59" i="1" s="1"/>
  <c r="X84" i="1"/>
  <c r="X90" i="1" s="1"/>
  <c r="X106" i="1"/>
  <c r="X116" i="1" s="1"/>
  <c r="X119" i="1"/>
  <c r="X124" i="1" s="1"/>
  <c r="F477" i="1"/>
  <c r="X129" i="1"/>
  <c r="X131" i="1" s="1"/>
  <c r="W132" i="1"/>
  <c r="W151" i="1"/>
  <c r="I477" i="1"/>
  <c r="W158" i="1"/>
  <c r="X165" i="1"/>
  <c r="X169" i="1" s="1"/>
  <c r="W225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B477" i="1"/>
  <c r="W468" i="1"/>
  <c r="E477" i="1"/>
  <c r="X151" i="1"/>
  <c r="W157" i="1"/>
  <c r="W163" i="1"/>
  <c r="W189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W140" i="1"/>
  <c r="X213" i="1"/>
  <c r="W236" i="1"/>
  <c r="W242" i="1"/>
  <c r="X239" i="1"/>
  <c r="X242" i="1" s="1"/>
  <c r="W276" i="1"/>
  <c r="X274" i="1"/>
  <c r="X275" i="1" s="1"/>
  <c r="W288" i="1"/>
  <c r="W289" i="1"/>
  <c r="W316" i="1"/>
  <c r="X314" i="1"/>
  <c r="X315" i="1" s="1"/>
  <c r="W336" i="1"/>
  <c r="W362" i="1"/>
  <c r="W363" i="1"/>
  <c r="X349" i="1"/>
  <c r="X362" i="1" s="1"/>
  <c r="W385" i="1"/>
  <c r="X383" i="1"/>
  <c r="X385" i="1" s="1"/>
  <c r="X401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  <c r="W467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<sst xmlns="http://schemas.openxmlformats.org/spreadsheetml/2006/main" count="1993" uniqueCount="686">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</sst>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0.5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200</v>
      </c>
      <c r="W107" s="313">
        <f t="shared" si="6"/>
        <v>201.60000000000002</v>
      </c>
      <c r="X107" s="36">
        <f>IFERROR(IF(W107=0,"",ROUNDUP(W107/H107,0)*0.02175),"")</f>
        <v>0.52200000000000002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112.5</v>
      </c>
      <c r="W111" s="313">
        <f t="shared" si="6"/>
        <v>113.4</v>
      </c>
      <c r="X111" s="36">
        <f>IFERROR(IF(W111=0,"",ROUNDUP(W111/H111,0)*0.00753),"")</f>
        <v>0.31625999999999999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65.476190476190482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66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0.83826000000000001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312.5</v>
      </c>
      <c r="W117" s="314">
        <f>IFERROR(SUM(W106:W115),"0")</f>
        <v>315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210</v>
      </c>
      <c r="W128" s="313">
        <f>IFERROR(IF(V128="",0,CEILING((V128/$H128),1)*$H128),"")</f>
        <v>210</v>
      </c>
      <c r="X128" s="36">
        <f>IFERROR(IF(W128=0,"",ROUNDUP(W128/H128,0)*0.02175),"")</f>
        <v>0.54374999999999996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180</v>
      </c>
      <c r="W130" s="313">
        <f>IFERROR(IF(V130="",0,CEILING((V130/$H130),1)*$H130),"")</f>
        <v>180.9</v>
      </c>
      <c r="X130" s="36">
        <f>IFERROR(IF(W130=0,"",ROUNDUP(W130/H130,0)*0.00753),"")</f>
        <v>0.50451000000000001</v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91.666666666666657</v>
      </c>
      <c r="W131" s="314">
        <f>IFERROR(W128/H128,"0")+IFERROR(W129/H129,"0")+IFERROR(W130/H130,"0")</f>
        <v>92</v>
      </c>
      <c r="X131" s="314">
        <f>IFERROR(IF(X128="",0,X128),"0")+IFERROR(IF(X129="",0,X129),"0")+IFERROR(IF(X130="",0,X130),"0")</f>
        <v>1.04826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390</v>
      </c>
      <c r="W132" s="314">
        <f>IFERROR(SUM(W128:W130),"0")</f>
        <v>390.9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35</v>
      </c>
      <c r="W146" s="313">
        <f t="shared" si="7"/>
        <v>35.700000000000003</v>
      </c>
      <c r="X146" s="36">
        <f>IFERROR(IF(W146=0,"",ROUNDUP(W146/H146,0)*0.00502),"")</f>
        <v>8.5339999999999999E-2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16.666666666666664</v>
      </c>
      <c r="W151" s="314">
        <f>IFERROR(W143/H143,"0")+IFERROR(W144/H144,"0")+IFERROR(W145/H145,"0")+IFERROR(W146/H146,"0")+IFERROR(W147/H147,"0")+IFERROR(W148/H148,"0")+IFERROR(W149/H149,"0")+IFERROR(W150/H150,"0")</f>
        <v>17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8.5339999999999999E-2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35</v>
      </c>
      <c r="W152" s="314">
        <f>IFERROR(SUM(W143:W150),"0")</f>
        <v>35.700000000000003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300</v>
      </c>
      <c r="W173" s="313">
        <f t="shared" si="8"/>
        <v>304.5</v>
      </c>
      <c r="X173" s="36">
        <f>IFERROR(IF(W173=0,"",ROUNDUP(W173/H173,0)*0.02175),"")</f>
        <v>0.76124999999999998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160</v>
      </c>
      <c r="W178" s="313">
        <f t="shared" si="8"/>
        <v>160.79999999999998</v>
      </c>
      <c r="X178" s="36">
        <f>IFERROR(IF(W178=0,"",ROUNDUP(W178/H178,0)*0.00753),"")</f>
        <v>0.50451000000000001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240</v>
      </c>
      <c r="W184" s="313">
        <f t="shared" si="8"/>
        <v>240</v>
      </c>
      <c r="X184" s="36">
        <f t="shared" si="9"/>
        <v>0.753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201.14942528735634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202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2.0187599999999999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700</v>
      </c>
      <c r="W190" s="314">
        <f>IFERROR(SUM(W172:W188),"0")</f>
        <v>705.3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350</v>
      </c>
      <c r="W240" s="313">
        <f>IFERROR(IF(V240="",0,CEILING((V240/$H240),1)*$H240),"")</f>
        <v>351</v>
      </c>
      <c r="X240" s="36">
        <f>IFERROR(IF(W240=0,"",ROUNDUP(W240/H240,0)*0.02175),"")</f>
        <v>0.9787499999999999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44.871794871794876</v>
      </c>
      <c r="W242" s="314">
        <f>IFERROR(W239/H239,"0")+IFERROR(W240/H240,"0")+IFERROR(W241/H241,"0")</f>
        <v>45</v>
      </c>
      <c r="X242" s="314">
        <f>IFERROR(IF(X239="",0,X239),"0")+IFERROR(IF(X240="",0,X240),"0")+IFERROR(IF(X241="",0,X241),"0")</f>
        <v>0.9787499999999999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350</v>
      </c>
      <c r="W243" s="314">
        <f>IFERROR(SUM(W239:W241),"0")</f>
        <v>351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3000</v>
      </c>
      <c r="W293" s="313">
        <f t="shared" ref="W293:W300" si="14">IFERROR(IF(V293="",0,CEILING((V293/$H293),1)*$H293),"")</f>
        <v>3000</v>
      </c>
      <c r="X293" s="36">
        <f>IFERROR(IF(W293=0,"",ROUNDUP(W293/H293,0)*0.02175),"")</f>
        <v>4.3499999999999996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2000</v>
      </c>
      <c r="W295" s="313">
        <f t="shared" si="14"/>
        <v>2010</v>
      </c>
      <c r="X295" s="36">
        <f>IFERROR(IF(W295=0,"",ROUNDUP(W295/H295,0)*0.02175),"")</f>
        <v>2.9144999999999999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800</v>
      </c>
      <c r="W297" s="313">
        <f t="shared" si="14"/>
        <v>810</v>
      </c>
      <c r="X297" s="36">
        <f>IFERROR(IF(W297=0,"",ROUNDUP(W297/H297,0)*0.02175),"")</f>
        <v>1.1744999999999999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386.66666666666669</v>
      </c>
      <c r="W301" s="314">
        <f>IFERROR(W293/H293,"0")+IFERROR(W294/H294,"0")+IFERROR(W295/H295,"0")+IFERROR(W296/H296,"0")+IFERROR(W297/H297,"0")+IFERROR(W298/H298,"0")+IFERROR(W299/H299,"0")+IFERROR(W300/H300,"0")</f>
        <v>388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8.4390000000000001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5800</v>
      </c>
      <c r="W302" s="314">
        <f>IFERROR(SUM(W293:W300),"0")</f>
        <v>5820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1500</v>
      </c>
      <c r="W304" s="313">
        <f>IFERROR(IF(V304="",0,CEILING((V304/$H304),1)*$H304),"")</f>
        <v>1500</v>
      </c>
      <c r="X304" s="36">
        <f>IFERROR(IF(W304=0,"",ROUNDUP(W304/H304,0)*0.02175),"")</f>
        <v>2.1749999999999998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100</v>
      </c>
      <c r="W307" s="314">
        <f>IFERROR(W304/H304,"0")+IFERROR(W305/H305,"0")+IFERROR(W306/H306,"0")</f>
        <v>100</v>
      </c>
      <c r="X307" s="314">
        <f>IFERROR(IF(X304="",0,X304),"0")+IFERROR(IF(X305="",0,X305),"0")+IFERROR(IF(X306="",0,X306),"0")</f>
        <v>2.1749999999999998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1500</v>
      </c>
      <c r="W308" s="314">
        <f>IFERROR(SUM(W304:W306),"0")</f>
        <v>1500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900</v>
      </c>
      <c r="W331" s="313">
        <f>IFERROR(IF(V331="",0,CEILING((V331/$H331),1)*$H331),"")</f>
        <v>904.8</v>
      </c>
      <c r="X331" s="36">
        <f>IFERROR(IF(W331=0,"",ROUNDUP(W331/H331,0)*0.02175),"")</f>
        <v>2.5229999999999997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115.38461538461539</v>
      </c>
      <c r="W335" s="314">
        <f>IFERROR(W331/H331,"0")+IFERROR(W332/H332,"0")+IFERROR(W333/H333,"0")+IFERROR(W334/H334,"0")</f>
        <v>116</v>
      </c>
      <c r="X335" s="314">
        <f>IFERROR(IF(X331="",0,X331),"0")+IFERROR(IF(X332="",0,X332),"0")+IFERROR(IF(X333="",0,X333),"0")+IFERROR(IF(X334="",0,X334),"0")</f>
        <v>2.5229999999999997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900</v>
      </c>
      <c r="W336" s="314">
        <f>IFERROR(SUM(W331:W334),"0")</f>
        <v>904.8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150</v>
      </c>
      <c r="W412" s="313">
        <f t="shared" si="18"/>
        <v>153.12</v>
      </c>
      <c r="X412" s="36">
        <f>IFERROR(IF(W412=0,"",ROUNDUP(W412/H412,0)*0.01196),"")</f>
        <v>0.34683999999999998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800</v>
      </c>
      <c r="W413" s="313">
        <f t="shared" si="18"/>
        <v>802.56000000000006</v>
      </c>
      <c r="X413" s="36">
        <f>IFERROR(IF(W413=0,"",ROUNDUP(W413/H413,0)*0.01196),"")</f>
        <v>1.81792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179.92424242424241</v>
      </c>
      <c r="W419" s="314">
        <f>IFERROR(W410/H410,"0")+IFERROR(W411/H411,"0")+IFERROR(W412/H412,"0")+IFERROR(W413/H413,"0")+IFERROR(W414/H414,"0")+IFERROR(W415/H415,"0")+IFERROR(W416/H416,"0")+IFERROR(W417/H417,"0")+IFERROR(W418/H418,"0")</f>
        <v>181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2.1647599999999998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950</v>
      </c>
      <c r="W420" s="314">
        <f>IFERROR(SUM(W410:W418),"0")</f>
        <v>955.68000000000006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400</v>
      </c>
      <c r="W422" s="313">
        <f>IFERROR(IF(V422="",0,CEILING((V422/$H422),1)*$H422),"")</f>
        <v>401.28000000000003</v>
      </c>
      <c r="X422" s="36">
        <f>IFERROR(IF(W422=0,"",ROUNDUP(W422/H422,0)*0.01196),"")</f>
        <v>0.90895999999999999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75.757575757575751</v>
      </c>
      <c r="W424" s="314">
        <f>IFERROR(W422/H422,"0")+IFERROR(W423/H423,"0")</f>
        <v>76</v>
      </c>
      <c r="X424" s="314">
        <f>IFERROR(IF(X422="",0,X422),"0")+IFERROR(IF(X423="",0,X423),"0")</f>
        <v>0.90895999999999999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400</v>
      </c>
      <c r="W425" s="314">
        <f>IFERROR(SUM(W422:W423),"0")</f>
        <v>401.28000000000003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400</v>
      </c>
      <c r="W428" s="313">
        <f t="shared" si="19"/>
        <v>401.28000000000003</v>
      </c>
      <c r="X428" s="36">
        <f>IFERROR(IF(W428=0,"",ROUNDUP(W428/H428,0)*0.01196),"")</f>
        <v>0.90895999999999999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500</v>
      </c>
      <c r="W429" s="313">
        <f t="shared" si="19"/>
        <v>501.6</v>
      </c>
      <c r="X429" s="36">
        <f>IFERROR(IF(W429=0,"",ROUNDUP(W429/H429,0)*0.01196),"")</f>
        <v>1.1362000000000001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170.45454545454544</v>
      </c>
      <c r="W433" s="314">
        <f>IFERROR(W427/H427,"0")+IFERROR(W428/H428,"0")+IFERROR(W429/H429,"0")+IFERROR(W430/H430,"0")+IFERROR(W431/H431,"0")+IFERROR(W432/H432,"0")</f>
        <v>171</v>
      </c>
      <c r="X433" s="314">
        <f>IFERROR(IF(X427="",0,X427),"0")+IFERROR(IF(X428="",0,X428),"0")+IFERROR(IF(X429="",0,X429),"0")+IFERROR(IF(X430="",0,X430),"0")+IFERROR(IF(X431="",0,X431),"0")+IFERROR(IF(X432="",0,X432),"0")</f>
        <v>2.0451600000000001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900</v>
      </c>
      <c r="W434" s="314">
        <f>IFERROR(SUM(W427:W432),"0")</f>
        <v>902.88000000000011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12237.5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12282.54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12838.687220251015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12886.171999999999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13363.687220251015</v>
      </c>
      <c r="W470" s="314">
        <f>GrossWeightTotalR+PalletQtyTotalR*25</f>
        <v>13411.171999999999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1448.0183896563208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1454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23.225249999999999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315</v>
      </c>
      <c r="F477" s="46">
        <f>IFERROR(W128*1,"0")+IFERROR(W129*1,"0")+IFERROR(W130*1,"0")</f>
        <v>390.9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35.700000000000003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705.3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351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7320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904.8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2259.84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