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5" i="1" s="1"/>
  <c r="W451" i="1"/>
  <c r="V451" i="1"/>
  <c r="V450" i="1"/>
  <c r="X449" i="1"/>
  <c r="W449" i="1"/>
  <c r="W448" i="1"/>
  <c r="V446" i="1"/>
  <c r="V445" i="1"/>
  <c r="W444" i="1"/>
  <c r="X444" i="1" s="1"/>
  <c r="W443" i="1"/>
  <c r="S477" i="1" s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Q477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6" i="1" s="1"/>
  <c r="W381" i="1"/>
  <c r="V381" i="1"/>
  <c r="V380" i="1"/>
  <c r="W379" i="1"/>
  <c r="X379" i="1" s="1"/>
  <c r="W378" i="1"/>
  <c r="X378" i="1" s="1"/>
  <c r="W377" i="1"/>
  <c r="X377" i="1" s="1"/>
  <c r="X376" i="1"/>
  <c r="W376" i="1"/>
  <c r="V374" i="1"/>
  <c r="W373" i="1"/>
  <c r="V373" i="1"/>
  <c r="W372" i="1"/>
  <c r="N372" i="1"/>
  <c r="V370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P477" i="1" s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N295" i="1"/>
  <c r="X294" i="1"/>
  <c r="W294" i="1"/>
  <c r="N294" i="1"/>
  <c r="X293" i="1"/>
  <c r="X301" i="1" s="1"/>
  <c r="W293" i="1"/>
  <c r="N293" i="1"/>
  <c r="V289" i="1"/>
  <c r="V288" i="1"/>
  <c r="W287" i="1"/>
  <c r="X287" i="1" s="1"/>
  <c r="X288" i="1" s="1"/>
  <c r="N287" i="1"/>
  <c r="V285" i="1"/>
  <c r="V284" i="1"/>
  <c r="X283" i="1"/>
  <c r="X284" i="1" s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W265" i="1" s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X254" i="1"/>
  <c r="W254" i="1"/>
  <c r="V254" i="1"/>
  <c r="W253" i="1"/>
  <c r="X253" i="1" s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X246" i="1"/>
  <c r="W246" i="1"/>
  <c r="W249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X213" i="1" s="1"/>
  <c r="W198" i="1"/>
  <c r="J477" i="1" s="1"/>
  <c r="N198" i="1"/>
  <c r="V195" i="1"/>
  <c r="V194" i="1"/>
  <c r="X193" i="1"/>
  <c r="W193" i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W190" i="1" s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X157" i="1"/>
  <c r="W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X144" i="1" s="1"/>
  <c r="N144" i="1"/>
  <c r="X143" i="1"/>
  <c r="W143" i="1"/>
  <c r="H477" i="1" s="1"/>
  <c r="N143" i="1"/>
  <c r="V140" i="1"/>
  <c r="V139" i="1"/>
  <c r="X138" i="1"/>
  <c r="W138" i="1"/>
  <c r="N138" i="1"/>
  <c r="X137" i="1"/>
  <c r="W137" i="1"/>
  <c r="N137" i="1"/>
  <c r="W136" i="1"/>
  <c r="G477" i="1" s="1"/>
  <c r="N136" i="1"/>
  <c r="V132" i="1"/>
  <c r="V131" i="1"/>
  <c r="W130" i="1"/>
  <c r="W131" i="1" s="1"/>
  <c r="N130" i="1"/>
  <c r="X129" i="1"/>
  <c r="W129" i="1"/>
  <c r="N129" i="1"/>
  <c r="X128" i="1"/>
  <c r="W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W116" i="1" s="1"/>
  <c r="N109" i="1"/>
  <c r="X108" i="1"/>
  <c r="W108" i="1"/>
  <c r="X107" i="1"/>
  <c r="W107" i="1"/>
  <c r="W117" i="1" s="1"/>
  <c r="X106" i="1"/>
  <c r="W106" i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X88" i="1"/>
  <c r="W88" i="1"/>
  <c r="N88" i="1"/>
  <c r="X87" i="1"/>
  <c r="W87" i="1"/>
  <c r="X86" i="1"/>
  <c r="W86" i="1"/>
  <c r="X85" i="1"/>
  <c r="W85" i="1"/>
  <c r="W91" i="1" s="1"/>
  <c r="X84" i="1"/>
  <c r="W84" i="1"/>
  <c r="N84" i="1"/>
  <c r="X83" i="1"/>
  <c r="X90" i="1" s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W65" i="1"/>
  <c r="X65" i="1" s="1"/>
  <c r="N65" i="1"/>
  <c r="W64" i="1"/>
  <c r="X64" i="1" s="1"/>
  <c r="X63" i="1"/>
  <c r="W63" i="1"/>
  <c r="W80" i="1" s="1"/>
  <c r="V60" i="1"/>
  <c r="V59" i="1"/>
  <c r="W58" i="1"/>
  <c r="X58" i="1" s="1"/>
  <c r="X57" i="1"/>
  <c r="W57" i="1"/>
  <c r="N57" i="1"/>
  <c r="X56" i="1"/>
  <c r="W56" i="1"/>
  <c r="W59" i="1" s="1"/>
  <c r="W55" i="1"/>
  <c r="W60" i="1" s="1"/>
  <c r="N55" i="1"/>
  <c r="W52" i="1"/>
  <c r="V52" i="1"/>
  <c r="W51" i="1"/>
  <c r="V51" i="1"/>
  <c r="W50" i="1"/>
  <c r="X50" i="1" s="1"/>
  <c r="N50" i="1"/>
  <c r="X49" i="1"/>
  <c r="X51" i="1" s="1"/>
  <c r="W49" i="1"/>
  <c r="C477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X26" i="1" s="1"/>
  <c r="X32" i="1" s="1"/>
  <c r="N26" i="1"/>
  <c r="V24" i="1"/>
  <c r="V467" i="1" s="1"/>
  <c r="V23" i="1"/>
  <c r="W22" i="1"/>
  <c r="W469" i="1" s="1"/>
  <c r="N22" i="1"/>
  <c r="H10" i="1"/>
  <c r="A9" i="1"/>
  <c r="F10" i="1" s="1"/>
  <c r="D7" i="1"/>
  <c r="O6" i="1"/>
  <c r="N2" i="1"/>
  <c r="X80" i="1" l="1"/>
  <c r="A10" i="1"/>
  <c r="F9" i="1"/>
  <c r="H9" i="1"/>
  <c r="V471" i="1"/>
  <c r="W24" i="1"/>
  <c r="W32" i="1"/>
  <c r="W81" i="1"/>
  <c r="X94" i="1"/>
  <c r="X103" i="1" s="1"/>
  <c r="X109" i="1"/>
  <c r="X116" i="1" s="1"/>
  <c r="W125" i="1"/>
  <c r="X130" i="1"/>
  <c r="X131" i="1" s="1"/>
  <c r="X136" i="1"/>
  <c r="X139" i="1" s="1"/>
  <c r="W139" i="1"/>
  <c r="X145" i="1"/>
  <c r="W170" i="1"/>
  <c r="X172" i="1"/>
  <c r="X189" i="1" s="1"/>
  <c r="W213" i="1"/>
  <c r="X262" i="1"/>
  <c r="X304" i="1"/>
  <c r="X307" i="1" s="1"/>
  <c r="X320" i="1"/>
  <c r="W369" i="1"/>
  <c r="W374" i="1"/>
  <c r="X372" i="1"/>
  <c r="X373" i="1" s="1"/>
  <c r="W380" i="1"/>
  <c r="X396" i="1"/>
  <c r="X401" i="1" s="1"/>
  <c r="W402" i="1"/>
  <c r="X424" i="1"/>
  <c r="X433" i="1"/>
  <c r="W446" i="1"/>
  <c r="D477" i="1"/>
  <c r="X22" i="1"/>
  <c r="X23" i="1" s="1"/>
  <c r="W33" i="1"/>
  <c r="J9" i="1"/>
  <c r="W23" i="1"/>
  <c r="X55" i="1"/>
  <c r="X59" i="1" s="1"/>
  <c r="X119" i="1"/>
  <c r="X124" i="1" s="1"/>
  <c r="F477" i="1"/>
  <c r="W132" i="1"/>
  <c r="W151" i="1"/>
  <c r="I477" i="1"/>
  <c r="W158" i="1"/>
  <c r="X165" i="1"/>
  <c r="X169" i="1" s="1"/>
  <c r="W225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W324" i="1"/>
  <c r="W335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E477" i="1"/>
  <c r="X151" i="1"/>
  <c r="W163" i="1"/>
  <c r="W189" i="1"/>
  <c r="W194" i="1"/>
  <c r="W195" i="1"/>
  <c r="X192" i="1"/>
  <c r="X194" i="1" s="1"/>
  <c r="W214" i="1"/>
  <c r="X224" i="1"/>
  <c r="L477" i="1"/>
  <c r="X258" i="1"/>
  <c r="X265" i="1" s="1"/>
  <c r="X380" i="1"/>
  <c r="X419" i="1"/>
  <c r="W445" i="1"/>
  <c r="B477" i="1"/>
  <c r="W468" i="1"/>
  <c r="W470" i="1" s="1"/>
  <c r="W140" i="1"/>
  <c r="W236" i="1"/>
  <c r="W242" i="1"/>
  <c r="X239" i="1"/>
  <c r="X242" i="1" s="1"/>
  <c r="W276" i="1"/>
  <c r="X274" i="1"/>
  <c r="X275" i="1" s="1"/>
  <c r="W288" i="1"/>
  <c r="W289" i="1"/>
  <c r="W316" i="1"/>
  <c r="X314" i="1"/>
  <c r="X315" i="1" s="1"/>
  <c r="W336" i="1"/>
  <c r="W362" i="1"/>
  <c r="W363" i="1"/>
  <c r="X349" i="1"/>
  <c r="X362" i="1" s="1"/>
  <c r="X365" i="1"/>
  <c r="X369" i="1" s="1"/>
  <c r="W385" i="1"/>
  <c r="X383" i="1"/>
  <c r="X385" i="1" s="1"/>
  <c r="W433" i="1"/>
  <c r="X443" i="1"/>
  <c r="X445" i="1" s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67" i="1" l="1"/>
  <c r="X323" i="1"/>
  <c r="X472" i="1" s="1"/>
  <c r="W471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<sst xmlns="http://schemas.openxmlformats.org/spreadsheetml/2006/main" count="1993" uniqueCount="686">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</sst>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0.54166666666666663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915</v>
      </c>
      <c r="W49" s="313">
        <f>IFERROR(IF(V49="",0,CEILING((V49/$H49),1)*$H49),"")</f>
        <v>918.00000000000011</v>
      </c>
      <c r="X49" s="36">
        <f>IFERROR(IF(W49=0,"",ROUNDUP(W49/H49,0)*0.02175),"")</f>
        <v>1.8487499999999999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84.722222222222214</v>
      </c>
      <c r="W51" s="314">
        <f>IFERROR(W49/H49,"0")+IFERROR(W50/H50,"0")</f>
        <v>85</v>
      </c>
      <c r="X51" s="314">
        <f>IFERROR(IF(X49="",0,X49),"0")+IFERROR(IF(X50="",0,X50),"0")</f>
        <v>1.8487499999999999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915</v>
      </c>
      <c r="W52" s="314">
        <f>IFERROR(SUM(W49:W50),"0")</f>
        <v>918.00000000000011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815</v>
      </c>
      <c r="W55" s="313">
        <f>IFERROR(IF(V55="",0,CEILING((V55/$H55),1)*$H55),"")</f>
        <v>820.80000000000007</v>
      </c>
      <c r="X55" s="36">
        <f>IFERROR(IF(W55=0,"",ROUNDUP(W55/H55,0)*0.02175),"")</f>
        <v>1.6529999999999998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75.462962962962962</v>
      </c>
      <c r="W59" s="314">
        <f>IFERROR(W55/H55,"0")+IFERROR(W56/H56,"0")+IFERROR(W57/H57,"0")+IFERROR(W58/H58,"0")</f>
        <v>76</v>
      </c>
      <c r="X59" s="314">
        <f>IFERROR(IF(X55="",0,X55),"0")+IFERROR(IF(X56="",0,X56),"0")+IFERROR(IF(X57="",0,X57),"0")+IFERROR(IF(X58="",0,X58),"0")</f>
        <v>1.6529999999999998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815</v>
      </c>
      <c r="W60" s="314">
        <f>IFERROR(SUM(W55:W58),"0")</f>
        <v>820.80000000000007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200</v>
      </c>
      <c r="W64" s="313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690</v>
      </c>
      <c r="W66" s="313">
        <f t="shared" si="2"/>
        <v>694.4</v>
      </c>
      <c r="X66" s="36">
        <f>IFERROR(IF(W66=0,"",ROUNDUP(W66/H66,0)*0.02175),"")</f>
        <v>1.3484999999999998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8</v>
      </c>
      <c r="W74" s="313">
        <f t="shared" si="2"/>
        <v>9.6000000000000014</v>
      </c>
      <c r="X74" s="36">
        <f>IFERROR(IF(W74=0,"",ROUNDUP(W74/H74,0)*0.00753),"")</f>
        <v>2.2589999999999999E-2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81.964285714285722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83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1.7625899999999999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898</v>
      </c>
      <c r="W81" s="314">
        <f>IFERROR(SUM(W63:W79),"0")</f>
        <v>905.6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35</v>
      </c>
      <c r="W84" s="313">
        <f t="shared" si="4"/>
        <v>43.2</v>
      </c>
      <c r="X84" s="36">
        <f>IFERROR(IF(W84=0,"",ROUNDUP(W84/H84,0)*0.02175),"")</f>
        <v>8.6999999999999994E-2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3.2407407407407405</v>
      </c>
      <c r="W90" s="314">
        <f>IFERROR(W83/H83,"0")+IFERROR(W84/H84,"0")+IFERROR(W85/H85,"0")+IFERROR(W86/H86,"0")+IFERROR(W87/H87,"0")+IFERROR(W88/H88,"0")+IFERROR(W89/H89,"0")</f>
        <v>4</v>
      </c>
      <c r="X90" s="314">
        <f>IFERROR(IF(X83="",0,X83),"0")+IFERROR(IF(X84="",0,X84),"0")+IFERROR(IF(X85="",0,X85),"0")+IFERROR(IF(X86="",0,X86),"0")+IFERROR(IF(X87="",0,X87),"0")+IFERROR(IF(X88="",0,X88),"0")+IFERROR(IF(X89="",0,X89),"0")</f>
        <v>8.6999999999999994E-2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35</v>
      </c>
      <c r="W91" s="314">
        <f>IFERROR(SUM(W83:W89),"0")</f>
        <v>43.2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510</v>
      </c>
      <c r="W107" s="313">
        <f t="shared" si="6"/>
        <v>512.4</v>
      </c>
      <c r="X107" s="36">
        <f>IFERROR(IF(W107=0,"",ROUNDUP(W107/H107,0)*0.02175),"")</f>
        <v>1.3267499999999999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200</v>
      </c>
      <c r="W108" s="313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54</v>
      </c>
      <c r="W111" s="313">
        <f t="shared" si="6"/>
        <v>54</v>
      </c>
      <c r="X111" s="36">
        <f>IFERROR(IF(W111=0,"",ROUNDUP(W111/H111,0)*0.00753),"")</f>
        <v>0.15060000000000001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104.52380952380952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105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1.99935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764</v>
      </c>
      <c r="W117" s="314">
        <f>IFERROR(SUM(W106:W115),"0")</f>
        <v>768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380</v>
      </c>
      <c r="W120" s="313">
        <f>IFERROR(IF(V120="",0,CEILING((V120/$H120),1)*$H120),"")</f>
        <v>380.7</v>
      </c>
      <c r="X120" s="36">
        <f>IFERROR(IF(W120=0,"",ROUNDUP(W120/H120,0)*0.02175),"")</f>
        <v>1.0222499999999999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46.913580246913583</v>
      </c>
      <c r="W124" s="314">
        <f>IFERROR(W119/H119,"0")+IFERROR(W120/H120,"0")+IFERROR(W121/H121,"0")+IFERROR(W122/H122,"0")+IFERROR(W123/H123,"0")</f>
        <v>47</v>
      </c>
      <c r="X124" s="314">
        <f>IFERROR(IF(X119="",0,X119),"0")+IFERROR(IF(X120="",0,X120),"0")+IFERROR(IF(X121="",0,X121),"0")+IFERROR(IF(X122="",0,X122),"0")+IFERROR(IF(X123="",0,X123),"0")</f>
        <v>1.0222499999999999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380</v>
      </c>
      <c r="W125" s="314">
        <f>IFERROR(SUM(W119:W123),"0")</f>
        <v>380.7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630</v>
      </c>
      <c r="W128" s="313">
        <f>IFERROR(IF(V128="",0,CEILING((V128/$H128),1)*$H128),"")</f>
        <v>630</v>
      </c>
      <c r="X128" s="36">
        <f>IFERROR(IF(W128=0,"",ROUNDUP(W128/H128,0)*0.02175),"")</f>
        <v>1.6312499999999999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33.75</v>
      </c>
      <c r="W130" s="313">
        <f>IFERROR(IF(V130="",0,CEILING((V130/$H130),1)*$H130),"")</f>
        <v>35.1</v>
      </c>
      <c r="X130" s="36">
        <f>IFERROR(IF(W130=0,"",ROUNDUP(W130/H130,0)*0.00753),"")</f>
        <v>9.7890000000000005E-2</v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87.5</v>
      </c>
      <c r="W131" s="314">
        <f>IFERROR(W128/H128,"0")+IFERROR(W129/H129,"0")+IFERROR(W130/H130,"0")</f>
        <v>88</v>
      </c>
      <c r="X131" s="314">
        <f>IFERROR(IF(X128="",0,X128),"0")+IFERROR(IF(X129="",0,X129),"0")+IFERROR(IF(X130="",0,X130),"0")</f>
        <v>1.7291399999999999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663.75</v>
      </c>
      <c r="W132" s="314">
        <f>IFERROR(SUM(W128:W130),"0")</f>
        <v>665.1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47.25</v>
      </c>
      <c r="W146" s="313">
        <f t="shared" si="7"/>
        <v>48.300000000000004</v>
      </c>
      <c r="X146" s="36">
        <f>IFERROR(IF(W146=0,"",ROUNDUP(W146/H146,0)*0.00502),"")</f>
        <v>0.11546000000000001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56</v>
      </c>
      <c r="W149" s="313">
        <f t="shared" si="7"/>
        <v>56.7</v>
      </c>
      <c r="X149" s="36">
        <f>IFERROR(IF(W149=0,"",ROUNDUP(W149/H149,0)*0.00502),"")</f>
        <v>0.13553999999999999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49.166666666666664</v>
      </c>
      <c r="W151" s="314">
        <f>IFERROR(W143/H143,"0")+IFERROR(W144/H144,"0")+IFERROR(W145/H145,"0")+IFERROR(W146/H146,"0")+IFERROR(W147/H147,"0")+IFERROR(W148/H148,"0")+IFERROR(W149/H149,"0")+IFERROR(W150/H150,"0")</f>
        <v>50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0.251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103.25</v>
      </c>
      <c r="W152" s="314">
        <f>IFERROR(SUM(W143:W150),"0")</f>
        <v>105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36.75</v>
      </c>
      <c r="W161" s="313">
        <f>IFERROR(IF(V161="",0,CEILING((V161/$H161),1)*$H161),"")</f>
        <v>37.800000000000004</v>
      </c>
      <c r="X161" s="36">
        <f>IFERROR(IF(W161=0,"",ROUNDUP(W161/H161,0)*0.00753),"")</f>
        <v>0.13553999999999999</v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17.5</v>
      </c>
      <c r="W162" s="314">
        <f>IFERROR(W160/H160,"0")+IFERROR(W161/H161,"0")</f>
        <v>18</v>
      </c>
      <c r="X162" s="314">
        <f>IFERROR(IF(X160="",0,X160),"0")+IFERROR(IF(X161="",0,X161),"0")</f>
        <v>0.13553999999999999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36.75</v>
      </c>
      <c r="W163" s="314">
        <f>IFERROR(SUM(W160:W161),"0")</f>
        <v>37.800000000000004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320</v>
      </c>
      <c r="W165" s="313">
        <f>IFERROR(IF(V165="",0,CEILING((V165/$H165),1)*$H165),"")</f>
        <v>324</v>
      </c>
      <c r="X165" s="36">
        <f>IFERROR(IF(W165=0,"",ROUNDUP(W165/H165,0)*0.00937),"")</f>
        <v>0.56220000000000003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310</v>
      </c>
      <c r="W166" s="313">
        <f>IFERROR(IF(V166="",0,CEILING((V166/$H166),1)*$H166),"")</f>
        <v>313.20000000000005</v>
      </c>
      <c r="X166" s="36">
        <f>IFERROR(IF(W166=0,"",ROUNDUP(W166/H166,0)*0.00937),"")</f>
        <v>0.54345999999999994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116.66666666666666</v>
      </c>
      <c r="W169" s="314">
        <f>IFERROR(W165/H165,"0")+IFERROR(W166/H166,"0")+IFERROR(W167/H167,"0")+IFERROR(W168/H168,"0")</f>
        <v>118</v>
      </c>
      <c r="X169" s="314">
        <f>IFERROR(IF(X165="",0,X165),"0")+IFERROR(IF(X166="",0,X166),"0")+IFERROR(IF(X167="",0,X167),"0")+IFERROR(IF(X168="",0,X168),"0")</f>
        <v>1.1056599999999999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630</v>
      </c>
      <c r="W170" s="314">
        <f>IFERROR(SUM(W165:W168),"0")</f>
        <v>637.20000000000005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800</v>
      </c>
      <c r="W173" s="313">
        <f t="shared" si="8"/>
        <v>800.4</v>
      </c>
      <c r="X173" s="36">
        <f>IFERROR(IF(W173=0,"",ROUNDUP(W173/H173,0)*0.02175),"")</f>
        <v>2.0009999999999999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118</v>
      </c>
      <c r="W178" s="313">
        <f t="shared" si="8"/>
        <v>120</v>
      </c>
      <c r="X178" s="36">
        <f>IFERROR(IF(W178=0,"",ROUNDUP(W178/H178,0)*0.00753),"")</f>
        <v>0.3765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338</v>
      </c>
      <c r="W180" s="313">
        <f t="shared" si="8"/>
        <v>338.4</v>
      </c>
      <c r="X180" s="36">
        <f>IFERROR(IF(W180=0,"",ROUNDUP(W180/H180,0)*0.00753),"")</f>
        <v>1.0617300000000001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246.16</v>
      </c>
      <c r="W182" s="313">
        <f t="shared" si="8"/>
        <v>247.2</v>
      </c>
      <c r="X182" s="36">
        <f t="shared" ref="X182:X188" si="9">IFERROR(IF(W182=0,"",ROUNDUP(W182/H182,0)*0.00753),"")</f>
        <v>0.77559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260</v>
      </c>
      <c r="W185" s="313">
        <f t="shared" si="8"/>
        <v>261.59999999999997</v>
      </c>
      <c r="X185" s="36">
        <f t="shared" si="9"/>
        <v>0.82077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118</v>
      </c>
      <c r="W187" s="313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220</v>
      </c>
      <c r="W188" s="313">
        <f t="shared" si="8"/>
        <v>220.79999999999998</v>
      </c>
      <c r="X188" s="36">
        <f t="shared" si="9"/>
        <v>0.69276000000000004</v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633.68735632183905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637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6.1048500000000008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2100.16</v>
      </c>
      <c r="W190" s="314">
        <f>IFERROR(SUM(W172:W188),"0")</f>
        <v>2108.4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38</v>
      </c>
      <c r="W192" s="313">
        <f>IFERROR(IF(V192="",0,CEILING((V192/$H192),1)*$H192),"")</f>
        <v>38.4</v>
      </c>
      <c r="X192" s="36">
        <f>IFERROR(IF(W192=0,"",ROUNDUP(W192/H192,0)*0.00753),"")</f>
        <v>0.12048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80</v>
      </c>
      <c r="W193" s="313">
        <f>IFERROR(IF(V193="",0,CEILING((V193/$H193),1)*$H193),"")</f>
        <v>81.599999999999994</v>
      </c>
      <c r="X193" s="36">
        <f>IFERROR(IF(W193=0,"",ROUNDUP(W193/H193,0)*0.00753),"")</f>
        <v>0.25602000000000003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49.166666666666671</v>
      </c>
      <c r="W194" s="314">
        <f>IFERROR(W192/H192,"0")+IFERROR(W193/H193,"0")</f>
        <v>50</v>
      </c>
      <c r="X194" s="314">
        <f>IFERROR(IF(X192="",0,X192),"0")+IFERROR(IF(X193="",0,X193),"0")</f>
        <v>0.37650000000000006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118</v>
      </c>
      <c r="W195" s="314">
        <f>IFERROR(SUM(W192:W193),"0")</f>
        <v>120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155</v>
      </c>
      <c r="W220" s="313">
        <f>IFERROR(IF(V220="",0,CEILING((V220/$H220),1)*$H220),"")</f>
        <v>155.4</v>
      </c>
      <c r="X220" s="36">
        <f>IFERROR(IF(W220=0,"",ROUNDUP(W220/H220,0)*0.00753),"")</f>
        <v>0.27861000000000002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35</v>
      </c>
      <c r="W223" s="313">
        <f>IFERROR(IF(V223="",0,CEILING((V223/$H223),1)*$H223),"")</f>
        <v>35.700000000000003</v>
      </c>
      <c r="X223" s="36">
        <f>IFERROR(IF(W223=0,"",ROUNDUP(W223/H223,0)*0.00502),"")</f>
        <v>8.5339999999999999E-2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53.571428571428569</v>
      </c>
      <c r="W224" s="314">
        <f>IFERROR(W220/H220,"0")+IFERROR(W221/H221,"0")+IFERROR(W222/H222,"0")+IFERROR(W223/H223,"0")</f>
        <v>54</v>
      </c>
      <c r="X224" s="314">
        <f>IFERROR(IF(X220="",0,X220),"0")+IFERROR(IF(X221="",0,X221),"0")+IFERROR(IF(X222="",0,X222),"0")+IFERROR(IF(X223="",0,X223),"0")</f>
        <v>0.36395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190</v>
      </c>
      <c r="W225" s="314">
        <f>IFERROR(SUM(W220:W223),"0")</f>
        <v>191.10000000000002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400</v>
      </c>
      <c r="W239" s="313">
        <f>IFERROR(IF(V239="",0,CEILING((V239/$H239),1)*$H239),"")</f>
        <v>403.20000000000005</v>
      </c>
      <c r="X239" s="36">
        <f>IFERROR(IF(W239=0,"",ROUNDUP(W239/H239,0)*0.02175),"")</f>
        <v>1.044</v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425</v>
      </c>
      <c r="W240" s="313">
        <f>IFERROR(IF(V240="",0,CEILING((V240/$H240),1)*$H240),"")</f>
        <v>429</v>
      </c>
      <c r="X240" s="36">
        <f>IFERROR(IF(W240=0,"",ROUNDUP(W240/H240,0)*0.02175),"")</f>
        <v>1.1962499999999998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102.10622710622711</v>
      </c>
      <c r="W242" s="314">
        <f>IFERROR(W239/H239,"0")+IFERROR(W240/H240,"0")+IFERROR(W241/H241,"0")</f>
        <v>103</v>
      </c>
      <c r="X242" s="314">
        <f>IFERROR(IF(X239="",0,X239),"0")+IFERROR(IF(X240="",0,X240),"0")+IFERROR(IF(X241="",0,X241),"0")</f>
        <v>2.2402499999999996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825</v>
      </c>
      <c r="W243" s="314">
        <f>IFERROR(SUM(W239:W241),"0")</f>
        <v>832.2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5.1000000000000014</v>
      </c>
      <c r="W247" s="313">
        <f>IFERROR(IF(V247="",0,CEILING((V247/$H247),1)*$H247),"")</f>
        <v>5.0999999999999996</v>
      </c>
      <c r="X247" s="36">
        <f>IFERROR(IF(W247=0,"",ROUNDUP(W247/H247,0)*0.00753),"")</f>
        <v>1.506E-2</v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2.0000000000000009</v>
      </c>
      <c r="W248" s="314">
        <f>IFERROR(W245/H245,"0")+IFERROR(W246/H246,"0")+IFERROR(W247/H247,"0")</f>
        <v>2</v>
      </c>
      <c r="X248" s="314">
        <f>IFERROR(IF(X245="",0,X245),"0")+IFERROR(IF(X246="",0,X246),"0")+IFERROR(IF(X247="",0,X247),"0")</f>
        <v>1.506E-2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5.1000000000000014</v>
      </c>
      <c r="W249" s="314">
        <f>IFERROR(SUM(W245:W247),"0")</f>
        <v>5.0999999999999996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189</v>
      </c>
      <c r="W279" s="313">
        <f>IFERROR(IF(V279="",0,CEILING((V279/$H279),1)*$H279),"")</f>
        <v>189</v>
      </c>
      <c r="X279" s="36">
        <f>IFERROR(IF(W279=0,"",ROUNDUP(W279/H279,0)*0.00753),"")</f>
        <v>0.56474999999999997</v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75</v>
      </c>
      <c r="W280" s="314">
        <f>IFERROR(W278/H278,"0")+IFERROR(W279/H279,"0")</f>
        <v>75</v>
      </c>
      <c r="X280" s="314">
        <f>IFERROR(IF(X278="",0,X278),"0")+IFERROR(IF(X279="",0,X279),"0")</f>
        <v>0.56474999999999997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189</v>
      </c>
      <c r="W281" s="314">
        <f>IFERROR(SUM(W278:W279),"0")</f>
        <v>189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1.7</v>
      </c>
      <c r="W287" s="313">
        <f>IFERROR(IF(V287="",0,CEILING((V287/$H287),1)*$H287),"")</f>
        <v>2.5499999999999998</v>
      </c>
      <c r="X287" s="36">
        <f>IFERROR(IF(W287=0,"",ROUNDUP(W287/H287,0)*0.00753),"")</f>
        <v>7.5300000000000002E-3</v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0.66666666666666674</v>
      </c>
      <c r="W288" s="314">
        <f>IFERROR(W287/H287,"0")</f>
        <v>1</v>
      </c>
      <c r="X288" s="314">
        <f>IFERROR(IF(X287="",0,X287),"0")</f>
        <v>7.5300000000000002E-3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1.7</v>
      </c>
      <c r="W289" s="314">
        <f>IFERROR(SUM(W287:W287),"0")</f>
        <v>2.5499999999999998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1200</v>
      </c>
      <c r="W293" s="313">
        <f t="shared" ref="W293:W300" si="14">IFERROR(IF(V293="",0,CEILING((V293/$H293),1)*$H293),"")</f>
        <v>1200</v>
      </c>
      <c r="X293" s="36">
        <f>IFERROR(IF(W293=0,"",ROUNDUP(W293/H293,0)*0.02175),"")</f>
        <v>1.7399999999999998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610</v>
      </c>
      <c r="W295" s="313">
        <f t="shared" si="14"/>
        <v>615</v>
      </c>
      <c r="X295" s="36">
        <f>IFERROR(IF(W295=0,"",ROUNDUP(W295/H295,0)*0.02175),"")</f>
        <v>0.89174999999999993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1550</v>
      </c>
      <c r="W297" s="313">
        <f t="shared" si="14"/>
        <v>1560</v>
      </c>
      <c r="X297" s="36">
        <f>IFERROR(IF(W297=0,"",ROUNDUP(W297/H297,0)*0.02175),"")</f>
        <v>2.262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224</v>
      </c>
      <c r="W301" s="314">
        <f>IFERROR(W293/H293,"0")+IFERROR(W294/H294,"0")+IFERROR(W295/H295,"0")+IFERROR(W296/H296,"0")+IFERROR(W297/H297,"0")+IFERROR(W298/H298,"0")+IFERROR(W299/H299,"0")+IFERROR(W300/H300,"0")</f>
        <v>225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4.8937499999999998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3360</v>
      </c>
      <c r="W302" s="314">
        <f>IFERROR(SUM(W293:W300),"0")</f>
        <v>3375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610</v>
      </c>
      <c r="W304" s="313">
        <f>IFERROR(IF(V304="",0,CEILING((V304/$H304),1)*$H304),"")</f>
        <v>615</v>
      </c>
      <c r="X304" s="36">
        <f>IFERROR(IF(W304=0,"",ROUNDUP(W304/H304,0)*0.02175),"")</f>
        <v>0.89174999999999993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40.666666666666664</v>
      </c>
      <c r="W307" s="314">
        <f>IFERROR(W304/H304,"0")+IFERROR(W305/H305,"0")+IFERROR(W306/H306,"0")</f>
        <v>41</v>
      </c>
      <c r="X307" s="314">
        <f>IFERROR(IF(X304="",0,X304),"0")+IFERROR(IF(X305="",0,X305),"0")+IFERROR(IF(X306="",0,X306),"0")</f>
        <v>0.89174999999999993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610</v>
      </c>
      <c r="W308" s="314">
        <f>IFERROR(SUM(W304:W306),"0")</f>
        <v>615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450</v>
      </c>
      <c r="W310" s="313">
        <f>IFERROR(IF(V310="",0,CEILING((V310/$H310),1)*$H310),"")</f>
        <v>452.4</v>
      </c>
      <c r="X310" s="36">
        <f>IFERROR(IF(W310=0,"",ROUNDUP(W310/H310,0)*0.02175),"")</f>
        <v>1.2614999999999998</v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57.692307692307693</v>
      </c>
      <c r="W311" s="314">
        <f>IFERROR(W310/H310,"0")</f>
        <v>58</v>
      </c>
      <c r="X311" s="314">
        <f>IFERROR(IF(X310="",0,X310),"0")</f>
        <v>1.2614999999999998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450</v>
      </c>
      <c r="W312" s="314">
        <f>IFERROR(SUM(W310:W310),"0")</f>
        <v>452.4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365</v>
      </c>
      <c r="W314" s="313">
        <f>IFERROR(IF(V314="",0,CEILING((V314/$H314),1)*$H314),"")</f>
        <v>366.59999999999997</v>
      </c>
      <c r="X314" s="36">
        <f>IFERROR(IF(W314=0,"",ROUNDUP(W314/H314,0)*0.02175),"")</f>
        <v>1.0222499999999999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46.794871794871796</v>
      </c>
      <c r="W315" s="314">
        <f>IFERROR(W314/H314,"0")</f>
        <v>47</v>
      </c>
      <c r="X315" s="314">
        <f>IFERROR(IF(X314="",0,X314),"0")</f>
        <v>1.0222499999999999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365</v>
      </c>
      <c r="W316" s="314">
        <f>IFERROR(SUM(W314:W314),"0")</f>
        <v>366.59999999999997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42.000000000000007</v>
      </c>
      <c r="W352" s="313">
        <f t="shared" si="15"/>
        <v>42</v>
      </c>
      <c r="X352" s="36">
        <f>IFERROR(IF(W352=0,"",ROUNDUP(W352/H352,0)*0.00753),"")</f>
        <v>0.18825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25.000000000000004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25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0.18825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42.000000000000007</v>
      </c>
      <c r="W363" s="314">
        <f>IFERROR(SUM(W349:W361),"0")</f>
        <v>42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600</v>
      </c>
      <c r="W411" s="313">
        <f t="shared" si="18"/>
        <v>601.92000000000007</v>
      </c>
      <c r="X411" s="36">
        <f>IFERROR(IF(W411=0,"",ROUNDUP(W411/H411,0)*0.01196),"")</f>
        <v>1.36344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160</v>
      </c>
      <c r="W412" s="313">
        <f t="shared" si="18"/>
        <v>163.68</v>
      </c>
      <c r="X412" s="36">
        <f>IFERROR(IF(W412=0,"",ROUNDUP(W412/H412,0)*0.01196),"")</f>
        <v>0.37075999999999998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760</v>
      </c>
      <c r="W413" s="313">
        <f t="shared" si="18"/>
        <v>760.32</v>
      </c>
      <c r="X413" s="36">
        <f>IFERROR(IF(W413=0,"",ROUNDUP(W413/H413,0)*0.01196),"")</f>
        <v>1.72224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12</v>
      </c>
      <c r="W414" s="313">
        <f t="shared" si="18"/>
        <v>14.4</v>
      </c>
      <c r="X414" s="36">
        <f>IFERROR(IF(W414=0,"",ROUNDUP(W414/H414,0)*0.00937),"")</f>
        <v>3.7479999999999999E-2</v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291.21212121212119</v>
      </c>
      <c r="W419" s="314">
        <f>IFERROR(W410/H410,"0")+IFERROR(W411/H411,"0")+IFERROR(W412/H412,"0")+IFERROR(W413/H413,"0")+IFERROR(W414/H414,"0")+IFERROR(W415/H415,"0")+IFERROR(W416/H416,"0")+IFERROR(W417/H417,"0")+IFERROR(W418/H418,"0")</f>
        <v>293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3.4939199999999997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1532</v>
      </c>
      <c r="W420" s="314">
        <f>IFERROR(SUM(W410:W418),"0")</f>
        <v>1540.3200000000002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375</v>
      </c>
      <c r="W422" s="313">
        <f>IFERROR(IF(V422="",0,CEILING((V422/$H422),1)*$H422),"")</f>
        <v>380.16</v>
      </c>
      <c r="X422" s="36">
        <f>IFERROR(IF(W422=0,"",ROUNDUP(W422/H422,0)*0.01196),"")</f>
        <v>0.86112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9</v>
      </c>
      <c r="W423" s="313">
        <f>IFERROR(IF(V423="",0,CEILING((V423/$H423),1)*$H423),"")</f>
        <v>10.8</v>
      </c>
      <c r="X423" s="36">
        <f>IFERROR(IF(W423=0,"",ROUNDUP(W423/H423,0)*0.00937),"")</f>
        <v>2.811E-2</v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73.522727272727266</v>
      </c>
      <c r="W424" s="314">
        <f>IFERROR(W422/H422,"0")+IFERROR(W423/H423,"0")</f>
        <v>75</v>
      </c>
      <c r="X424" s="314">
        <f>IFERROR(IF(X422="",0,X422),"0")+IFERROR(IF(X423="",0,X423),"0")</f>
        <v>0.88922999999999996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384</v>
      </c>
      <c r="W425" s="314">
        <f>IFERROR(SUM(W422:W423),"0")</f>
        <v>390.96000000000004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505</v>
      </c>
      <c r="W427" s="313">
        <f t="shared" ref="W427:W432" si="19">IFERROR(IF(V427="",0,CEILING((V427/$H427),1)*$H427),"")</f>
        <v>506.88</v>
      </c>
      <c r="X427" s="36">
        <f>IFERROR(IF(W427=0,"",ROUNDUP(W427/H427,0)*0.01196),"")</f>
        <v>1.1481600000000001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675</v>
      </c>
      <c r="W428" s="313">
        <f t="shared" si="19"/>
        <v>675.84</v>
      </c>
      <c r="X428" s="36">
        <f>IFERROR(IF(W428=0,"",ROUNDUP(W428/H428,0)*0.01196),"")</f>
        <v>1.53088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610</v>
      </c>
      <c r="W429" s="313">
        <f t="shared" si="19"/>
        <v>612.48</v>
      </c>
      <c r="X429" s="36">
        <f>IFERROR(IF(W429=0,"",ROUNDUP(W429/H429,0)*0.01196),"")</f>
        <v>1.3873599999999999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339.0151515151515</v>
      </c>
      <c r="W433" s="314">
        <f>IFERROR(W427/H427,"0")+IFERROR(W428/H428,"0")+IFERROR(W429/H429,"0")+IFERROR(W430/H430,"0")+IFERROR(W431/H431,"0")+IFERROR(W432/H432,"0")</f>
        <v>340</v>
      </c>
      <c r="X433" s="314">
        <f>IFERROR(IF(X427="",0,X427),"0")+IFERROR(IF(X428="",0,X428),"0")+IFERROR(IF(X429="",0,X429),"0")+IFERROR(IF(X430="",0,X430),"0")+IFERROR(IF(X431="",0,X431),"0")+IFERROR(IF(X432="",0,X432),"0")</f>
        <v>4.0663999999999998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1790</v>
      </c>
      <c r="W434" s="314">
        <f>IFERROR(SUM(W427:W432),"0")</f>
        <v>1795.2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17202.71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17307.23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18230.96590372335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18341.685000000001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32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33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19030.96590372335</v>
      </c>
      <c r="W470" s="314">
        <f>GrossWeightTotalR+PalletQtyTotalR*25</f>
        <v>19166.685000000001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2681.7631262309428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2700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37.974219999999988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918.00000000000011</v>
      </c>
      <c r="D477" s="46">
        <f>IFERROR(W55*1,"0")+IFERROR(W56*1,"0")+IFERROR(W57*1,"0")+IFERROR(W58*1,"0")</f>
        <v>820.80000000000007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2097.5</v>
      </c>
      <c r="F477" s="46">
        <f>IFERROR(W128*1,"0")+IFERROR(W129*1,"0")+IFERROR(W130*1,"0")</f>
        <v>665.1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105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2903.4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1028.4000000000001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191.55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4809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42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3726.4800000000005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