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X443" i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W433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Q477" i="1" s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W213" i="1" s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W172" i="1"/>
  <c r="N172" i="1"/>
  <c r="V170" i="1"/>
  <c r="W169" i="1"/>
  <c r="V169" i="1"/>
  <c r="W168" i="1"/>
  <c r="X168" i="1" s="1"/>
  <c r="N168" i="1"/>
  <c r="W167" i="1"/>
  <c r="X167" i="1" s="1"/>
  <c r="N167" i="1"/>
  <c r="X166" i="1"/>
  <c r="W166" i="1"/>
  <c r="N166" i="1"/>
  <c r="X165" i="1"/>
  <c r="X169" i="1" s="1"/>
  <c r="W165" i="1"/>
  <c r="W170" i="1" s="1"/>
  <c r="N165" i="1"/>
  <c r="V163" i="1"/>
  <c r="V162" i="1"/>
  <c r="W161" i="1"/>
  <c r="X161" i="1" s="1"/>
  <c r="N161" i="1"/>
  <c r="W160" i="1"/>
  <c r="W158" i="1"/>
  <c r="V158" i="1"/>
  <c r="W157" i="1"/>
  <c r="V157" i="1"/>
  <c r="W156" i="1"/>
  <c r="X156" i="1" s="1"/>
  <c r="N156" i="1"/>
  <c r="X155" i="1"/>
  <c r="X157" i="1" s="1"/>
  <c r="W155" i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X147" i="1"/>
  <c r="W147" i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W151" i="1" s="1"/>
  <c r="N143" i="1"/>
  <c r="V140" i="1"/>
  <c r="V139" i="1"/>
  <c r="X138" i="1"/>
  <c r="W138" i="1"/>
  <c r="N138" i="1"/>
  <c r="X137" i="1"/>
  <c r="W137" i="1"/>
  <c r="N137" i="1"/>
  <c r="W136" i="1"/>
  <c r="G477" i="1" s="1"/>
  <c r="N136" i="1"/>
  <c r="V132" i="1"/>
  <c r="V131" i="1"/>
  <c r="W130" i="1"/>
  <c r="W131" i="1" s="1"/>
  <c r="N130" i="1"/>
  <c r="X129" i="1"/>
  <c r="W129" i="1"/>
  <c r="N129" i="1"/>
  <c r="X128" i="1"/>
  <c r="W128" i="1"/>
  <c r="V125" i="1"/>
  <c r="V124" i="1"/>
  <c r="X123" i="1"/>
  <c r="W123" i="1"/>
  <c r="X122" i="1"/>
  <c r="W122" i="1"/>
  <c r="N122" i="1"/>
  <c r="X121" i="1"/>
  <c r="W121" i="1"/>
  <c r="W120" i="1"/>
  <c r="W124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W116" i="1" s="1"/>
  <c r="N109" i="1"/>
  <c r="X108" i="1"/>
  <c r="W108" i="1"/>
  <c r="X107" i="1"/>
  <c r="W107" i="1"/>
  <c r="W117" i="1" s="1"/>
  <c r="X106" i="1"/>
  <c r="W106" i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W90" i="1"/>
  <c r="V90" i="1"/>
  <c r="X89" i="1"/>
  <c r="W89" i="1"/>
  <c r="N89" i="1"/>
  <c r="X88" i="1"/>
  <c r="W88" i="1"/>
  <c r="N88" i="1"/>
  <c r="X87" i="1"/>
  <c r="W87" i="1"/>
  <c r="X86" i="1"/>
  <c r="W86" i="1"/>
  <c r="X85" i="1"/>
  <c r="W85" i="1"/>
  <c r="W91" i="1" s="1"/>
  <c r="X84" i="1"/>
  <c r="W84" i="1"/>
  <c r="N84" i="1"/>
  <c r="X83" i="1"/>
  <c r="X90" i="1" s="1"/>
  <c r="W83" i="1"/>
  <c r="V81" i="1"/>
  <c r="V80" i="1"/>
  <c r="X79" i="1"/>
  <c r="W79" i="1"/>
  <c r="N79" i="1"/>
  <c r="W78" i="1"/>
  <c r="X78" i="1" s="1"/>
  <c r="N78" i="1"/>
  <c r="X77" i="1"/>
  <c r="W77" i="1"/>
  <c r="N77" i="1"/>
  <c r="X76" i="1"/>
  <c r="W76" i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X63" i="1"/>
  <c r="W63" i="1"/>
  <c r="W80" i="1" s="1"/>
  <c r="V60" i="1"/>
  <c r="V59" i="1"/>
  <c r="W58" i="1"/>
  <c r="X58" i="1" s="1"/>
  <c r="X57" i="1"/>
  <c r="W57" i="1"/>
  <c r="N57" i="1"/>
  <c r="X56" i="1"/>
  <c r="W56" i="1"/>
  <c r="W59" i="1" s="1"/>
  <c r="X55" i="1"/>
  <c r="W55" i="1"/>
  <c r="N55" i="1"/>
  <c r="W52" i="1"/>
  <c r="V52" i="1"/>
  <c r="W51" i="1"/>
  <c r="V51" i="1"/>
  <c r="X50" i="1"/>
  <c r="W50" i="1"/>
  <c r="N50" i="1"/>
  <c r="X49" i="1"/>
  <c r="X51" i="1" s="1"/>
  <c r="W49" i="1"/>
  <c r="C477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W33" i="1" s="1"/>
  <c r="N29" i="1"/>
  <c r="X28" i="1"/>
  <c r="W28" i="1"/>
  <c r="N28" i="1"/>
  <c r="X27" i="1"/>
  <c r="W27" i="1"/>
  <c r="N27" i="1"/>
  <c r="X26" i="1"/>
  <c r="W26" i="1"/>
  <c r="W32" i="1" s="1"/>
  <c r="N26" i="1"/>
  <c r="V24" i="1"/>
  <c r="V467" i="1" s="1"/>
  <c r="V23" i="1"/>
  <c r="X22" i="1"/>
  <c r="X23" i="1" s="1"/>
  <c r="W22" i="1"/>
  <c r="W469" i="1" s="1"/>
  <c r="N22" i="1"/>
  <c r="H10" i="1"/>
  <c r="F10" i="1"/>
  <c r="F9" i="1"/>
  <c r="A9" i="1"/>
  <c r="A10" i="1" s="1"/>
  <c r="D7" i="1"/>
  <c r="O6" i="1"/>
  <c r="N2" i="1"/>
  <c r="X59" i="1" l="1"/>
  <c r="X80" i="1"/>
  <c r="X103" i="1"/>
  <c r="W140" i="1"/>
  <c r="W152" i="1"/>
  <c r="W374" i="1"/>
  <c r="X372" i="1"/>
  <c r="X373" i="1" s="1"/>
  <c r="W380" i="1"/>
  <c r="D477" i="1"/>
  <c r="W104" i="1"/>
  <c r="H9" i="1"/>
  <c r="V471" i="1"/>
  <c r="W24" i="1"/>
  <c r="X29" i="1"/>
  <c r="X32" i="1" s="1"/>
  <c r="W81" i="1"/>
  <c r="X109" i="1"/>
  <c r="X116" i="1" s="1"/>
  <c r="X120" i="1"/>
  <c r="X124" i="1" s="1"/>
  <c r="X130" i="1"/>
  <c r="X131" i="1" s="1"/>
  <c r="X136" i="1"/>
  <c r="X139" i="1" s="1"/>
  <c r="W139" i="1"/>
  <c r="X202" i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X429" i="1"/>
  <c r="X433" i="1" s="1"/>
  <c r="W434" i="1"/>
  <c r="W450" i="1"/>
  <c r="X448" i="1"/>
  <c r="X450" i="1" s="1"/>
  <c r="W461" i="1"/>
  <c r="W460" i="1"/>
  <c r="T477" i="1"/>
  <c r="W466" i="1"/>
  <c r="X464" i="1"/>
  <c r="X465" i="1" s="1"/>
  <c r="H477" i="1"/>
  <c r="W190" i="1"/>
  <c r="X172" i="1"/>
  <c r="X189" i="1" s="1"/>
  <c r="J9" i="1"/>
  <c r="W23" i="1"/>
  <c r="W60" i="1"/>
  <c r="F477" i="1"/>
  <c r="W132" i="1"/>
  <c r="I477" i="1"/>
  <c r="W162" i="1"/>
  <c r="W163" i="1"/>
  <c r="X160" i="1"/>
  <c r="X162" i="1" s="1"/>
  <c r="W189" i="1"/>
  <c r="W194" i="1"/>
  <c r="W195" i="1"/>
  <c r="X192" i="1"/>
  <c r="X194" i="1" s="1"/>
  <c r="J477" i="1"/>
  <c r="W214" i="1"/>
  <c r="X224" i="1"/>
  <c r="W254" i="1"/>
  <c r="L477" i="1"/>
  <c r="X258" i="1"/>
  <c r="W373" i="1"/>
  <c r="X380" i="1"/>
  <c r="X419" i="1"/>
  <c r="S477" i="1"/>
  <c r="W445" i="1"/>
  <c r="B477" i="1"/>
  <c r="W468" i="1"/>
  <c r="W470" i="1" s="1"/>
  <c r="E477" i="1"/>
  <c r="X151" i="1"/>
  <c r="X213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X445" i="1"/>
  <c r="W455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  <c r="X265" i="1"/>
  <c r="W471" i="1"/>
  <c r="W467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<sst xmlns="http://schemas.openxmlformats.org/spreadsheetml/2006/main" count="1993" uniqueCount="686">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</sst>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0.625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31.5</v>
      </c>
      <c r="W31" s="313">
        <f t="shared" si="0"/>
        <v>32.76</v>
      </c>
      <c r="X31" s="36">
        <f t="shared" si="1"/>
        <v>9.7890000000000005E-2</v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12.5</v>
      </c>
      <c r="W32" s="314">
        <f>IFERROR(W26/H26,"0")+IFERROR(W27/H27,"0")+IFERROR(W28/H28,"0")+IFERROR(W29/H29,"0")+IFERROR(W30/H30,"0")+IFERROR(W31/H31,"0")</f>
        <v>13</v>
      </c>
      <c r="X32" s="314">
        <f>IFERROR(IF(X26="",0,X26),"0")+IFERROR(IF(X27="",0,X27),"0")+IFERROR(IF(X28="",0,X28),"0")+IFERROR(IF(X29="",0,X29),"0")+IFERROR(IF(X30="",0,X30),"0")+IFERROR(IF(X31="",0,X31),"0")</f>
        <v>9.7890000000000005E-2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31.5</v>
      </c>
      <c r="W33" s="314">
        <f>IFERROR(SUM(W26:W31),"0")</f>
        <v>32.76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45</v>
      </c>
      <c r="W65" s="313">
        <f t="shared" si="2"/>
        <v>54</v>
      </c>
      <c r="X65" s="36">
        <f>IFERROR(IF(W65=0,"",ROUNDUP(W65/H65,0)*0.02175),"")</f>
        <v>0.10874999999999999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24</v>
      </c>
      <c r="W74" s="313">
        <f t="shared" si="2"/>
        <v>25.6</v>
      </c>
      <c r="X74" s="36">
        <f>IFERROR(IF(W74=0,"",ROUNDUP(W74/H74,0)*0.00753),"")</f>
        <v>6.0240000000000002E-2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11.666666666666666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13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0.16898999999999997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69</v>
      </c>
      <c r="W81" s="314">
        <f>IFERROR(SUM(W63:W79),"0")</f>
        <v>79.599999999999994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30</v>
      </c>
      <c r="W84" s="313">
        <f t="shared" si="4"/>
        <v>32.400000000000006</v>
      </c>
      <c r="X84" s="36">
        <f>IFERROR(IF(W84=0,"",ROUNDUP(W84/H84,0)*0.02175),"")</f>
        <v>6.5250000000000002E-2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2.7777777777777777</v>
      </c>
      <c r="W90" s="314">
        <f>IFERROR(W83/H83,"0")+IFERROR(W84/H84,"0")+IFERROR(W85/H85,"0")+IFERROR(W86/H86,"0")+IFERROR(W87/H87,"0")+IFERROR(W88/H88,"0")+IFERROR(W89/H89,"0")</f>
        <v>3.0000000000000004</v>
      </c>
      <c r="X90" s="314">
        <f>IFERROR(IF(X83="",0,X83),"0")+IFERROR(IF(X84="",0,X84),"0")+IFERROR(IF(X85="",0,X85),"0")+IFERROR(IF(X86="",0,X86),"0")+IFERROR(IF(X87="",0,X87),"0")+IFERROR(IF(X88="",0,X88),"0")+IFERROR(IF(X89="",0,X89),"0")</f>
        <v>6.5250000000000002E-2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30</v>
      </c>
      <c r="W91" s="314">
        <f>IFERROR(SUM(W83:W89),"0")</f>
        <v>32.400000000000006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115</v>
      </c>
      <c r="W108" s="313">
        <f t="shared" si="6"/>
        <v>117.60000000000001</v>
      </c>
      <c r="X108" s="36">
        <f>IFERROR(IF(W108=0,"",ROUNDUP(W108/H108,0)*0.02175),"")</f>
        <v>0.30449999999999999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24.75</v>
      </c>
      <c r="W110" s="313">
        <f t="shared" si="6"/>
        <v>26.400000000000002</v>
      </c>
      <c r="X110" s="36">
        <f>IFERROR(IF(W110=0,"",ROUNDUP(W110/H110,0)*0.00753),"")</f>
        <v>7.5300000000000006E-2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23.06547619047619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24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0.37980000000000003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139.75</v>
      </c>
      <c r="W117" s="314">
        <f>IFERROR(SUM(W106:W115),"0")</f>
        <v>144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5</v>
      </c>
      <c r="W120" s="313">
        <f>IFERROR(IF(V120="",0,CEILING((V120/$H120),1)*$H120),"")</f>
        <v>8.1</v>
      </c>
      <c r="X120" s="36">
        <f>IFERROR(IF(W120=0,"",ROUNDUP(W120/H120,0)*0.02175),"")</f>
        <v>2.1749999999999999E-2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0.61728395061728403</v>
      </c>
      <c r="W124" s="314">
        <f>IFERROR(W119/H119,"0")+IFERROR(W120/H120,"0")+IFERROR(W121/H121,"0")+IFERROR(W122/H122,"0")+IFERROR(W123/H123,"0")</f>
        <v>1</v>
      </c>
      <c r="X124" s="314">
        <f>IFERROR(IF(X119="",0,X119),"0")+IFERROR(IF(X120="",0,X120),"0")+IFERROR(IF(X121="",0,X121),"0")+IFERROR(IF(X122="",0,X122),"0")+IFERROR(IF(X123="",0,X123),"0")</f>
        <v>2.1749999999999999E-2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5</v>
      </c>
      <c r="W125" s="314">
        <f>IFERROR(SUM(W119:W123),"0")</f>
        <v>8.1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470</v>
      </c>
      <c r="W128" s="313">
        <f>IFERROR(IF(V128="",0,CEILING((V128/$H128),1)*$H128),"")</f>
        <v>470.40000000000003</v>
      </c>
      <c r="X128" s="36">
        <f>IFERROR(IF(W128=0,"",ROUNDUP(W128/H128,0)*0.02175),"")</f>
        <v>1.218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85.5</v>
      </c>
      <c r="W130" s="313">
        <f>IFERROR(IF(V130="",0,CEILING((V130/$H130),1)*$H130),"")</f>
        <v>86.4</v>
      </c>
      <c r="X130" s="36">
        <f>IFERROR(IF(W130=0,"",ROUNDUP(W130/H130,0)*0.00753),"")</f>
        <v>0.24096000000000001</v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87.61904761904762</v>
      </c>
      <c r="W131" s="314">
        <f>IFERROR(W128/H128,"0")+IFERROR(W129/H129,"0")+IFERROR(W130/H130,"0")</f>
        <v>88</v>
      </c>
      <c r="X131" s="314">
        <f>IFERROR(IF(X128="",0,X128),"0")+IFERROR(IF(X129="",0,X129),"0")+IFERROR(IF(X130="",0,X130),"0")</f>
        <v>1.45896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555.5</v>
      </c>
      <c r="W132" s="314">
        <f>IFERROR(SUM(W128:W130),"0")</f>
        <v>556.80000000000007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120</v>
      </c>
      <c r="W143" s="313">
        <f t="shared" ref="W143:W150" si="7">IFERROR(IF(V143="",0,CEILING((V143/$H143),1)*$H143),"")</f>
        <v>121.80000000000001</v>
      </c>
      <c r="X143" s="36">
        <f>IFERROR(IF(W143=0,"",ROUNDUP(W143/H143,0)*0.00753),"")</f>
        <v>0.21837000000000001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28.571428571428569</v>
      </c>
      <c r="W151" s="314">
        <f>IFERROR(W143/H143,"0")+IFERROR(W144/H144,"0")+IFERROR(W145/H145,"0")+IFERROR(W146/H146,"0")+IFERROR(W147/H147,"0")+IFERROR(W148/H148,"0")+IFERROR(W149/H149,"0")+IFERROR(W150/H150,"0")</f>
        <v>29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0.21837000000000001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120</v>
      </c>
      <c r="W152" s="314">
        <f>IFERROR(SUM(W143:W150),"0")</f>
        <v>121.80000000000001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60</v>
      </c>
      <c r="W175" s="313">
        <f t="shared" si="8"/>
        <v>60</v>
      </c>
      <c r="X175" s="36">
        <f>IFERROR(IF(W175=0,"",ROUNDUP(W175/H175,0)*0.01196),"")</f>
        <v>0.1794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290</v>
      </c>
      <c r="W176" s="313">
        <f t="shared" si="8"/>
        <v>296.39999999999998</v>
      </c>
      <c r="X176" s="36">
        <f>IFERROR(IF(W176=0,"",ROUNDUP(W176/H176,0)*0.02175),"")</f>
        <v>0.8264999999999999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126</v>
      </c>
      <c r="W182" s="313">
        <f t="shared" si="8"/>
        <v>127.19999999999999</v>
      </c>
      <c r="X182" s="36">
        <f t="shared" ref="X182:X188" si="9">IFERROR(IF(W182=0,"",ROUNDUP(W182/H182,0)*0.00753),"")</f>
        <v>0.39909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64</v>
      </c>
      <c r="W185" s="313">
        <f t="shared" si="8"/>
        <v>64.8</v>
      </c>
      <c r="X185" s="36">
        <f t="shared" si="9"/>
        <v>0.20331000000000002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172</v>
      </c>
      <c r="W187" s="313">
        <f t="shared" si="8"/>
        <v>172.79999999999998</v>
      </c>
      <c r="X187" s="36">
        <f t="shared" si="9"/>
        <v>0.54215999999999998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203.0128205128205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205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2.1504599999999998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712</v>
      </c>
      <c r="W190" s="314">
        <f>IFERROR(SUM(W172:W188),"0")</f>
        <v>721.19999999999993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154</v>
      </c>
      <c r="W192" s="313">
        <f>IFERROR(IF(V192="",0,CEILING((V192/$H192),1)*$H192),"")</f>
        <v>156</v>
      </c>
      <c r="X192" s="36">
        <f>IFERROR(IF(W192=0,"",ROUNDUP(W192/H192,0)*0.00753),"")</f>
        <v>0.48945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188</v>
      </c>
      <c r="W193" s="313">
        <f>IFERROR(IF(V193="",0,CEILING((V193/$H193),1)*$H193),"")</f>
        <v>189.6</v>
      </c>
      <c r="X193" s="36">
        <f>IFERROR(IF(W193=0,"",ROUNDUP(W193/H193,0)*0.00753),"")</f>
        <v>0.59487000000000001</v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142.5</v>
      </c>
      <c r="W194" s="314">
        <f>IFERROR(W192/H192,"0")+IFERROR(W193/H193,"0")</f>
        <v>144</v>
      </c>
      <c r="X194" s="314">
        <f>IFERROR(IF(X192="",0,X192),"0")+IFERROR(IF(X193="",0,X193),"0")</f>
        <v>1.08432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342</v>
      </c>
      <c r="W195" s="314">
        <f>IFERROR(SUM(W192:W193),"0")</f>
        <v>345.6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100</v>
      </c>
      <c r="W220" s="313">
        <f>IFERROR(IF(V220="",0,CEILING((V220/$H220),1)*$H220),"")</f>
        <v>100.80000000000001</v>
      </c>
      <c r="X220" s="36">
        <f>IFERROR(IF(W220=0,"",ROUNDUP(W220/H220,0)*0.00753),"")</f>
        <v>0.18071999999999999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130</v>
      </c>
      <c r="W221" s="313">
        <f>IFERROR(IF(V221="",0,CEILING((V221/$H221),1)*$H221),"")</f>
        <v>130.20000000000002</v>
      </c>
      <c r="X221" s="36">
        <f>IFERROR(IF(W221=0,"",ROUNDUP(W221/H221,0)*0.00753),"")</f>
        <v>0.23343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54.761904761904759</v>
      </c>
      <c r="W224" s="314">
        <f>IFERROR(W220/H220,"0")+IFERROR(W221/H221,"0")+IFERROR(W222/H222,"0")+IFERROR(W223/H223,"0")</f>
        <v>55</v>
      </c>
      <c r="X224" s="314">
        <f>IFERROR(IF(X220="",0,X220),"0")+IFERROR(IF(X221="",0,X221),"0")+IFERROR(IF(X222="",0,X222),"0")+IFERROR(IF(X223="",0,X223),"0")</f>
        <v>0.41415000000000002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230</v>
      </c>
      <c r="W225" s="314">
        <f>IFERROR(SUM(W220:W223),"0")</f>
        <v>231.00000000000003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210</v>
      </c>
      <c r="W239" s="313">
        <f>IFERROR(IF(V239="",0,CEILING((V239/$H239),1)*$H239),"")</f>
        <v>210</v>
      </c>
      <c r="X239" s="36">
        <f>IFERROR(IF(W239=0,"",ROUNDUP(W239/H239,0)*0.02175),"")</f>
        <v>0.54374999999999996</v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50</v>
      </c>
      <c r="W240" s="313">
        <f>IFERROR(IF(V240="",0,CEILING((V240/$H240),1)*$H240),"")</f>
        <v>54.6</v>
      </c>
      <c r="X240" s="36">
        <f>IFERROR(IF(W240=0,"",ROUNDUP(W240/H240,0)*0.02175),"")</f>
        <v>0.15225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100</v>
      </c>
      <c r="W241" s="313">
        <f>IFERROR(IF(V241="",0,CEILING((V241/$H241),1)*$H241),"")</f>
        <v>100.80000000000001</v>
      </c>
      <c r="X241" s="36">
        <f>IFERROR(IF(W241=0,"",ROUNDUP(W241/H241,0)*0.02175),"")</f>
        <v>0.26100000000000001</v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43.315018315018314</v>
      </c>
      <c r="W242" s="314">
        <f>IFERROR(W239/H239,"0")+IFERROR(W240/H240,"0")+IFERROR(W241/H241,"0")</f>
        <v>44</v>
      </c>
      <c r="X242" s="314">
        <f>IFERROR(IF(X239="",0,X239),"0")+IFERROR(IF(X240="",0,X240),"0")+IFERROR(IF(X241="",0,X241),"0")</f>
        <v>0.95699999999999996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360</v>
      </c>
      <c r="W243" s="314">
        <f>IFERROR(SUM(W239:W241),"0")</f>
        <v>365.40000000000003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5.95</v>
      </c>
      <c r="W247" s="313">
        <f>IFERROR(IF(V247="",0,CEILING((V247/$H247),1)*$H247),"")</f>
        <v>7.6499999999999995</v>
      </c>
      <c r="X247" s="36">
        <f>IFERROR(IF(W247=0,"",ROUNDUP(W247/H247,0)*0.00753),"")</f>
        <v>2.2589999999999999E-2</v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2.3333333333333335</v>
      </c>
      <c r="W248" s="314">
        <f>IFERROR(W245/H245,"0")+IFERROR(W246/H246,"0")+IFERROR(W247/H247,"0")</f>
        <v>3</v>
      </c>
      <c r="X248" s="314">
        <f>IFERROR(IF(X245="",0,X245),"0")+IFERROR(IF(X246="",0,X246),"0")+IFERROR(IF(X247="",0,X247),"0")</f>
        <v>2.2589999999999999E-2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5.95</v>
      </c>
      <c r="W249" s="314">
        <f>IFERROR(SUM(W245:W247),"0")</f>
        <v>7.6499999999999995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2700</v>
      </c>
      <c r="W293" s="313">
        <f t="shared" ref="W293:W300" si="14">IFERROR(IF(V293="",0,CEILING((V293/$H293),1)*$H293),"")</f>
        <v>2700</v>
      </c>
      <c r="X293" s="36">
        <f>IFERROR(IF(W293=0,"",ROUNDUP(W293/H293,0)*0.02175),"")</f>
        <v>3.9149999999999996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3000</v>
      </c>
      <c r="W295" s="313">
        <f t="shared" si="14"/>
        <v>3000</v>
      </c>
      <c r="X295" s="36">
        <f>IFERROR(IF(W295=0,"",ROUNDUP(W295/H295,0)*0.02175),"")</f>
        <v>4.3499999999999996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1900</v>
      </c>
      <c r="W297" s="313">
        <f t="shared" si="14"/>
        <v>1905</v>
      </c>
      <c r="X297" s="36">
        <f>IFERROR(IF(W297=0,"",ROUNDUP(W297/H297,0)*0.02175),"")</f>
        <v>2.7622499999999999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47.5</v>
      </c>
      <c r="W299" s="313">
        <f t="shared" si="14"/>
        <v>50</v>
      </c>
      <c r="X299" s="36">
        <f>IFERROR(IF(W299=0,"",ROUNDUP(W299/H299,0)*0.00937),"")</f>
        <v>9.3700000000000006E-2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516.16666666666674</v>
      </c>
      <c r="W301" s="314">
        <f>IFERROR(W293/H293,"0")+IFERROR(W294/H294,"0")+IFERROR(W295/H295,"0")+IFERROR(W296/H296,"0")+IFERROR(W297/H297,"0")+IFERROR(W298/H298,"0")+IFERROR(W299/H299,"0")+IFERROR(W300/H300,"0")</f>
        <v>517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11.120949999999999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7647.5</v>
      </c>
      <c r="W302" s="314">
        <f>IFERROR(SUM(W293:W300),"0")</f>
        <v>7655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2000</v>
      </c>
      <c r="W304" s="313">
        <f>IFERROR(IF(V304="",0,CEILING((V304/$H304),1)*$H304),"")</f>
        <v>2010</v>
      </c>
      <c r="X304" s="36">
        <f>IFERROR(IF(W304=0,"",ROUNDUP(W304/H304,0)*0.02175),"")</f>
        <v>2.9144999999999999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133.33333333333334</v>
      </c>
      <c r="W307" s="314">
        <f>IFERROR(W304/H304,"0")+IFERROR(W305/H305,"0")+IFERROR(W306/H306,"0")</f>
        <v>134</v>
      </c>
      <c r="X307" s="314">
        <f>IFERROR(IF(X304="",0,X304),"0")+IFERROR(IF(X305="",0,X305),"0")+IFERROR(IF(X306="",0,X306),"0")</f>
        <v>2.9144999999999999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2000</v>
      </c>
      <c r="W308" s="314">
        <f>IFERROR(SUM(W304:W306),"0")</f>
        <v>2010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120</v>
      </c>
      <c r="W314" s="313">
        <f>IFERROR(IF(V314="",0,CEILING((V314/$H314),1)*$H314),"")</f>
        <v>124.8</v>
      </c>
      <c r="X314" s="36">
        <f>IFERROR(IF(W314=0,"",ROUNDUP(W314/H314,0)*0.02175),"")</f>
        <v>0.34799999999999998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15.384615384615385</v>
      </c>
      <c r="W315" s="314">
        <f>IFERROR(W314/H314,"0")</f>
        <v>16</v>
      </c>
      <c r="X315" s="314">
        <f>IFERROR(IF(X314="",0,X314),"0")</f>
        <v>0.34799999999999998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120</v>
      </c>
      <c r="W316" s="314">
        <f>IFERROR(SUM(W314:W314),"0")</f>
        <v>124.8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90</v>
      </c>
      <c r="W326" s="313">
        <f>IFERROR(IF(V326="",0,CEILING((V326/$H326),1)*$H326),"")</f>
        <v>91.98</v>
      </c>
      <c r="X326" s="36">
        <f>IFERROR(IF(W326=0,"",ROUNDUP(W326/H326,0)*0.00753),"")</f>
        <v>0.15812999999999999</v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20.547945205479454</v>
      </c>
      <c r="W328" s="314">
        <f>IFERROR(W326/H326,"0")+IFERROR(W327/H327,"0")</f>
        <v>21</v>
      </c>
      <c r="X328" s="314">
        <f>IFERROR(IF(X326="",0,X326),"0")+IFERROR(IF(X327="",0,X327),"0")</f>
        <v>0.15812999999999999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90</v>
      </c>
      <c r="W329" s="314">
        <f>IFERROR(SUM(W326:W327),"0")</f>
        <v>91.98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430</v>
      </c>
      <c r="W331" s="313">
        <f>IFERROR(IF(V331="",0,CEILING((V331/$H331),1)*$H331),"")</f>
        <v>436.8</v>
      </c>
      <c r="X331" s="36">
        <f>IFERROR(IF(W331=0,"",ROUNDUP(W331/H331,0)*0.02175),"")</f>
        <v>1.218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55.128205128205131</v>
      </c>
      <c r="W335" s="314">
        <f>IFERROR(W331/H331,"0")+IFERROR(W332/H332,"0")+IFERROR(W333/H333,"0")+IFERROR(W334/H334,"0")</f>
        <v>56</v>
      </c>
      <c r="X335" s="314">
        <f>IFERROR(IF(X331="",0,X331),"0")+IFERROR(IF(X332="",0,X332),"0")+IFERROR(IF(X333="",0,X333),"0")+IFERROR(IF(X334="",0,X334),"0")</f>
        <v>1.218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430</v>
      </c>
      <c r="W336" s="314">
        <f>IFERROR(SUM(W331:W334),"0")</f>
        <v>436.8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280</v>
      </c>
      <c r="W349" s="313">
        <f t="shared" ref="W349:W361" si="15">IFERROR(IF(V349="",0,CEILING((V349/$H349),1)*$H349),"")</f>
        <v>281.40000000000003</v>
      </c>
      <c r="X349" s="36">
        <f>IFERROR(IF(W349=0,"",ROUNDUP(W349/H349,0)*0.00753),"")</f>
        <v>0.50451000000000001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280</v>
      </c>
      <c r="W351" s="313">
        <f t="shared" si="15"/>
        <v>281.40000000000003</v>
      </c>
      <c r="X351" s="36">
        <f>IFERROR(IF(W351=0,"",ROUNDUP(W351/H351,0)*0.00753),"")</f>
        <v>0.50451000000000001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43.75</v>
      </c>
      <c r="W356" s="313">
        <f t="shared" si="15"/>
        <v>44.1</v>
      </c>
      <c r="X356" s="36">
        <f t="shared" si="16"/>
        <v>0.10542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49</v>
      </c>
      <c r="W360" s="313">
        <f t="shared" si="15"/>
        <v>50.400000000000006</v>
      </c>
      <c r="X360" s="36">
        <f t="shared" si="16"/>
        <v>0.12048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177.5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179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1.23492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652.75</v>
      </c>
      <c r="W363" s="314">
        <f>IFERROR(SUM(W349:W361),"0")</f>
        <v>657.30000000000007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650</v>
      </c>
      <c r="W394" s="313">
        <f t="shared" ref="W394:W400" si="17">IFERROR(IF(V394="",0,CEILING((V394/$H394),1)*$H394),"")</f>
        <v>651</v>
      </c>
      <c r="X394" s="36">
        <f>IFERROR(IF(W394=0,"",ROUNDUP(W394/H394,0)*0.00753),"")</f>
        <v>1.1671500000000001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55</v>
      </c>
      <c r="W395" s="313">
        <f t="shared" si="17"/>
        <v>56</v>
      </c>
      <c r="X395" s="36">
        <f>IFERROR(IF(W395=0,"",ROUNDUP(W395/H395,0)*0.00937),"")</f>
        <v>0.13117999999999999</v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42</v>
      </c>
      <c r="W396" s="313">
        <f t="shared" si="17"/>
        <v>42</v>
      </c>
      <c r="X396" s="36">
        <f>IFERROR(IF(W396=0,"",ROUNDUP(W396/H396,0)*0.00502),"")</f>
        <v>0.1004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188.51190476190476</v>
      </c>
      <c r="W401" s="314">
        <f>IFERROR(W394/H394,"0")+IFERROR(W395/H395,"0")+IFERROR(W396/H396,"0")+IFERROR(W397/H397,"0")+IFERROR(W398/H398,"0")+IFERROR(W399/H399,"0")+IFERROR(W400/H400,"0")</f>
        <v>189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1.3987300000000003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747</v>
      </c>
      <c r="W402" s="314">
        <f>IFERROR(SUM(W394:W400),"0")</f>
        <v>749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125</v>
      </c>
      <c r="W411" s="313">
        <f t="shared" si="18"/>
        <v>126.72</v>
      </c>
      <c r="X411" s="36">
        <f>IFERROR(IF(W411=0,"",ROUNDUP(W411/H411,0)*0.01196),"")</f>
        <v>0.28704000000000002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23.674242424242422</v>
      </c>
      <c r="W419" s="314">
        <f>IFERROR(W410/H410,"0")+IFERROR(W411/H411,"0")+IFERROR(W412/H412,"0")+IFERROR(W413/H413,"0")+IFERROR(W414/H414,"0")+IFERROR(W415/H415,"0")+IFERROR(W416/H416,"0")+IFERROR(W417/H417,"0")+IFERROR(W418/H418,"0")</f>
        <v>24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0.28704000000000002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125</v>
      </c>
      <c r="W420" s="314">
        <f>IFERROR(SUM(W410:W418),"0")</f>
        <v>126.72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120</v>
      </c>
      <c r="W422" s="313">
        <f>IFERROR(IF(V422="",0,CEILING((V422/$H422),1)*$H422),"")</f>
        <v>121.44000000000001</v>
      </c>
      <c r="X422" s="36">
        <f>IFERROR(IF(W422=0,"",ROUNDUP(W422/H422,0)*0.01196),"")</f>
        <v>0.27507999999999999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22.727272727272727</v>
      </c>
      <c r="W424" s="314">
        <f>IFERROR(W422/H422,"0")+IFERROR(W423/H423,"0")</f>
        <v>23</v>
      </c>
      <c r="X424" s="314">
        <f>IFERROR(IF(X422="",0,X422),"0")+IFERROR(IF(X423="",0,X423),"0")</f>
        <v>0.27507999999999999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120</v>
      </c>
      <c r="W425" s="314">
        <f>IFERROR(SUM(W422:W423),"0")</f>
        <v>121.44000000000001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155</v>
      </c>
      <c r="W427" s="313">
        <f t="shared" ref="W427:W432" si="19">IFERROR(IF(V427="",0,CEILING((V427/$H427),1)*$H427),"")</f>
        <v>158.4</v>
      </c>
      <c r="X427" s="36">
        <f>IFERROR(IF(W427=0,"",ROUNDUP(W427/H427,0)*0.01196),"")</f>
        <v>0.35880000000000001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95</v>
      </c>
      <c r="W429" s="313">
        <f t="shared" si="19"/>
        <v>95.04</v>
      </c>
      <c r="X429" s="36">
        <f>IFERROR(IF(W429=0,"",ROUNDUP(W429/H429,0)*0.01196),"")</f>
        <v>0.21528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47.348484848484844</v>
      </c>
      <c r="W433" s="314">
        <f>IFERROR(W427/H427,"0")+IFERROR(W428/H428,"0")+IFERROR(W429/H429,"0")+IFERROR(W430/H430,"0")+IFERROR(W431/H431,"0")+IFERROR(W432/H432,"0")</f>
        <v>48</v>
      </c>
      <c r="X433" s="314">
        <f>IFERROR(IF(X427="",0,X427),"0")+IFERROR(IF(X428="",0,X428),"0")+IFERROR(IF(X429="",0,X429),"0")+IFERROR(IF(X430="",0,X430),"0")+IFERROR(IF(X431="",0,X431),"0")+IFERROR(IF(X432="",0,X432),"0")</f>
        <v>0.57408000000000003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250</v>
      </c>
      <c r="W434" s="314">
        <f>IFERROR(SUM(W427:W432),"0")</f>
        <v>253.44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120</v>
      </c>
      <c r="W437" s="313">
        <f>IFERROR(IF(V437="",0,CEILING((V437/$H437),1)*$H437),"")</f>
        <v>124.8</v>
      </c>
      <c r="X437" s="36">
        <f>IFERROR(IF(W437=0,"",ROUNDUP(W437/H437,0)*0.02175),"")</f>
        <v>0.34799999999999998</v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15.384615384615385</v>
      </c>
      <c r="W438" s="314">
        <f>IFERROR(W436/H436,"0")+IFERROR(W437/H437,"0")</f>
        <v>16</v>
      </c>
      <c r="X438" s="314">
        <f>IFERROR(IF(X436="",0,X436),"0")+IFERROR(IF(X437="",0,X437),"0")</f>
        <v>0.34799999999999998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120</v>
      </c>
      <c r="W439" s="314">
        <f>IFERROR(SUM(W436:W437),"0")</f>
        <v>124.8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85</v>
      </c>
      <c r="W444" s="313">
        <f>IFERROR(IF(V444="",0,CEILING((V444/$H444),1)*$H444),"")</f>
        <v>96</v>
      </c>
      <c r="X444" s="36">
        <f>IFERROR(IF(W444=0,"",ROUNDUP(W444/H444,0)*0.02175),"")</f>
        <v>0.17399999999999999</v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7.083333333333333</v>
      </c>
      <c r="W445" s="314">
        <f>IFERROR(W443/H443,"0")+IFERROR(W444/H444,"0")</f>
        <v>8</v>
      </c>
      <c r="X445" s="314">
        <f>IFERROR(IF(X443="",0,X443),"0")+IFERROR(IF(X444="",0,X444),"0")</f>
        <v>0.17399999999999999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85</v>
      </c>
      <c r="W446" s="314">
        <f>IFERROR(SUM(W443:W444),"0")</f>
        <v>96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125</v>
      </c>
      <c r="W453" s="313">
        <f>IFERROR(IF(V453="",0,CEILING((V453/$H453),1)*$H453),"")</f>
        <v>126</v>
      </c>
      <c r="X453" s="36">
        <f>IFERROR(IF(W453=0,"",ROUNDUP(W453/H453,0)*0.00753),"")</f>
        <v>0.22590000000000002</v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155</v>
      </c>
      <c r="W454" s="313">
        <f>IFERROR(IF(V454="",0,CEILING((V454/$H454),1)*$H454),"")</f>
        <v>155.4</v>
      </c>
      <c r="X454" s="36">
        <f>IFERROR(IF(W454=0,"",ROUNDUP(W454/H454,0)*0.00753),"")</f>
        <v>0.27861000000000002</v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66.666666666666657</v>
      </c>
      <c r="W455" s="314">
        <f>IFERROR(W453/H453,"0")+IFERROR(W454/H454,"0")</f>
        <v>67</v>
      </c>
      <c r="X455" s="314">
        <f>IFERROR(IF(X453="",0,X453),"0")+IFERROR(IF(X454="",0,X454),"0")</f>
        <v>0.50451000000000001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280</v>
      </c>
      <c r="W456" s="314">
        <f>IFERROR(SUM(W453:W454),"0")</f>
        <v>281.39999999999998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15267.95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15374.989999999996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15974.842945776956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16088.464000000002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25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25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16599.842945776956</v>
      </c>
      <c r="W470" s="314">
        <f>GrossWeightTotalR+PalletQtyTotalR*25</f>
        <v>16713.464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1902.1980435639114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1920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27.595469999999995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32.76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264.10000000000002</v>
      </c>
      <c r="F477" s="46">
        <f>IFERROR(W128*1,"0")+IFERROR(W129*1,"0")+IFERROR(W130*1,"0")</f>
        <v>556.80000000000007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121.80000000000001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1066.8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604.05000000000007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9789.7999999999993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528.78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657.30000000000007</v>
      </c>
      <c r="Q477" s="46">
        <f>IFERROR(W389*1,"0")+IFERROR(W390*1,"0")+IFERROR(W394*1,"0")+IFERROR(W395*1,"0")+IFERROR(W396*1,"0")+IFERROR(W397*1,"0")+IFERROR(W398*1,"0")+IFERROR(W399*1,"0")+IFERROR(W400*1,"0")+IFERROR(W404*1,"0")</f>
        <v>749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626.40000000000009</v>
      </c>
      <c r="S477" s="46">
        <f>IFERROR(W443*1,"0")+IFERROR(W444*1,"0")+IFERROR(W448*1,"0")+IFERROR(W449*1,"0")+IFERROR(W453*1,"0")+IFERROR(W454*1,"0")+IFERROR(W458*1,"0")+IFERROR(W459*1,"0")</f>
        <v>377.4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