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W433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W213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X189" i="1" s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X165" i="1"/>
  <c r="X169" i="1" s="1"/>
  <c r="W165" i="1"/>
  <c r="W170" i="1" s="1"/>
  <c r="N165" i="1"/>
  <c r="V163" i="1"/>
  <c r="V162" i="1"/>
  <c r="W161" i="1"/>
  <c r="X161" i="1" s="1"/>
  <c r="X162" i="1" s="1"/>
  <c r="N161" i="1"/>
  <c r="X160" i="1"/>
  <c r="W160" i="1"/>
  <c r="W158" i="1"/>
  <c r="V158" i="1"/>
  <c r="V157" i="1"/>
  <c r="W156" i="1"/>
  <c r="X156" i="1" s="1"/>
  <c r="X157" i="1" s="1"/>
  <c r="N156" i="1"/>
  <c r="X155" i="1"/>
  <c r="W155" i="1"/>
  <c r="I477" i="1" s="1"/>
  <c r="N155" i="1"/>
  <c r="V152" i="1"/>
  <c r="V151" i="1"/>
  <c r="X150" i="1"/>
  <c r="W150" i="1"/>
  <c r="N150" i="1"/>
  <c r="X149" i="1"/>
  <c r="W149" i="1"/>
  <c r="N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W144" i="1"/>
  <c r="N144" i="1"/>
  <c r="W143" i="1"/>
  <c r="W152" i="1" s="1"/>
  <c r="N143" i="1"/>
  <c r="V140" i="1"/>
  <c r="V139" i="1"/>
  <c r="W138" i="1"/>
  <c r="W139" i="1" s="1"/>
  <c r="N138" i="1"/>
  <c r="X137" i="1"/>
  <c r="W137" i="1"/>
  <c r="N137" i="1"/>
  <c r="X136" i="1"/>
  <c r="W136" i="1"/>
  <c r="N136" i="1"/>
  <c r="V132" i="1"/>
  <c r="V131" i="1"/>
  <c r="X130" i="1"/>
  <c r="W130" i="1"/>
  <c r="N130" i="1"/>
  <c r="X129" i="1"/>
  <c r="W129" i="1"/>
  <c r="N129" i="1"/>
  <c r="W128" i="1"/>
  <c r="F477" i="1" s="1"/>
  <c r="V125" i="1"/>
  <c r="V124" i="1"/>
  <c r="X123" i="1"/>
  <c r="W123" i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X107" i="1"/>
  <c r="W107" i="1"/>
  <c r="X106" i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X65" i="1"/>
  <c r="W65" i="1"/>
  <c r="N65" i="1"/>
  <c r="X64" i="1"/>
  <c r="W64" i="1"/>
  <c r="W81" i="1" s="1"/>
  <c r="X63" i="1"/>
  <c r="X80" i="1" s="1"/>
  <c r="W63" i="1"/>
  <c r="V60" i="1"/>
  <c r="V59" i="1"/>
  <c r="X58" i="1"/>
  <c r="W58" i="1"/>
  <c r="W57" i="1"/>
  <c r="W60" i="1" s="1"/>
  <c r="N57" i="1"/>
  <c r="X56" i="1"/>
  <c r="W56" i="1"/>
  <c r="X55" i="1"/>
  <c r="W55" i="1"/>
  <c r="W59" i="1" s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67" i="1" s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X116" i="1" l="1"/>
  <c r="X59" i="1"/>
  <c r="X103" i="1"/>
  <c r="W80" i="1"/>
  <c r="D477" i="1"/>
  <c r="A10" i="1"/>
  <c r="B477" i="1"/>
  <c r="W468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E477" i="1"/>
  <c r="X83" i="1"/>
  <c r="X90" i="1" s="1"/>
  <c r="W91" i="1"/>
  <c r="W117" i="1"/>
  <c r="X121" i="1"/>
  <c r="X124" i="1" s="1"/>
  <c r="X128" i="1"/>
  <c r="X131" i="1" s="1"/>
  <c r="W131" i="1"/>
  <c r="X138" i="1"/>
  <c r="X139" i="1" s="1"/>
  <c r="X143" i="1"/>
  <c r="X151" i="1" s="1"/>
  <c r="W157" i="1"/>
  <c r="W162" i="1"/>
  <c r="W163" i="1"/>
  <c r="X202" i="1"/>
  <c r="X213" i="1" s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X429" i="1"/>
  <c r="W434" i="1"/>
  <c r="W450" i="1"/>
  <c r="X448" i="1"/>
  <c r="X450" i="1" s="1"/>
  <c r="W461" i="1"/>
  <c r="W460" i="1"/>
  <c r="T477" i="1"/>
  <c r="W466" i="1"/>
  <c r="X464" i="1"/>
  <c r="X465" i="1" s="1"/>
  <c r="H477" i="1"/>
  <c r="W132" i="1"/>
  <c r="W151" i="1"/>
  <c r="W374" i="1"/>
  <c r="X372" i="1"/>
  <c r="X373" i="1" s="1"/>
  <c r="W380" i="1"/>
  <c r="X433" i="1"/>
  <c r="F9" i="1"/>
  <c r="W33" i="1"/>
  <c r="W467" i="1" s="1"/>
  <c r="W37" i="1"/>
  <c r="W41" i="1"/>
  <c r="W45" i="1"/>
  <c r="W51" i="1"/>
  <c r="W471" i="1" s="1"/>
  <c r="W104" i="1"/>
  <c r="G477" i="1"/>
  <c r="W140" i="1"/>
  <c r="W169" i="1"/>
  <c r="W190" i="1"/>
  <c r="W189" i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V471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X445" i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0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<sst xmlns="http://schemas.openxmlformats.org/spreadsheetml/2006/main" count="1993" uniqueCount="686">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</sst>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0.58333333333333337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15</v>
      </c>
      <c r="W49" s="313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1.3888888888888888</v>
      </c>
      <c r="W51" s="314">
        <f>IFERROR(W49/H49,"0")+IFERROR(W50/H50,"0")</f>
        <v>2</v>
      </c>
      <c r="X51" s="314">
        <f>IFERROR(IF(X49="",0,X49),"0")+IFERROR(IF(X50="",0,X50),"0")</f>
        <v>4.3499999999999997E-2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15</v>
      </c>
      <c r="W52" s="314">
        <f>IFERROR(SUM(W49:W50),"0")</f>
        <v>21.6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40</v>
      </c>
      <c r="W55" s="313">
        <f>IFERROR(IF(V55="",0,CEILING((V55/$H55),1)*$H55),"")</f>
        <v>43.2</v>
      </c>
      <c r="X55" s="36">
        <f>IFERROR(IF(W55=0,"",ROUNDUP(W55/H55,0)*0.02175),"")</f>
        <v>8.6999999999999994E-2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3.7037037037037033</v>
      </c>
      <c r="W59" s="314">
        <f>IFERROR(W55/H55,"0")+IFERROR(W56/H56,"0")+IFERROR(W57/H57,"0")+IFERROR(W58/H58,"0")</f>
        <v>4</v>
      </c>
      <c r="X59" s="314">
        <f>IFERROR(IF(X55="",0,X55),"0")+IFERROR(IF(X56="",0,X56),"0")+IFERROR(IF(X57="",0,X57),"0")+IFERROR(IF(X58="",0,X58),"0")</f>
        <v>8.6999999999999994E-2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40</v>
      </c>
      <c r="W60" s="314">
        <f>IFERROR(SUM(W55:W58),"0")</f>
        <v>43.2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20</v>
      </c>
      <c r="W84" s="313">
        <f t="shared" si="4"/>
        <v>21.6</v>
      </c>
      <c r="X84" s="36">
        <f>IFERROR(IF(W84=0,"",ROUNDUP(W84/H84,0)*0.02175),"")</f>
        <v>4.3499999999999997E-2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1.8518518518518516</v>
      </c>
      <c r="W90" s="314">
        <f>IFERROR(W83/H83,"0")+IFERROR(W84/H84,"0")+IFERROR(W85/H85,"0")+IFERROR(W86/H86,"0")+IFERROR(W87/H87,"0")+IFERROR(W88/H88,"0")+IFERROR(W89/H89,"0")</f>
        <v>2</v>
      </c>
      <c r="X90" s="314">
        <f>IFERROR(IF(X83="",0,X83),"0")+IFERROR(IF(X84="",0,X84),"0")+IFERROR(IF(X85="",0,X85),"0")+IFERROR(IF(X86="",0,X86),"0")+IFERROR(IF(X87="",0,X87),"0")+IFERROR(IF(X88="",0,X88),"0")+IFERROR(IF(X89="",0,X89),"0")</f>
        <v>4.3499999999999997E-2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20</v>
      </c>
      <c r="W91" s="314">
        <f>IFERROR(SUM(W83:W89),"0")</f>
        <v>21.6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52.8</v>
      </c>
      <c r="W110" s="313">
        <f t="shared" si="6"/>
        <v>52.800000000000004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19.999999999999996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0.15060000000000001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52.8</v>
      </c>
      <c r="W117" s="314">
        <f>IFERROR(SUM(W106:W115),"0")</f>
        <v>52.800000000000004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155</v>
      </c>
      <c r="W128" s="313">
        <f>IFERROR(IF(V128="",0,CEILING((V128/$H128),1)*$H128),"")</f>
        <v>159.6</v>
      </c>
      <c r="X128" s="36">
        <f>IFERROR(IF(W128=0,"",ROUNDUP(W128/H128,0)*0.02175),"")</f>
        <v>0.41324999999999995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18.452380952380953</v>
      </c>
      <c r="W131" s="314">
        <f>IFERROR(W128/H128,"0")+IFERROR(W129/H129,"0")+IFERROR(W130/H130,"0")</f>
        <v>19</v>
      </c>
      <c r="X131" s="314">
        <f>IFERROR(IF(X128="",0,X128),"0")+IFERROR(IF(X129="",0,X129),"0")+IFERROR(IF(X130="",0,X130),"0")</f>
        <v>0.41324999999999995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155</v>
      </c>
      <c r="W132" s="314">
        <f>IFERROR(SUM(W128:W130),"0")</f>
        <v>159.6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65</v>
      </c>
      <c r="W165" s="313">
        <f>IFERROR(IF(V165="",0,CEILING((V165/$H165),1)*$H165),"")</f>
        <v>70.2</v>
      </c>
      <c r="X165" s="36">
        <f>IFERROR(IF(W165=0,"",ROUNDUP(W165/H165,0)*0.00937),"")</f>
        <v>0.12181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85</v>
      </c>
      <c r="W166" s="313">
        <f>IFERROR(IF(V166="",0,CEILING((V166/$H166),1)*$H166),"")</f>
        <v>86.4</v>
      </c>
      <c r="X166" s="36">
        <f>IFERROR(IF(W166=0,"",ROUNDUP(W166/H166,0)*0.00937),"")</f>
        <v>0.14992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27.777777777777779</v>
      </c>
      <c r="W169" s="314">
        <f>IFERROR(W165/H165,"0")+IFERROR(W166/H166,"0")+IFERROR(W167/H167,"0")+IFERROR(W168/H168,"0")</f>
        <v>29</v>
      </c>
      <c r="X169" s="314">
        <f>IFERROR(IF(X165="",0,X165),"0")+IFERROR(IF(X166="",0,X166),"0")+IFERROR(IF(X167="",0,X167),"0")+IFERROR(IF(X168="",0,X168),"0")</f>
        <v>0.27173000000000003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150</v>
      </c>
      <c r="W170" s="314">
        <f>IFERROR(SUM(W165:W168),"0")</f>
        <v>156.60000000000002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40</v>
      </c>
      <c r="W178" s="313">
        <f t="shared" si="8"/>
        <v>40.799999999999997</v>
      </c>
      <c r="X178" s="36">
        <f>IFERROR(IF(W178=0,"",ROUNDUP(W178/H178,0)*0.00753),"")</f>
        <v>0.12801000000000001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148</v>
      </c>
      <c r="W182" s="313">
        <f t="shared" si="8"/>
        <v>148.79999999999998</v>
      </c>
      <c r="X182" s="36">
        <f t="shared" ref="X182:X188" si="9">IFERROR(IF(W182=0,"",ROUNDUP(W182/H182,0)*0.00753),"")</f>
        <v>0.46686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50</v>
      </c>
      <c r="W184" s="313">
        <f t="shared" si="8"/>
        <v>50.4</v>
      </c>
      <c r="X184" s="36">
        <f t="shared" si="9"/>
        <v>0.15812999999999999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122</v>
      </c>
      <c r="W185" s="313">
        <f t="shared" si="8"/>
        <v>122.39999999999999</v>
      </c>
      <c r="X185" s="36">
        <f t="shared" si="9"/>
        <v>0.38403000000000004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118</v>
      </c>
      <c r="W188" s="313">
        <f t="shared" si="8"/>
        <v>120</v>
      </c>
      <c r="X188" s="36">
        <f t="shared" si="9"/>
        <v>0.3765</v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199.16666666666669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201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1.51353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478</v>
      </c>
      <c r="W190" s="314">
        <f>IFERROR(SUM(W172:W188),"0")</f>
        <v>482.4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38</v>
      </c>
      <c r="W192" s="313">
        <f>IFERROR(IF(V192="",0,CEILING((V192/$H192),1)*$H192),"")</f>
        <v>38.4</v>
      </c>
      <c r="X192" s="36">
        <f>IFERROR(IF(W192=0,"",ROUNDUP(W192/H192,0)*0.00753),"")</f>
        <v>0.12048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18</v>
      </c>
      <c r="W193" s="313">
        <f>IFERROR(IF(V193="",0,CEILING((V193/$H193),1)*$H193),"")</f>
        <v>19.2</v>
      </c>
      <c r="X193" s="36">
        <f>IFERROR(IF(W193=0,"",ROUNDUP(W193/H193,0)*0.00753),"")</f>
        <v>6.0240000000000002E-2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23.333333333333336</v>
      </c>
      <c r="W194" s="314">
        <f>IFERROR(W192/H192,"0")+IFERROR(W193/H193,"0")</f>
        <v>24</v>
      </c>
      <c r="X194" s="314">
        <f>IFERROR(IF(X192="",0,X192),"0")+IFERROR(IF(X193="",0,X193),"0")</f>
        <v>0.18071999999999999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56</v>
      </c>
      <c r="W195" s="314">
        <f>IFERROR(SUM(W192:W193),"0")</f>
        <v>57.599999999999994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12.6</v>
      </c>
      <c r="W279" s="313">
        <f>IFERROR(IF(V279="",0,CEILING((V279/$H279),1)*$H279),"")</f>
        <v>12.6</v>
      </c>
      <c r="X279" s="36">
        <f>IFERROR(IF(W279=0,"",ROUNDUP(W279/H279,0)*0.00753),"")</f>
        <v>3.7650000000000003E-2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5</v>
      </c>
      <c r="W280" s="314">
        <f>IFERROR(W278/H278,"0")+IFERROR(W279/H279,"0")</f>
        <v>5</v>
      </c>
      <c r="X280" s="314">
        <f>IFERROR(IF(X278="",0,X278),"0")+IFERROR(IF(X279="",0,X279),"0")</f>
        <v>3.7650000000000003E-2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12.6</v>
      </c>
      <c r="W281" s="314">
        <f>IFERROR(SUM(W278:W279),"0")</f>
        <v>12.6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255</v>
      </c>
      <c r="W293" s="313">
        <f t="shared" ref="W293:W300" si="14">IFERROR(IF(V293="",0,CEILING((V293/$H293),1)*$H293),"")</f>
        <v>255</v>
      </c>
      <c r="X293" s="36">
        <f>IFERROR(IF(W293=0,"",ROUNDUP(W293/H293,0)*0.02175),"")</f>
        <v>0.36974999999999997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500</v>
      </c>
      <c r="W295" s="313">
        <f t="shared" si="14"/>
        <v>510</v>
      </c>
      <c r="X295" s="36">
        <f>IFERROR(IF(W295=0,"",ROUNDUP(W295/H295,0)*0.02175),"")</f>
        <v>0.73949999999999994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260</v>
      </c>
      <c r="W297" s="313">
        <f t="shared" si="14"/>
        <v>270</v>
      </c>
      <c r="X297" s="36">
        <f>IFERROR(IF(W297=0,"",ROUNDUP(W297/H297,0)*0.02175),"")</f>
        <v>0.39149999999999996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67.666666666666671</v>
      </c>
      <c r="W301" s="314">
        <f>IFERROR(W293/H293,"0")+IFERROR(W294/H294,"0")+IFERROR(W295/H295,"0")+IFERROR(W296/H296,"0")+IFERROR(W297/H297,"0")+IFERROR(W298/H298,"0")+IFERROR(W299/H299,"0")+IFERROR(W300/H300,"0")</f>
        <v>69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1.5007499999999998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1015</v>
      </c>
      <c r="W302" s="314">
        <f>IFERROR(SUM(W293:W300),"0")</f>
        <v>1035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540</v>
      </c>
      <c r="W304" s="313">
        <f>IFERROR(IF(V304="",0,CEILING((V304/$H304),1)*$H304),"")</f>
        <v>540</v>
      </c>
      <c r="X304" s="36">
        <f>IFERROR(IF(W304=0,"",ROUNDUP(W304/H304,0)*0.02175),"")</f>
        <v>0.78299999999999992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36</v>
      </c>
      <c r="W307" s="314">
        <f>IFERROR(W304/H304,"0")+IFERROR(W305/H305,"0")+IFERROR(W306/H306,"0")</f>
        <v>36</v>
      </c>
      <c r="X307" s="314">
        <f>IFERROR(IF(X304="",0,X304),"0")+IFERROR(IF(X305="",0,X305),"0")+IFERROR(IF(X306="",0,X306),"0")</f>
        <v>0.78299999999999992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540</v>
      </c>
      <c r="W308" s="314">
        <f>IFERROR(SUM(W304:W306),"0")</f>
        <v>540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155</v>
      </c>
      <c r="W351" s="313">
        <f t="shared" si="15"/>
        <v>155.4</v>
      </c>
      <c r="X351" s="36">
        <f>IFERROR(IF(W351=0,"",ROUNDUP(W351/H351,0)*0.00753),"")</f>
        <v>0.27861000000000002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36.904761904761905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37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0.27861000000000002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155</v>
      </c>
      <c r="W363" s="314">
        <f>IFERROR(SUM(W349:W361),"0")</f>
        <v>155.4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185</v>
      </c>
      <c r="W394" s="313">
        <f t="shared" ref="W394:W400" si="17">IFERROR(IF(V394="",0,CEILING((V394/$H394),1)*$H394),"")</f>
        <v>189</v>
      </c>
      <c r="X394" s="36">
        <f>IFERROR(IF(W394=0,"",ROUNDUP(W394/H394,0)*0.00753),"")</f>
        <v>0.33884999999999998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44.047619047619044</v>
      </c>
      <c r="W401" s="314">
        <f>IFERROR(W394/H394,"0")+IFERROR(W395/H395,"0")+IFERROR(W396/H396,"0")+IFERROR(W397/H397,"0")+IFERROR(W398/H398,"0")+IFERROR(W399/H399,"0")+IFERROR(W400/H400,"0")</f>
        <v>45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0.33884999999999998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185</v>
      </c>
      <c r="W402" s="314">
        <f>IFERROR(SUM(W394:W400),"0")</f>
        <v>189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15</v>
      </c>
      <c r="W410" s="313">
        <f t="shared" ref="W410:W418" si="18">IFERROR(IF(V410="",0,CEILING((V410/$H410),1)*$H410),"")</f>
        <v>15.84</v>
      </c>
      <c r="X410" s="36">
        <f>IFERROR(IF(W410=0,"",ROUNDUP(W410/H410,0)*0.01196),"")</f>
        <v>3.5880000000000002E-2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110</v>
      </c>
      <c r="W411" s="313">
        <f t="shared" si="18"/>
        <v>110.88000000000001</v>
      </c>
      <c r="X411" s="36">
        <f>IFERROR(IF(W411=0,"",ROUNDUP(W411/H411,0)*0.01196),"")</f>
        <v>0.25115999999999999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30</v>
      </c>
      <c r="W412" s="313">
        <f t="shared" si="18"/>
        <v>31.68</v>
      </c>
      <c r="X412" s="36">
        <f>IFERROR(IF(W412=0,"",ROUNDUP(W412/H412,0)*0.01196),"")</f>
        <v>7.1760000000000004E-2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150</v>
      </c>
      <c r="W413" s="313">
        <f t="shared" si="18"/>
        <v>153.12</v>
      </c>
      <c r="X413" s="36">
        <f>IFERROR(IF(W413=0,"",ROUNDUP(W413/H413,0)*0.01196),"")</f>
        <v>0.34683999999999998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57.765151515151508</v>
      </c>
      <c r="W419" s="314">
        <f>IFERROR(W410/H410,"0")+IFERROR(W411/H411,"0")+IFERROR(W412/H412,"0")+IFERROR(W413/H413,"0")+IFERROR(W414/H414,"0")+IFERROR(W415/H415,"0")+IFERROR(W416/H416,"0")+IFERROR(W417/H417,"0")+IFERROR(W418/H418,"0")</f>
        <v>59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0.70564000000000004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305</v>
      </c>
      <c r="W420" s="314">
        <f>IFERROR(SUM(W410:W418),"0")</f>
        <v>311.52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80</v>
      </c>
      <c r="W428" s="313">
        <f t="shared" si="19"/>
        <v>84.48</v>
      </c>
      <c r="X428" s="36">
        <f>IFERROR(IF(W428=0,"",ROUNDUP(W428/H428,0)*0.01196),"")</f>
        <v>0.19136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120</v>
      </c>
      <c r="W429" s="313">
        <f t="shared" si="19"/>
        <v>121.44000000000001</v>
      </c>
      <c r="X429" s="36">
        <f>IFERROR(IF(W429=0,"",ROUNDUP(W429/H429,0)*0.01196),"")</f>
        <v>0.27507999999999999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37.878787878787875</v>
      </c>
      <c r="W433" s="314">
        <f>IFERROR(W427/H427,"0")+IFERROR(W428/H428,"0")+IFERROR(W429/H429,"0")+IFERROR(W430/H430,"0")+IFERROR(W431/H431,"0")+IFERROR(W432/H432,"0")</f>
        <v>39</v>
      </c>
      <c r="X433" s="314">
        <f>IFERROR(IF(X427="",0,X427),"0")+IFERROR(IF(X428="",0,X428),"0")+IFERROR(IF(X429="",0,X429),"0")+IFERROR(IF(X430="",0,X430),"0")+IFERROR(IF(X431="",0,X431),"0")+IFERROR(IF(X432="",0,X432),"0")</f>
        <v>0.46643999999999997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200</v>
      </c>
      <c r="W434" s="314">
        <f>IFERROR(SUM(W427:W432),"0")</f>
        <v>205.92000000000002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105</v>
      </c>
      <c r="W464" s="313">
        <f>IFERROR(IF(V464="",0,CEILING((V464/$H464),1)*$H464),"")</f>
        <v>109.2</v>
      </c>
      <c r="X464" s="36">
        <f>IFERROR(IF(W464=0,"",ROUNDUP(W464/H464,0)*0.02175),"")</f>
        <v>0.30449999999999999</v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13.461538461538462</v>
      </c>
      <c r="W465" s="314">
        <f>IFERROR(W464/H464,"0")</f>
        <v>14</v>
      </c>
      <c r="X465" s="314">
        <f>IFERROR(IF(X464="",0,X464),"0")</f>
        <v>0.30449999999999999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105</v>
      </c>
      <c r="W466" s="314">
        <f>IFERROR(SUM(W464:W464),"0")</f>
        <v>109.2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3484.4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3554.04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3683.3112687312691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3756.7439999999997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7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7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3858.3112687312691</v>
      </c>
      <c r="W470" s="314">
        <f>GrossWeightTotalR+PalletQtyTotalR*25</f>
        <v>3931.7439999999997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594.39912864912867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605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7.1192700000000011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21.6</v>
      </c>
      <c r="D477" s="46">
        <f>IFERROR(W55*1,"0")+IFERROR(W56*1,"0")+IFERROR(W57*1,"0")+IFERROR(W58*1,"0")</f>
        <v>43.2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74.400000000000006</v>
      </c>
      <c r="F477" s="46">
        <f>IFERROR(W128*1,"0")+IFERROR(W129*1,"0")+IFERROR(W130*1,"0")</f>
        <v>159.6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696.6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12.6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1575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155.4</v>
      </c>
      <c r="Q477" s="46">
        <f>IFERROR(W389*1,"0")+IFERROR(W390*1,"0")+IFERROR(W394*1,"0")+IFERROR(W395*1,"0")+IFERROR(W396*1,"0")+IFERROR(W397*1,"0")+IFERROR(W398*1,"0")+IFERROR(W399*1,"0")+IFERROR(W400*1,"0")+IFERROR(W404*1,"0")</f>
        <v>189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517.44000000000005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109.2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