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T477" i="1" s="1"/>
  <c r="N464" i="1"/>
  <c r="V461" i="1"/>
  <c r="W460" i="1"/>
  <c r="V460" i="1"/>
  <c r="W459" i="1"/>
  <c r="X459" i="1" s="1"/>
  <c r="X458" i="1"/>
  <c r="W458" i="1"/>
  <c r="W461" i="1" s="1"/>
  <c r="V456" i="1"/>
  <c r="V455" i="1"/>
  <c r="W454" i="1"/>
  <c r="X454" i="1" s="1"/>
  <c r="W453" i="1"/>
  <c r="W455" i="1" s="1"/>
  <c r="V451" i="1"/>
  <c r="V450" i="1"/>
  <c r="X449" i="1"/>
  <c r="W449" i="1"/>
  <c r="W448" i="1"/>
  <c r="W450" i="1" s="1"/>
  <c r="V446" i="1"/>
  <c r="V445" i="1"/>
  <c r="W444" i="1"/>
  <c r="X444" i="1" s="1"/>
  <c r="W443" i="1"/>
  <c r="W446" i="1" s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W431" i="1"/>
  <c r="X431" i="1" s="1"/>
  <c r="W430" i="1"/>
  <c r="X430" i="1" s="1"/>
  <c r="W429" i="1"/>
  <c r="W434" i="1" s="1"/>
  <c r="N429" i="1"/>
  <c r="W428" i="1"/>
  <c r="X428" i="1" s="1"/>
  <c r="N428" i="1"/>
  <c r="X427" i="1"/>
  <c r="W427" i="1"/>
  <c r="N427" i="1"/>
  <c r="W425" i="1"/>
  <c r="V425" i="1"/>
  <c r="V424" i="1"/>
  <c r="X423" i="1"/>
  <c r="W423" i="1"/>
  <c r="N423" i="1"/>
  <c r="X422" i="1"/>
  <c r="X424" i="1" s="1"/>
  <c r="W422" i="1"/>
  <c r="W424" i="1" s="1"/>
  <c r="N422" i="1"/>
  <c r="V420" i="1"/>
  <c r="V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N412" i="1"/>
  <c r="W411" i="1"/>
  <c r="X411" i="1" s="1"/>
  <c r="N411" i="1"/>
  <c r="X410" i="1"/>
  <c r="W410" i="1"/>
  <c r="R477" i="1" s="1"/>
  <c r="N410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X397" i="1" s="1"/>
  <c r="W396" i="1"/>
  <c r="X396" i="1" s="1"/>
  <c r="N396" i="1"/>
  <c r="X395" i="1"/>
  <c r="W395" i="1"/>
  <c r="N395" i="1"/>
  <c r="W394" i="1"/>
  <c r="X394" i="1" s="1"/>
  <c r="X401" i="1" s="1"/>
  <c r="N394" i="1"/>
  <c r="W392" i="1"/>
  <c r="V392" i="1"/>
  <c r="V391" i="1"/>
  <c r="W390" i="1"/>
  <c r="X390" i="1" s="1"/>
  <c r="N390" i="1"/>
  <c r="X389" i="1"/>
  <c r="X391" i="1" s="1"/>
  <c r="W389" i="1"/>
  <c r="Q477" i="1" s="1"/>
  <c r="N389" i="1"/>
  <c r="V386" i="1"/>
  <c r="W385" i="1"/>
  <c r="V385" i="1"/>
  <c r="X384" i="1"/>
  <c r="W384" i="1"/>
  <c r="X383" i="1"/>
  <c r="X385" i="1" s="1"/>
  <c r="W383" i="1"/>
  <c r="W386" i="1" s="1"/>
  <c r="V381" i="1"/>
  <c r="V380" i="1"/>
  <c r="W379" i="1"/>
  <c r="X379" i="1" s="1"/>
  <c r="W378" i="1"/>
  <c r="X378" i="1" s="1"/>
  <c r="W377" i="1"/>
  <c r="X377" i="1" s="1"/>
  <c r="W376" i="1"/>
  <c r="W381" i="1" s="1"/>
  <c r="V374" i="1"/>
  <c r="W373" i="1"/>
  <c r="V373" i="1"/>
  <c r="X372" i="1"/>
  <c r="X373" i="1" s="1"/>
  <c r="W372" i="1"/>
  <c r="W374" i="1" s="1"/>
  <c r="N372" i="1"/>
  <c r="V370" i="1"/>
  <c r="V369" i="1"/>
  <c r="X368" i="1"/>
  <c r="W368" i="1"/>
  <c r="N368" i="1"/>
  <c r="W367" i="1"/>
  <c r="X367" i="1" s="1"/>
  <c r="N367" i="1"/>
  <c r="X366" i="1"/>
  <c r="W366" i="1"/>
  <c r="N366" i="1"/>
  <c r="W365" i="1"/>
  <c r="W369" i="1" s="1"/>
  <c r="N365" i="1"/>
  <c r="V363" i="1"/>
  <c r="V362" i="1"/>
  <c r="W361" i="1"/>
  <c r="X361" i="1" s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W363" i="1" s="1"/>
  <c r="N350" i="1"/>
  <c r="X349" i="1"/>
  <c r="W349" i="1"/>
  <c r="W362" i="1" s="1"/>
  <c r="N349" i="1"/>
  <c r="V347" i="1"/>
  <c r="V346" i="1"/>
  <c r="X345" i="1"/>
  <c r="W345" i="1"/>
  <c r="N345" i="1"/>
  <c r="W344" i="1"/>
  <c r="P477" i="1" s="1"/>
  <c r="N344" i="1"/>
  <c r="V340" i="1"/>
  <c r="V339" i="1"/>
  <c r="W338" i="1"/>
  <c r="W340" i="1" s="1"/>
  <c r="N338" i="1"/>
  <c r="V336" i="1"/>
  <c r="V335" i="1"/>
  <c r="W334" i="1"/>
  <c r="X334" i="1" s="1"/>
  <c r="N334" i="1"/>
  <c r="X333" i="1"/>
  <c r="W333" i="1"/>
  <c r="N333" i="1"/>
  <c r="W332" i="1"/>
  <c r="W336" i="1" s="1"/>
  <c r="N332" i="1"/>
  <c r="X331" i="1"/>
  <c r="W331" i="1"/>
  <c r="W335" i="1" s="1"/>
  <c r="N331" i="1"/>
  <c r="V329" i="1"/>
  <c r="V328" i="1"/>
  <c r="X327" i="1"/>
  <c r="W327" i="1"/>
  <c r="N327" i="1"/>
  <c r="W326" i="1"/>
  <c r="W328" i="1" s="1"/>
  <c r="N326" i="1"/>
  <c r="V324" i="1"/>
  <c r="V323" i="1"/>
  <c r="W322" i="1"/>
  <c r="X322" i="1" s="1"/>
  <c r="N322" i="1"/>
  <c r="X321" i="1"/>
  <c r="W321" i="1"/>
  <c r="N321" i="1"/>
  <c r="W320" i="1"/>
  <c r="W324" i="1" s="1"/>
  <c r="N320" i="1"/>
  <c r="X319" i="1"/>
  <c r="W319" i="1"/>
  <c r="O477" i="1" s="1"/>
  <c r="N319" i="1"/>
  <c r="V316" i="1"/>
  <c r="W315" i="1"/>
  <c r="V315" i="1"/>
  <c r="X314" i="1"/>
  <c r="X315" i="1" s="1"/>
  <c r="W314" i="1"/>
  <c r="W316" i="1" s="1"/>
  <c r="N314" i="1"/>
  <c r="V312" i="1"/>
  <c r="W311" i="1"/>
  <c r="V311" i="1"/>
  <c r="X310" i="1"/>
  <c r="X311" i="1" s="1"/>
  <c r="W310" i="1"/>
  <c r="W312" i="1" s="1"/>
  <c r="N310" i="1"/>
  <c r="V308" i="1"/>
  <c r="V307" i="1"/>
  <c r="X306" i="1"/>
  <c r="W306" i="1"/>
  <c r="N306" i="1"/>
  <c r="W305" i="1"/>
  <c r="X305" i="1" s="1"/>
  <c r="W304" i="1"/>
  <c r="W307" i="1" s="1"/>
  <c r="N304" i="1"/>
  <c r="V302" i="1"/>
  <c r="V301" i="1"/>
  <c r="W300" i="1"/>
  <c r="X300" i="1" s="1"/>
  <c r="N300" i="1"/>
  <c r="X299" i="1"/>
  <c r="W299" i="1"/>
  <c r="N299" i="1"/>
  <c r="W298" i="1"/>
  <c r="X298" i="1" s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W301" i="1" s="1"/>
  <c r="N293" i="1"/>
  <c r="V289" i="1"/>
  <c r="V288" i="1"/>
  <c r="W287" i="1"/>
  <c r="W288" i="1" s="1"/>
  <c r="N287" i="1"/>
  <c r="V285" i="1"/>
  <c r="V284" i="1"/>
  <c r="W283" i="1"/>
  <c r="W284" i="1" s="1"/>
  <c r="N283" i="1"/>
  <c r="V281" i="1"/>
  <c r="V280" i="1"/>
  <c r="W279" i="1"/>
  <c r="W281" i="1" s="1"/>
  <c r="N279" i="1"/>
  <c r="X278" i="1"/>
  <c r="W278" i="1"/>
  <c r="W280" i="1" s="1"/>
  <c r="N278" i="1"/>
  <c r="V276" i="1"/>
  <c r="W275" i="1"/>
  <c r="V275" i="1"/>
  <c r="X274" i="1"/>
  <c r="X275" i="1" s="1"/>
  <c r="W274" i="1"/>
  <c r="W276" i="1" s="1"/>
  <c r="N274" i="1"/>
  <c r="V271" i="1"/>
  <c r="V270" i="1"/>
  <c r="X269" i="1"/>
  <c r="W269" i="1"/>
  <c r="N269" i="1"/>
  <c r="W268" i="1"/>
  <c r="W270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X260" i="1"/>
  <c r="W260" i="1"/>
  <c r="N260" i="1"/>
  <c r="W259" i="1"/>
  <c r="W266" i="1" s="1"/>
  <c r="N259" i="1"/>
  <c r="X258" i="1"/>
  <c r="W258" i="1"/>
  <c r="L477" i="1" s="1"/>
  <c r="N258" i="1"/>
  <c r="V255" i="1"/>
  <c r="W254" i="1"/>
  <c r="V254" i="1"/>
  <c r="X253" i="1"/>
  <c r="W253" i="1"/>
  <c r="N253" i="1"/>
  <c r="W252" i="1"/>
  <c r="X252" i="1" s="1"/>
  <c r="N252" i="1"/>
  <c r="X251" i="1"/>
  <c r="X254" i="1" s="1"/>
  <c r="W251" i="1"/>
  <c r="W255" i="1" s="1"/>
  <c r="N251" i="1"/>
  <c r="V249" i="1"/>
  <c r="V248" i="1"/>
  <c r="X247" i="1"/>
  <c r="W247" i="1"/>
  <c r="N247" i="1"/>
  <c r="W246" i="1"/>
  <c r="X246" i="1" s="1"/>
  <c r="W245" i="1"/>
  <c r="X245" i="1" s="1"/>
  <c r="X248" i="1" s="1"/>
  <c r="V243" i="1"/>
  <c r="V242" i="1"/>
  <c r="X241" i="1"/>
  <c r="W241" i="1"/>
  <c r="N241" i="1"/>
  <c r="W240" i="1"/>
  <c r="N240" i="1"/>
  <c r="X239" i="1"/>
  <c r="W239" i="1"/>
  <c r="N239" i="1"/>
  <c r="V237" i="1"/>
  <c r="W236" i="1"/>
  <c r="V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X230" i="1"/>
  <c r="W230" i="1"/>
  <c r="X229" i="1"/>
  <c r="W229" i="1"/>
  <c r="N229" i="1"/>
  <c r="W228" i="1"/>
  <c r="X228" i="1" s="1"/>
  <c r="N228" i="1"/>
  <c r="X227" i="1"/>
  <c r="W227" i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W220" i="1"/>
  <c r="W224" i="1" s="1"/>
  <c r="N220" i="1"/>
  <c r="V218" i="1"/>
  <c r="V217" i="1"/>
  <c r="W216" i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X213" i="1" s="1"/>
  <c r="W199" i="1"/>
  <c r="J477" i="1" s="1"/>
  <c r="N199" i="1"/>
  <c r="V196" i="1"/>
  <c r="V195" i="1"/>
  <c r="X194" i="1"/>
  <c r="W194" i="1"/>
  <c r="N194" i="1"/>
  <c r="W193" i="1"/>
  <c r="N193" i="1"/>
  <c r="V191" i="1"/>
  <c r="V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X179" i="1"/>
  <c r="W179" i="1"/>
  <c r="X178" i="1"/>
  <c r="W178" i="1"/>
  <c r="N178" i="1"/>
  <c r="W177" i="1"/>
  <c r="X177" i="1" s="1"/>
  <c r="N177" i="1"/>
  <c r="X176" i="1"/>
  <c r="W176" i="1"/>
  <c r="X175" i="1"/>
  <c r="W175" i="1"/>
  <c r="N175" i="1"/>
  <c r="W174" i="1"/>
  <c r="X174" i="1" s="1"/>
  <c r="W173" i="1"/>
  <c r="W191" i="1" s="1"/>
  <c r="N173" i="1"/>
  <c r="V171" i="1"/>
  <c r="V170" i="1"/>
  <c r="W169" i="1"/>
  <c r="X169" i="1" s="1"/>
  <c r="N169" i="1"/>
  <c r="X168" i="1"/>
  <c r="W168" i="1"/>
  <c r="N168" i="1"/>
  <c r="W167" i="1"/>
  <c r="X167" i="1" s="1"/>
  <c r="N167" i="1"/>
  <c r="X166" i="1"/>
  <c r="X170" i="1" s="1"/>
  <c r="W166" i="1"/>
  <c r="N166" i="1"/>
  <c r="V164" i="1"/>
  <c r="W163" i="1"/>
  <c r="V163" i="1"/>
  <c r="X162" i="1"/>
  <c r="W162" i="1"/>
  <c r="N162" i="1"/>
  <c r="W161" i="1"/>
  <c r="V159" i="1"/>
  <c r="V158" i="1"/>
  <c r="X157" i="1"/>
  <c r="W157" i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N144" i="1"/>
  <c r="V141" i="1"/>
  <c r="V140" i="1"/>
  <c r="W139" i="1"/>
  <c r="X139" i="1" s="1"/>
  <c r="N139" i="1"/>
  <c r="X138" i="1"/>
  <c r="W138" i="1"/>
  <c r="N138" i="1"/>
  <c r="W137" i="1"/>
  <c r="G477" i="1" s="1"/>
  <c r="N137" i="1"/>
  <c r="V133" i="1"/>
  <c r="V132" i="1"/>
  <c r="W131" i="1"/>
  <c r="X131" i="1" s="1"/>
  <c r="N131" i="1"/>
  <c r="W130" i="1"/>
  <c r="X130" i="1" s="1"/>
  <c r="N130" i="1"/>
  <c r="W129" i="1"/>
  <c r="V126" i="1"/>
  <c r="V125" i="1"/>
  <c r="X124" i="1"/>
  <c r="W124" i="1"/>
  <c r="W123" i="1"/>
  <c r="X123" i="1" s="1"/>
  <c r="N123" i="1"/>
  <c r="W122" i="1"/>
  <c r="X122" i="1" s="1"/>
  <c r="W121" i="1"/>
  <c r="X121" i="1" s="1"/>
  <c r="N121" i="1"/>
  <c r="W120" i="1"/>
  <c r="W126" i="1" s="1"/>
  <c r="N120" i="1"/>
  <c r="V118" i="1"/>
  <c r="V117" i="1"/>
  <c r="W116" i="1"/>
  <c r="X116" i="1" s="1"/>
  <c r="X115" i="1"/>
  <c r="W115" i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W107" i="1"/>
  <c r="X107" i="1" s="1"/>
  <c r="X106" i="1"/>
  <c r="W106" i="1"/>
  <c r="W118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W91" i="1" s="1"/>
  <c r="V81" i="1"/>
  <c r="V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W63" i="1"/>
  <c r="W81" i="1" s="1"/>
  <c r="V60" i="1"/>
  <c r="V59" i="1"/>
  <c r="W58" i="1"/>
  <c r="X58" i="1" s="1"/>
  <c r="W57" i="1"/>
  <c r="X57" i="1" s="1"/>
  <c r="N57" i="1"/>
  <c r="W56" i="1"/>
  <c r="W59" i="1" s="1"/>
  <c r="X55" i="1"/>
  <c r="W55" i="1"/>
  <c r="N55" i="1"/>
  <c r="V52" i="1"/>
  <c r="V51" i="1"/>
  <c r="X50" i="1"/>
  <c r="W50" i="1"/>
  <c r="N50" i="1"/>
  <c r="W49" i="1"/>
  <c r="C477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V24" i="1"/>
  <c r="W23" i="1"/>
  <c r="V23" i="1"/>
  <c r="W22" i="1"/>
  <c r="W24" i="1" s="1"/>
  <c r="N22" i="1"/>
  <c r="H10" i="1"/>
  <c r="A9" i="1"/>
  <c r="A10" i="1" s="1"/>
  <c r="D7" i="1"/>
  <c r="O6" i="1"/>
  <c r="N2" i="1"/>
  <c r="J9" i="1" l="1"/>
  <c r="X103" i="1"/>
  <c r="X117" i="1"/>
  <c r="W60" i="1"/>
  <c r="W80" i="1"/>
  <c r="F9" i="1"/>
  <c r="F10" i="1"/>
  <c r="X22" i="1"/>
  <c r="X23" i="1" s="1"/>
  <c r="V467" i="1"/>
  <c r="X26" i="1"/>
  <c r="X32" i="1" s="1"/>
  <c r="W33" i="1"/>
  <c r="W467" i="1" s="1"/>
  <c r="W37" i="1"/>
  <c r="W41" i="1"/>
  <c r="W45" i="1"/>
  <c r="W51" i="1"/>
  <c r="X56" i="1"/>
  <c r="X59" i="1" s="1"/>
  <c r="X63" i="1"/>
  <c r="X80" i="1" s="1"/>
  <c r="W90" i="1"/>
  <c r="W104" i="1"/>
  <c r="X120" i="1"/>
  <c r="X125" i="1" s="1"/>
  <c r="W125" i="1"/>
  <c r="F477" i="1"/>
  <c r="W133" i="1"/>
  <c r="H477" i="1"/>
  <c r="W152" i="1"/>
  <c r="W153" i="1"/>
  <c r="W237" i="1"/>
  <c r="W242" i="1"/>
  <c r="X240" i="1"/>
  <c r="X242" i="1" s="1"/>
  <c r="X460" i="1"/>
  <c r="H9" i="1"/>
  <c r="V471" i="1"/>
  <c r="W36" i="1"/>
  <c r="W471" i="1" s="1"/>
  <c r="W40" i="1"/>
  <c r="W44" i="1"/>
  <c r="D477" i="1"/>
  <c r="X129" i="1"/>
  <c r="X132" i="1" s="1"/>
  <c r="W132" i="1"/>
  <c r="X144" i="1"/>
  <c r="X152" i="1" s="1"/>
  <c r="W164" i="1"/>
  <c r="X161" i="1"/>
  <c r="X163" i="1" s="1"/>
  <c r="W170" i="1"/>
  <c r="W171" i="1"/>
  <c r="X216" i="1"/>
  <c r="X217" i="1" s="1"/>
  <c r="W217" i="1"/>
  <c r="W218" i="1"/>
  <c r="X236" i="1"/>
  <c r="W243" i="1"/>
  <c r="W117" i="1"/>
  <c r="W141" i="1"/>
  <c r="W159" i="1"/>
  <c r="X156" i="1"/>
  <c r="X158" i="1" s="1"/>
  <c r="I477" i="1"/>
  <c r="W196" i="1"/>
  <c r="X193" i="1"/>
  <c r="X195" i="1" s="1"/>
  <c r="X265" i="1"/>
  <c r="B477" i="1"/>
  <c r="W468" i="1"/>
  <c r="W469" i="1"/>
  <c r="X49" i="1"/>
  <c r="X51" i="1" s="1"/>
  <c r="W52" i="1"/>
  <c r="E477" i="1"/>
  <c r="X83" i="1"/>
  <c r="X90" i="1" s="1"/>
  <c r="X137" i="1"/>
  <c r="X140" i="1" s="1"/>
  <c r="W140" i="1"/>
  <c r="W158" i="1"/>
  <c r="W190" i="1"/>
  <c r="X173" i="1"/>
  <c r="X190" i="1" s="1"/>
  <c r="W195" i="1"/>
  <c r="W214" i="1"/>
  <c r="X220" i="1"/>
  <c r="X224" i="1" s="1"/>
  <c r="W225" i="1"/>
  <c r="X419" i="1"/>
  <c r="W213" i="1"/>
  <c r="W249" i="1"/>
  <c r="X259" i="1"/>
  <c r="W265" i="1"/>
  <c r="X279" i="1"/>
  <c r="X280" i="1" s="1"/>
  <c r="X283" i="1"/>
  <c r="X284" i="1" s="1"/>
  <c r="X287" i="1"/>
  <c r="X288" i="1" s="1"/>
  <c r="X293" i="1"/>
  <c r="X301" i="1" s="1"/>
  <c r="X304" i="1"/>
  <c r="X307" i="1" s="1"/>
  <c r="X320" i="1"/>
  <c r="X323" i="1" s="1"/>
  <c r="W323" i="1"/>
  <c r="X332" i="1"/>
  <c r="X335" i="1" s="1"/>
  <c r="W339" i="1"/>
  <c r="X350" i="1"/>
  <c r="X362" i="1" s="1"/>
  <c r="X365" i="1"/>
  <c r="X369" i="1" s="1"/>
  <c r="X376" i="1"/>
  <c r="X380" i="1" s="1"/>
  <c r="W380" i="1"/>
  <c r="W391" i="1"/>
  <c r="W402" i="1"/>
  <c r="W420" i="1"/>
  <c r="X429" i="1"/>
  <c r="X433" i="1" s="1"/>
  <c r="W433" i="1"/>
  <c r="X443" i="1"/>
  <c r="X445" i="1" s="1"/>
  <c r="W445" i="1"/>
  <c r="W451" i="1"/>
  <c r="M477" i="1"/>
  <c r="W248" i="1"/>
  <c r="W285" i="1"/>
  <c r="W289" i="1"/>
  <c r="W302" i="1"/>
  <c r="W401" i="1"/>
  <c r="W419" i="1"/>
  <c r="X448" i="1"/>
  <c r="X450" i="1" s="1"/>
  <c r="W456" i="1"/>
  <c r="X464" i="1"/>
  <c r="X465" i="1" s="1"/>
  <c r="N477" i="1"/>
  <c r="X268" i="1"/>
  <c r="X270" i="1" s="1"/>
  <c r="W271" i="1"/>
  <c r="W308" i="1"/>
  <c r="X326" i="1"/>
  <c r="X328" i="1" s="1"/>
  <c r="W329" i="1"/>
  <c r="X338" i="1"/>
  <c r="X339" i="1" s="1"/>
  <c r="X344" i="1"/>
  <c r="X346" i="1" s="1"/>
  <c r="W347" i="1"/>
  <c r="W370" i="1"/>
  <c r="X436" i="1"/>
  <c r="X438" i="1" s="1"/>
  <c r="X453" i="1"/>
  <c r="X455" i="1" s="1"/>
  <c r="W466" i="1"/>
  <c r="S477" i="1"/>
  <c r="W346" i="1"/>
  <c r="X472" i="1" l="1"/>
  <c r="W470" i="1"/>
</calcChain>
</file>

<file path=xl/sharedStrings.xml><?xml version="1.0" encoding="utf-8"?>
<sst xmlns="http://schemas.openxmlformats.org/spreadsheetml/2006/main" count="1984" uniqueCount="677">
  <si>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</si>
  <si>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</si>
  <si>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</si>
  <si>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</si>
  <si>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</si>
  <si>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</si>
  <si>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</si>
  <si>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</si>
  <si>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</si>
  <si>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</si>
  <si>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</si>
  <si>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</si>
  <si>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</si>
  <si>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</si>
  <si>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</si>
  <si>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</si>
  <si>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</si>
  <si>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</si>
  <si>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</si>
  <si>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</si>
  <si>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</si>
  <si>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</si>
  <si>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</si>
  <si>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</si>
  <si>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</si>
  <si>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</si>
  <si>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</si>
  <si>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</si>
  <si>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</si>
  <si>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</si>
  <si>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</si>
  <si>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</si>
  <si>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</si>
  <si>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</si>
  <si>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</si>
  <si>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</si>
  <si>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</si>
  <si>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</si>
  <si>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</si>
  <si>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</si>
  <si>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</si>
  <si>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</si>
  <si>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</si>
  <si>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</si>
  <si>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</si>
  <si>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</si>
  <si>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</si>
  <si>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</si>
  <si>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</si>
  <si>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</si>
  <si>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</si>
  <si>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</si>
  <si>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</si>
  <si>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</si>
  <si>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</si>
  <si>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</si>
  <si>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</si>
  <si>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</si>
  <si>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</si>
  <si>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</si>
  <si>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</si>
  <si>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</si>
  <si>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</si>
  <si>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</si>
  <si>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</si>
  <si>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</si>
  <si>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</si>
  <si>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</si>
  <si>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</si>
  <si>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</si>
  <si>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</si>
  <si>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</si>
  <si>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</si>
  <si>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</si>
  <si>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</si>
  <si>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</si>
  <si>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</si>
  <si>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</si>
  <si>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</si>
  <si>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</si>
  <si>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</si>
  <si>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</si>
  <si>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</si>
  <si>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</si>
  <si>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</si>
  <si>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</si>
  <si>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</si>
  <si>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</si>
  <si>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</si>
  <si>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</si>
  <si>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</si>
  <si>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</si>
  <si>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</si>
  <si>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</si>
  <si>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</si>
  <si>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</si>
  <si>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</si>
  <si>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</si>
  <si>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</si>
  <si>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</si>
  <si>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</si>
  <si>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</si>
  <si>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</si>
  <si>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</si>
  <si>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</si>
  <si>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</si>
  <si>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</si>
  <si>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</si>
  <si>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</si>
  <si>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</si>
  <si>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</si>
  <si>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</si>
  <si>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</si>
  <si>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</si>
  <si>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</si>
  <si>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</si>
  <si>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</si>
  <si>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</si>
  <si>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</si>
  <si>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</si>
  <si>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</si>
  <si>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</si>
  <si>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</si>
  <si>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</si>
  <si>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</si>
  <si>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</si>
  <si>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</si>
  <si>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</si>
  <si>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</si>
  <si>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</si>
  <si>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</si>
  <si>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</si>
  <si>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</si>
  <si>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</si>
  <si>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</si>
  <si>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</si>
  <si>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</si>
  <si>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</si>
  <si>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</si>
  <si>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</si>
  <si>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</si>
  <si>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</si>
  <si>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</si>
  <si>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</si>
  <si>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</si>
  <si>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</si>
  <si>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</si>
  <si>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</si>
  <si>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</si>
  <si>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</si>
  <si>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</si>
  <si>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</si>
  <si>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</si>
  <si>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</si>
  <si>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</si>
  <si>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</si>
  <si>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</si>
  <si>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</si>
  <si>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</si>
  <si>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</si>
  <si>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</si>
  <si>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</si>
  <si>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</si>
  <si>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</si>
  <si>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</si>
  <si>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</si>
  <si>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</si>
  <si>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</si>
  <si>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</si>
  <si>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</si>
  <si>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</si>
  <si>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</si>
  <si>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</si>
  <si>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</si>
  <si>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</si>
  <si>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</si>
  <si>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</si>
  <si>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</si>
  <si>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</si>
  <si>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</si>
  <si>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</si>
  <si>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</si>
  <si>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</si>
  <si>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</si>
  <si>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</si>
  <si>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</si>
  <si>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</si>
  <si>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</si>
  <si>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</si>
  <si>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</si>
  <si>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</si>
  <si>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</si>
  <si>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</si>
  <si>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</si>
  <si>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</si>
  <si>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</si>
  <si>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</si>
  <si>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</si>
  <si>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</si>
  <si>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</si>
  <si>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</si>
  <si>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</si>
  <si>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</si>
  <si>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</si>
  <si>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</si>
  <si>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</si>
  <si>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</si>
  <si>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</si>
  <si>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</si>
  <si>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</si>
  <si>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</si>
  <si>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</si>
  <si>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</si>
  <si>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</si>
  <si>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</si>
  <si>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</si>
  <si>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</si>
  <si>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</si>
  <si>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</si>
  <si>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</si>
  <si>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</si>
  <si>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</si>
  <si>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</si>
  <si>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</si>
  <si>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</si>
  <si>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</si>
  <si>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</si>
  <si>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</si>
  <si>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</si>
  <si>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</si>
  <si>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</si>
  <si>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</si>
  <si>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</si>
  <si>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</si>
  <si>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</si>
  <si>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</si>
  <si>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</si>
  <si>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</si>
  <si>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</si>
  <si>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</si>
  <si>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</si>
  <si>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</si>
  <si>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</si>
  <si>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</si>
  <si>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</si>
  <si>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</si>
  <si>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</si>
  <si>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</si>
  <si>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</si>
  <si>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</si>
  <si>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</si>
  <si>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</si>
  <si>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</si>
  <si>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</si>
  <si>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</si>
  <si>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</si>
  <si>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</si>
  <si>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</si>
  <si>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</si>
  <si>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</si>
  <si>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</si>
  <si>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</si>
  <si>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</si>
  <si>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</si>
  <si>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</si>
  <si>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</si>
  <si>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</si>
  <si>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</si>
  <si>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</si>
  <si>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</si>
  <si>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</si>
  <si>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</si>
  <si>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</si>
  <si>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</si>
  <si>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</si>
  <si>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</si>
  <si>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</si>
  <si>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</si>
  <si>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</si>
  <si>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</si>
  <si>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</si>
  <si>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</si>
  <si>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</si>
  <si>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</si>
  <si>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</si>
  <si>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</si>
  <si>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</si>
  <si>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</si>
  <si>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</si>
  <si>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</si>
  <si>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</si>
  <si>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</si>
  <si>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</si>
  <si>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</si>
  <si>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</si>
  <si>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</si>
  <si>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</si>
  <si>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</si>
  <si>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</si>
  <si>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</si>
  <si>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</si>
  <si>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</si>
  <si>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</si>
  <si>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</si>
  <si>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</si>
  <si>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</si>
  <si>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</si>
  <si>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</si>
  <si>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</si>
  <si>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</si>
  <si>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</si>
  <si>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</si>
  <si>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</si>
  <si>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</si>
  <si>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</si>
  <si>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</si>
  <si>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</si>
  <si>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</si>
  <si>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</si>
  <si>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</si>
  <si>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</si>
  <si>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</si>
  <si>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</si>
  <si>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</si>
  <si>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</si>
  <si>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</si>
  <si>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</si>
  <si>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</si>
  <si>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</si>
  <si>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</si>
  <si>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</si>
  <si>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</si>
  <si>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</si>
  <si>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</si>
  <si>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</si>
  <si>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</si>
  <si>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</si>
  <si>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</si>
  <si>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</si>
  <si>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</si>
  <si>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</si>
  <si>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</si>
  <si>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</si>
  <si>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</si>
  <si>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</si>
  <si>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</si>
  <si>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</si>
  <si>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</si>
  <si>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</si>
  <si>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</si>
  <si>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</si>
  <si>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</si>
  <si>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</si>
  <si>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</si>
  <si>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</si>
  <si>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</si>
  <si>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</si>
  <si>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</si>
  <si>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</si>
  <si>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</si>
  <si>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</si>
  <si>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</si>
  <si>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</si>
  <si>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</si>
  <si>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</si>
  <si>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</si>
  <si>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</si>
  <si>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</si>
  <si>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</si>
  <si>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</si>
  <si>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</si>
  <si>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</si>
  <si>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</si>
  <si>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</si>
  <si>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</si>
  <si>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</si>
  <si>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</si>
  <si>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</si>
  <si>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</si>
  <si>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</si>
  <si>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</si>
  <si>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</si>
  <si>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</si>
  <si>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</si>
  <si>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</si>
  <si>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</si>
  <si>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</si>
  <si>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</si>
  <si>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</si>
  <si>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</si>
  <si>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</si>
  <si>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</si>
  <si>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</si>
  <si>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</si>
  <si>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</si>
  <si>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</si>
  <si>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</si>
  <si>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</si>
  <si>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</si>
  <si>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</si>
  <si>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</si>
  <si>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</si>
  <si>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</si>
  <si>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</si>
  <si>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</si>
  <si>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</si>
  <si>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</si>
  <si>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</si>
  <si>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</si>
  <si>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</si>
  <si>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</si>
  <si>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</si>
  <si>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</si>
  <si>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</si>
  <si>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</si>
  <si>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</si>
  <si>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</si>
  <si>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</si>
  <si>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</si>
  <si>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</si>
  <si>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</si>
  <si>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</si>
  <si>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</si>
  <si>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</si>
  <si>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</si>
  <si>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</si>
  <si>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</si>
  <si>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</si>
  <si>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</si>
  <si>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</si>
  <si>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</si>
  <si>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</si>
  <si>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</si>
  <si>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</si>
  <si>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</si>
  <si>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</si>
  <si>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</si>
  <si>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</si>
  <si>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</si>
  <si>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</si>
  <si>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</si>
  <si>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</si>
  <si>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</si>
  <si>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</si>
  <si>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</si>
  <si>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</si>
  <si>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</si>
  <si>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</si>
  <si>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</si>
  <si>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</si>
  <si>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</si>
  <si>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</si>
  <si>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</si>
  <si>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</si>
  <si>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</si>
  <si>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</si>
  <si>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</si>
  <si>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</si>
  <si>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</si>
  <si>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</si>
  <si>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</si>
  <si>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</si>
  <si>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</si>
  <si>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</si>
  <si>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</si>
  <si>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</si>
  <si>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</si>
  <si>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</si>
  <si>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</si>
  <si>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</si>
  <si>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</si>
  <si>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</si>
  <si>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</si>
  <si>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</si>
  <si>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</si>
  <si>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</si>
  <si>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</si>
  <si>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</si>
  <si>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</si>
  <si>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</si>
  <si>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</si>
  <si>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</si>
  <si>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</si>
  <si>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</si>
  <si>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</si>
  <si>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</si>
  <si>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</si>
  <si>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</si>
  <si>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</si>
  <si>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</si>
  <si>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</si>
  <si>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</si>
  <si>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</si>
  <si>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</si>
  <si>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</si>
  <si>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</si>
  <si>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</si>
  <si>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</si>
  <si>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</si>
  <si>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</si>
  <si>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</si>
  <si>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</si>
  <si>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</si>
  <si>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</si>
  <si>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</si>
  <si>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</si>
  <si>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</si>
  <si>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</si>
  <si>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</si>
  <si>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</si>
  <si>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</si>
  <si>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</si>
  <si>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</si>
  <si>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</si>
  <si>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</si>
  <si>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</si>
  <si>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</si>
  <si>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</si>
  <si>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</si>
  <si>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</si>
  <si>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</si>
  <si>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</si>
  <si>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</si>
  <si>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</si>
  <si>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</si>
  <si>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</si>
  <si>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</si>
  <si>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</si>
  <si>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</si>
  <si>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</si>
  <si>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</si>
  <si>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</si>
  <si>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</si>
  <si>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</si>
  <si>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</si>
  <si>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</si>
  <si>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</si>
  <si>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</si>
  <si>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</si>
  <si>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</si>
  <si>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</si>
  <si>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</si>
  <si>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</si>
  <si>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</si>
  <si>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</si>
  <si>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</si>
  <si>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</si>
  <si>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</si>
  <si>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</si>
  <si>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</si>
  <si>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</si>
  <si>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</si>
  <si>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</si>
  <si>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</si>
  <si>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</si>
  <si>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</si>
  <si>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</si>
  <si>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</si>
  <si>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</si>
  <si>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</si>
  <si>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</si>
  <si>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</si>
  <si>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</si>
  <si>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</si>
  <si>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</si>
  <si>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</si>
  <si>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</si>
  <si>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</si>
  <si>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</si>
  <si>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</si>
  <si>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</si>
  <si>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</si>
  <si>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</si>
  <si>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</si>
  <si>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</si>
  <si>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</si>
  <si>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</si>
  <si>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</si>
  <si>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</si>
  <si>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</si>
  <si>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</si>
  <si>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</si>
  <si>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</si>
  <si>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</si>
  <si>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</si>
  <si>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</si>
  <si>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</si>
  <si>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</si>
  <si>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</si>
  <si>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</si>
  <si>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</si>
  <si>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</si>
  <si>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</si>
  <si>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</si>
  <si>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</si>
  <si>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</si>
  <si>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</si>
  <si>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</si>
  <si>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</si>
  <si>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</si>
  <si>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</si>
  <si>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</si>
  <si>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</si>
  <si>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</si>
  <si>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</si>
  <si>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</si>
  <si>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</si>
  <si>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</si>
  <si>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</si>
  <si>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</si>
  <si>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</si>
  <si>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</si>
  <si>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</si>
  <si>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</si>
  <si>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</si>
  <si>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</si>
  <si>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</si>
  <si>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</si>
  <si>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</si>
  <si>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</si>
  <si>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</si>
  <si>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</si>
  <si>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</si>
  <si>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</si>
  <si>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</si>
  <si>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</si>
  <si>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</si>
  <si>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</si>
  <si>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</si>
  <si>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</si>
  <si>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</si>
  <si>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</si>
  <si>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</si>
  <si>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</si>
  <si>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</si>
  <si>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</si>
  <si>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</si>
  <si>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</si>
  <si>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</si>
  <si>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</si>
  <si>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</si>
  <si>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</si>
  <si>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</si>
  <si>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</si>
  <si>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</si>
  <si>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</si>
  <si>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</si>
  <si>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</si>
  <si>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</si>
  <si>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</si>
  <si>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</si>
  <si>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</si>
  <si>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</si>
  <si>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</si>
  <si>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</si>
  <si>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</si>
  <si>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</si>
  <si>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</si>
  <si>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</si>
  <si>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</si>
  <si>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</si>
  <si>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</si>
  <si>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</si>
  <si>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</si>
  <si>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</si>
  <si>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</si>
  <si>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</si>
  <si>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</si>
  <si>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</si>
  <si>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</si>
  <si>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</si>
  <si>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</si>
  <si>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</si>
  <si>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</si>
  <si>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</si>
  <si>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</si>
  <si>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22 европалета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</si>
</sst>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 t="s">
        <v>676</v>
      </c>
      <c r="I5" s="347"/>
      <c r="J5" s="347"/>
      <c r="K5" s="347"/>
      <c r="L5" s="348"/>
      <c r="N5" s="24" t="s">
        <v>10</v>
      </c>
      <c r="O5" s="546">
        <v>45256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Воскресенье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0.41666666666666669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400</v>
      </c>
      <c r="W55" s="313">
        <f>IFERROR(IF(V55="",0,CEILING((V55/$H55),1)*$H55),"")</f>
        <v>410.40000000000003</v>
      </c>
      <c r="X55" s="36">
        <f>IFERROR(IF(W55=0,"",ROUNDUP(W55/H55,0)*0.02175),"")</f>
        <v>0.8264999999999999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270</v>
      </c>
      <c r="W57" s="313">
        <f>IFERROR(IF(V57="",0,CEILING((V57/$H57),1)*$H57),"")</f>
        <v>270</v>
      </c>
      <c r="X57" s="36">
        <f>IFERROR(IF(W57=0,"",ROUNDUP(W57/H57,0)*0.00937),"")</f>
        <v>0.56220000000000003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97.037037037037038</v>
      </c>
      <c r="W59" s="314">
        <f>IFERROR(W55/H55,"0")+IFERROR(W56/H56,"0")+IFERROR(W57/H57,"0")+IFERROR(W58/H58,"0")</f>
        <v>98</v>
      </c>
      <c r="X59" s="314">
        <f>IFERROR(IF(X55="",0,X55),"0")+IFERROR(IF(X56="",0,X56),"0")+IFERROR(IF(X57="",0,X57),"0")+IFERROR(IF(X58="",0,X58),"0")</f>
        <v>1.3887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670</v>
      </c>
      <c r="W60" s="314">
        <f>IFERROR(SUM(W55:W58),"0")</f>
        <v>680.40000000000009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400</v>
      </c>
      <c r="W64" s="313">
        <f t="shared" si="2"/>
        <v>403.2</v>
      </c>
      <c r="X64" s="36">
        <f>IFERROR(IF(W64=0,"",ROUNDUP(W64/H64,0)*0.02175),"")</f>
        <v>0.78299999999999992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100</v>
      </c>
      <c r="W65" s="313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80</v>
      </c>
      <c r="W68" s="313">
        <f t="shared" si="2"/>
        <v>80</v>
      </c>
      <c r="X68" s="36">
        <f t="shared" ref="X68:X73" si="3">IFERROR(IF(W68=0,"",ROUNDUP(W68/H68,0)*0.00937),"")</f>
        <v>0.18740000000000001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225</v>
      </c>
      <c r="W73" s="313">
        <f t="shared" si="2"/>
        <v>225</v>
      </c>
      <c r="X73" s="36">
        <f t="shared" si="3"/>
        <v>0.46849999999999997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360</v>
      </c>
      <c r="W78" s="313">
        <f t="shared" si="2"/>
        <v>360</v>
      </c>
      <c r="X78" s="36">
        <f>IFERROR(IF(W78=0,"",ROUNDUP(W78/H78,0)*0.00937),"")</f>
        <v>0.74960000000000004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194.97354497354496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196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2.4059999999999997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1165</v>
      </c>
      <c r="W81" s="314">
        <f>IFERROR(SUM(W63:W79),"0")</f>
        <v>1176.2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17.5</v>
      </c>
      <c r="W102" s="313">
        <f t="shared" si="5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6.25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7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17.5</v>
      </c>
      <c r="W104" s="314">
        <f>IFERROR(SUM(W93:W102),"0")</f>
        <v>19.599999999999998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40</v>
      </c>
      <c r="W108" s="313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16.5</v>
      </c>
      <c r="W111" s="313">
        <f t="shared" si="6"/>
        <v>18.48</v>
      </c>
      <c r="X111" s="36">
        <f>IFERROR(IF(W111=0,"",ROUNDUP(W111/H111,0)*0.00753),"")</f>
        <v>5.271E-2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315</v>
      </c>
      <c r="W112" s="313">
        <f t="shared" si="6"/>
        <v>315.90000000000003</v>
      </c>
      <c r="X112" s="36">
        <f>IFERROR(IF(W112=0,"",ROUNDUP(W112/H112,0)*0.00753),"")</f>
        <v>0.88101000000000007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127.67857142857142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129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1.04247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371.5</v>
      </c>
      <c r="W118" s="314">
        <f>IFERROR(SUM(W106:W116),"0")</f>
        <v>376.38000000000005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60</v>
      </c>
      <c r="W121" s="313">
        <f>IFERROR(IF(V121="",0,CEILING((V121/$H121),1)*$H121),"")</f>
        <v>64.8</v>
      </c>
      <c r="X121" s="36">
        <f>IFERROR(IF(W121=0,"",ROUNDUP(W121/H121,0)*0.02175),"")</f>
        <v>0.17399999999999999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7.4074074074074074</v>
      </c>
      <c r="W125" s="314">
        <f>IFERROR(W120/H120,"0")+IFERROR(W121/H121,"0")+IFERROR(W122/H122,"0")+IFERROR(W123/H123,"0")+IFERROR(W124/H124,"0")</f>
        <v>8</v>
      </c>
      <c r="X125" s="314">
        <f>IFERROR(IF(X120="",0,X120),"0")+IFERROR(IF(X121="",0,X121),"0")+IFERROR(IF(X122="",0,X122),"0")+IFERROR(IF(X123="",0,X123),"0")+IFERROR(IF(X124="",0,X124),"0")</f>
        <v>0.17399999999999999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60</v>
      </c>
      <c r="W126" s="314">
        <f>IFERROR(SUM(W120:W124),"0")</f>
        <v>64.8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550</v>
      </c>
      <c r="W129" s="313">
        <f>IFERROR(IF(V129="",0,CEILING((V129/$H129),1)*$H129),"")</f>
        <v>554.4</v>
      </c>
      <c r="X129" s="36">
        <f>IFERROR(IF(W129=0,"",ROUNDUP(W129/H129,0)*0.02175),"")</f>
        <v>1.4355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180</v>
      </c>
      <c r="W131" s="313">
        <f>IFERROR(IF(V131="",0,CEILING((V131/$H131),1)*$H131),"")</f>
        <v>180.9</v>
      </c>
      <c r="X131" s="36">
        <f>IFERROR(IF(W131=0,"",ROUNDUP(W131/H131,0)*0.00753),"")</f>
        <v>0.50451000000000001</v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132.14285714285711</v>
      </c>
      <c r="W132" s="314">
        <f>IFERROR(W129/H129,"0")+IFERROR(W130/H130,"0")+IFERROR(W131/H131,"0")</f>
        <v>133</v>
      </c>
      <c r="X132" s="314">
        <f>IFERROR(IF(X129="",0,X129),"0")+IFERROR(IF(X130="",0,X130),"0")+IFERROR(IF(X131="",0,X131),"0")</f>
        <v>1.94001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730</v>
      </c>
      <c r="W133" s="314">
        <f>IFERROR(SUM(W129:W131),"0")</f>
        <v>735.3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60</v>
      </c>
      <c r="W144" s="313">
        <f t="shared" ref="W144:W151" si="7">IFERROR(IF(V144="",0,CEILING((V144/$H144),1)*$H144),"")</f>
        <v>63</v>
      </c>
      <c r="X144" s="36">
        <f>IFERROR(IF(W144=0,"",ROUNDUP(W144/H144,0)*0.00753),"")</f>
        <v>0.11295000000000001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100</v>
      </c>
      <c r="W146" s="313">
        <f t="shared" si="7"/>
        <v>100.80000000000001</v>
      </c>
      <c r="X146" s="36">
        <f>IFERROR(IF(W146=0,"",ROUNDUP(W146/H146,0)*0.00753),"")</f>
        <v>0.18071999999999999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52.5</v>
      </c>
      <c r="W149" s="313">
        <f t="shared" si="7"/>
        <v>52.5</v>
      </c>
      <c r="X149" s="36">
        <f>IFERROR(IF(W149=0,"",ROUNDUP(W149/H149,0)*0.00502),"")</f>
        <v>0.1255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70</v>
      </c>
      <c r="W150" s="313">
        <f t="shared" si="7"/>
        <v>71.400000000000006</v>
      </c>
      <c r="X150" s="36">
        <f>IFERROR(IF(W150=0,"",ROUNDUP(W150/H150,0)*0.00502),"")</f>
        <v>0.17068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96.428571428571416</v>
      </c>
      <c r="W152" s="314">
        <f>IFERROR(W144/H144,"0")+IFERROR(W145/H145,"0")+IFERROR(W146/H146,"0")+IFERROR(W147/H147,"0")+IFERROR(W148/H148,"0")+IFERROR(W149/H149,"0")+IFERROR(W150/H150,"0")+IFERROR(W151/H151,"0")</f>
        <v>98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0.58984999999999999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282.5</v>
      </c>
      <c r="W153" s="314">
        <f>IFERROR(SUM(W144:W151),"0")</f>
        <v>287.70000000000005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50</v>
      </c>
      <c r="W166" s="313">
        <f>IFERROR(IF(V166="",0,CEILING((V166/$H166),1)*$H166),"")</f>
        <v>54</v>
      </c>
      <c r="X166" s="36">
        <f>IFERROR(IF(W166=0,"",ROUNDUP(W166/H166,0)*0.00937),"")</f>
        <v>9.3700000000000006E-2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50</v>
      </c>
      <c r="W168" s="313">
        <f>IFERROR(IF(V168="",0,CEILING((V168/$H168),1)*$H168),"")</f>
        <v>54</v>
      </c>
      <c r="X168" s="36">
        <f>IFERROR(IF(W168=0,"",ROUNDUP(W168/H168,0)*0.00937),"")</f>
        <v>9.3700000000000006E-2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50</v>
      </c>
      <c r="W169" s="313">
        <f>IFERROR(IF(V169="",0,CEILING((V169/$H169),1)*$H169),"")</f>
        <v>54</v>
      </c>
      <c r="X169" s="36">
        <f>IFERROR(IF(W169=0,"",ROUNDUP(W169/H169,0)*0.00937),"")</f>
        <v>9.3700000000000006E-2</v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27.777777777777779</v>
      </c>
      <c r="W170" s="314">
        <f>IFERROR(W166/H166,"0")+IFERROR(W167/H167,"0")+IFERROR(W168/H168,"0")+IFERROR(W169/H169,"0")</f>
        <v>30</v>
      </c>
      <c r="X170" s="314">
        <f>IFERROR(IF(X166="",0,X166),"0")+IFERROR(IF(X167="",0,X167),"0")+IFERROR(IF(X168="",0,X168),"0")+IFERROR(IF(X169="",0,X169),"0")</f>
        <v>0.28110000000000002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150</v>
      </c>
      <c r="W171" s="314">
        <f>IFERROR(SUM(W166:W169),"0")</f>
        <v>162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150</v>
      </c>
      <c r="W174" s="313">
        <f t="shared" si="8"/>
        <v>156.6</v>
      </c>
      <c r="X174" s="36">
        <f>IFERROR(IF(W174=0,"",ROUNDUP(W174/H174,0)*0.02175),"")</f>
        <v>0.39149999999999996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280</v>
      </c>
      <c r="W179" s="313">
        <f t="shared" si="8"/>
        <v>280.8</v>
      </c>
      <c r="X179" s="36">
        <f>IFERROR(IF(W179=0,"",ROUNDUP(W179/H179,0)*0.00753),"")</f>
        <v>0.88101000000000007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320</v>
      </c>
      <c r="W181" s="313">
        <f t="shared" si="8"/>
        <v>321.59999999999997</v>
      </c>
      <c r="X181" s="36">
        <f>IFERROR(IF(W181=0,"",ROUNDUP(W181/H181,0)*0.00753),"")</f>
        <v>1.00902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400</v>
      </c>
      <c r="W183" s="313">
        <f t="shared" si="8"/>
        <v>400.8</v>
      </c>
      <c r="X183" s="36">
        <f t="shared" ref="X183:X189" si="9">IFERROR(IF(W183=0,"",ROUNDUP(W183/H183,0)*0.00753),"")</f>
        <v>1.2575100000000001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360</v>
      </c>
      <c r="W185" s="313">
        <f t="shared" si="8"/>
        <v>360</v>
      </c>
      <c r="X185" s="36">
        <f t="shared" si="9"/>
        <v>1.1294999999999999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20</v>
      </c>
      <c r="W188" s="313">
        <f t="shared" si="8"/>
        <v>21.599999999999998</v>
      </c>
      <c r="X188" s="36">
        <f t="shared" si="9"/>
        <v>6.7769999999999997E-2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200</v>
      </c>
      <c r="W189" s="313">
        <f t="shared" si="8"/>
        <v>201.6</v>
      </c>
      <c r="X189" s="36">
        <f t="shared" si="9"/>
        <v>0.63251999999999997</v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675.57471264367837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679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5.3688300000000009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1730</v>
      </c>
      <c r="W191" s="314">
        <f>IFERROR(SUM(W173:W189),"0")</f>
        <v>1742.9999999999998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20</v>
      </c>
      <c r="W193" s="313">
        <f>IFERROR(IF(V193="",0,CEILING((V193/$H193),1)*$H193),"")</f>
        <v>21.599999999999998</v>
      </c>
      <c r="X193" s="36">
        <f>IFERROR(IF(W193=0,"",ROUNDUP(W193/H193,0)*0.00753),"")</f>
        <v>6.7769999999999997E-2</v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24</v>
      </c>
      <c r="W194" s="313">
        <f>IFERROR(IF(V194="",0,CEILING((V194/$H194),1)*$H194),"")</f>
        <v>24</v>
      </c>
      <c r="X194" s="36">
        <f>IFERROR(IF(W194=0,"",ROUNDUP(W194/H194,0)*0.00753),"")</f>
        <v>7.5300000000000006E-2</v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18.333333333333336</v>
      </c>
      <c r="W195" s="314">
        <f>IFERROR(W193/H193,"0")+IFERROR(W194/H194,"0")</f>
        <v>19</v>
      </c>
      <c r="X195" s="314">
        <f>IFERROR(IF(X193="",0,X193),"0")+IFERROR(IF(X194="",0,X194),"0")</f>
        <v>0.14307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44</v>
      </c>
      <c r="W196" s="314">
        <f>IFERROR(SUM(W193:W194),"0")</f>
        <v>45.599999999999994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10</v>
      </c>
      <c r="W220" s="313">
        <f>IFERROR(IF(V220="",0,CEILING((V220/$H220),1)*$H220),"")</f>
        <v>12.600000000000001</v>
      </c>
      <c r="X220" s="36">
        <f>IFERROR(IF(W220=0,"",ROUNDUP(W220/H220,0)*0.00753),"")</f>
        <v>2.2589999999999999E-2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105</v>
      </c>
      <c r="W223" s="313">
        <f>IFERROR(IF(V223="",0,CEILING((V223/$H223),1)*$H223),"")</f>
        <v>105</v>
      </c>
      <c r="X223" s="36">
        <f>IFERROR(IF(W223=0,"",ROUNDUP(W223/H223,0)*0.00502),"")</f>
        <v>0.251</v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52.38095238095238</v>
      </c>
      <c r="W224" s="314">
        <f>IFERROR(W220/H220,"0")+IFERROR(W221/H221,"0")+IFERROR(W222/H222,"0")+IFERROR(W223/H223,"0")</f>
        <v>53</v>
      </c>
      <c r="X224" s="314">
        <f>IFERROR(IF(X220="",0,X220),"0")+IFERROR(IF(X221="",0,X221),"0")+IFERROR(IF(X222="",0,X222),"0")+IFERROR(IF(X223="",0,X223),"0")</f>
        <v>0.27359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115</v>
      </c>
      <c r="W225" s="314">
        <f>IFERROR(SUM(W220:W223),"0")</f>
        <v>117.6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798</v>
      </c>
      <c r="W231" s="313">
        <f t="shared" si="12"/>
        <v>798</v>
      </c>
      <c r="X231" s="36">
        <f>IFERROR(IF(W231=0,"",ROUNDUP(W231/H231,0)*0.00753),"")</f>
        <v>2.8614000000000002</v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380</v>
      </c>
      <c r="W236" s="314">
        <f>IFERROR(W227/H227,"0")+IFERROR(W228/H228,"0")+IFERROR(W229/H229,"0")+IFERROR(W230/H230,"0")+IFERROR(W231/H231,"0")+IFERROR(W232/H232,"0")+IFERROR(W233/H233,"0")+IFERROR(W234/H234,"0")+IFERROR(W235/H235,"0")</f>
        <v>380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2.8614000000000002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798</v>
      </c>
      <c r="W237" s="314">
        <f>IFERROR(SUM(W227:W235),"0")</f>
        <v>798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20</v>
      </c>
      <c r="W239" s="313">
        <f>IFERROR(IF(V239="",0,CEILING((V239/$H239),1)*$H239),"")</f>
        <v>25.200000000000003</v>
      </c>
      <c r="X239" s="36">
        <f>IFERROR(IF(W239=0,"",ROUNDUP(W239/H239,0)*0.02175),"")</f>
        <v>6.5250000000000002E-2</v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200</v>
      </c>
      <c r="W240" s="313">
        <f>IFERROR(IF(V240="",0,CEILING((V240/$H240),1)*$H240),"")</f>
        <v>202.79999999999998</v>
      </c>
      <c r="X240" s="36">
        <f>IFERROR(IF(W240=0,"",ROUNDUP(W240/H240,0)*0.02175),"")</f>
        <v>0.5655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10</v>
      </c>
      <c r="W241" s="313">
        <f>IFERROR(IF(V241="",0,CEILING((V241/$H241),1)*$H241),"")</f>
        <v>16.8</v>
      </c>
      <c r="X241" s="36">
        <f>IFERROR(IF(W241=0,"",ROUNDUP(W241/H241,0)*0.02175),"")</f>
        <v>4.3499999999999997E-2</v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29.212454212454212</v>
      </c>
      <c r="W242" s="314">
        <f>IFERROR(W239/H239,"0")+IFERROR(W240/H240,"0")+IFERROR(W241/H241,"0")</f>
        <v>31</v>
      </c>
      <c r="X242" s="314">
        <f>IFERROR(IF(X239="",0,X239),"0")+IFERROR(IF(X240="",0,X240),"0")+IFERROR(IF(X241="",0,X241),"0")</f>
        <v>0.67425000000000002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230</v>
      </c>
      <c r="W243" s="314">
        <f>IFERROR(SUM(W239:W241),"0")</f>
        <v>244.8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210</v>
      </c>
      <c r="W279" s="313">
        <f>IFERROR(IF(V279="",0,CEILING((V279/$H279),1)*$H279),"")</f>
        <v>211.68</v>
      </c>
      <c r="X279" s="36">
        <f>IFERROR(IF(W279=0,"",ROUNDUP(W279/H279,0)*0.00753),"")</f>
        <v>0.63251999999999997</v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83.333333333333329</v>
      </c>
      <c r="W280" s="314">
        <f>IFERROR(W278/H278,"0")+IFERROR(W279/H279,"0")</f>
        <v>84</v>
      </c>
      <c r="X280" s="314">
        <f>IFERROR(IF(X278="",0,X278),"0")+IFERROR(IF(X279="",0,X279),"0")</f>
        <v>0.63251999999999997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210</v>
      </c>
      <c r="W281" s="314">
        <f>IFERROR(SUM(W278:W279),"0")</f>
        <v>211.68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38</v>
      </c>
      <c r="W283" s="313">
        <f>IFERROR(IF(V283="",0,CEILING((V283/$H283),1)*$H283),"")</f>
        <v>38.76</v>
      </c>
      <c r="X283" s="36">
        <f>IFERROR(IF(W283=0,"",ROUNDUP(W283/H283,0)*0.00753),"")</f>
        <v>0.12801000000000001</v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16.666666666666668</v>
      </c>
      <c r="W284" s="314">
        <f>IFERROR(W283/H283,"0")</f>
        <v>17</v>
      </c>
      <c r="X284" s="314">
        <f>IFERROR(IF(X283="",0,X283),"0")</f>
        <v>0.12801000000000001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38</v>
      </c>
      <c r="W285" s="314">
        <f>IFERROR(SUM(W283:W283),"0")</f>
        <v>38.76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500</v>
      </c>
      <c r="W295" s="313">
        <f t="shared" si="14"/>
        <v>510</v>
      </c>
      <c r="X295" s="36">
        <f>IFERROR(IF(W295=0,"",ROUNDUP(W295/H295,0)*0.02175),"")</f>
        <v>0.73949999999999994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50</v>
      </c>
      <c r="W299" s="313">
        <f t="shared" si="14"/>
        <v>50</v>
      </c>
      <c r="X299" s="36">
        <f>IFERROR(IF(W299=0,"",ROUNDUP(W299/H299,0)*0.00937),"")</f>
        <v>9.3700000000000006E-2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43.333333333333336</v>
      </c>
      <c r="W301" s="314">
        <f>IFERROR(W293/H293,"0")+IFERROR(W294/H294,"0")+IFERROR(W295/H295,"0")+IFERROR(W296/H296,"0")+IFERROR(W297/H297,"0")+IFERROR(W298/H298,"0")+IFERROR(W299/H299,"0")+IFERROR(W300/H300,"0")</f>
        <v>44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0.83319999999999994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550</v>
      </c>
      <c r="W302" s="314">
        <f>IFERROR(SUM(W293:W300),"0")</f>
        <v>560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500</v>
      </c>
      <c r="W304" s="313">
        <f>IFERROR(IF(V304="",0,CEILING((V304/$H304),1)*$H304),"")</f>
        <v>510</v>
      </c>
      <c r="X304" s="36">
        <f>IFERROR(IF(W304=0,"",ROUNDUP(W304/H304,0)*0.02175),"")</f>
        <v>0.73949999999999994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33.333333333333336</v>
      </c>
      <c r="W307" s="314">
        <f>IFERROR(W304/H304,"0")+IFERROR(W305/H305,"0")+IFERROR(W306/H306,"0")</f>
        <v>34</v>
      </c>
      <c r="X307" s="314">
        <f>IFERROR(IF(X304="",0,X304),"0")+IFERROR(IF(X305="",0,X305),"0")+IFERROR(IF(X306="",0,X306),"0")</f>
        <v>0.73949999999999994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500</v>
      </c>
      <c r="W308" s="314">
        <f>IFERROR(SUM(W304:W306),"0")</f>
        <v>510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20</v>
      </c>
      <c r="W314" s="313">
        <f>IFERROR(IF(V314="",0,CEILING((V314/$H314),1)*$H314),"")</f>
        <v>23.4</v>
      </c>
      <c r="X314" s="36">
        <f>IFERROR(IF(W314=0,"",ROUNDUP(W314/H314,0)*0.02175),"")</f>
        <v>6.5250000000000002E-2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2.5641025641025643</v>
      </c>
      <c r="W315" s="314">
        <f>IFERROR(W314/H314,"0")</f>
        <v>3</v>
      </c>
      <c r="X315" s="314">
        <f>IFERROR(IF(X314="",0,X314),"0")</f>
        <v>6.5250000000000002E-2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20</v>
      </c>
      <c r="W316" s="314">
        <f>IFERROR(SUM(W314:W314),"0")</f>
        <v>23.4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120</v>
      </c>
      <c r="W349" s="313">
        <f t="shared" ref="W349:W361" si="15">IFERROR(IF(V349="",0,CEILING((V349/$H349),1)*$H349),"")</f>
        <v>121.80000000000001</v>
      </c>
      <c r="X349" s="36">
        <f>IFERROR(IF(W349=0,"",ROUNDUP(W349/H349,0)*0.00753),"")</f>
        <v>0.21837000000000001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100</v>
      </c>
      <c r="W351" s="313">
        <f t="shared" si="15"/>
        <v>100.80000000000001</v>
      </c>
      <c r="X351" s="36">
        <f>IFERROR(IF(W351=0,"",ROUNDUP(W351/H351,0)*0.00753),"")</f>
        <v>0.18071999999999999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84.000000000000014</v>
      </c>
      <c r="W352" s="313">
        <f t="shared" si="15"/>
        <v>84</v>
      </c>
      <c r="X352" s="36">
        <f>IFERROR(IF(W352=0,"",ROUNDUP(W352/H352,0)*0.00753),"")</f>
        <v>0.3765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70</v>
      </c>
      <c r="W354" s="313">
        <f t="shared" si="15"/>
        <v>71.400000000000006</v>
      </c>
      <c r="X354" s="36">
        <f t="shared" si="16"/>
        <v>0.17068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52.5</v>
      </c>
      <c r="W360" s="313">
        <f t="shared" si="15"/>
        <v>52.5</v>
      </c>
      <c r="X360" s="36">
        <f t="shared" si="16"/>
        <v>0.1255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160.71428571428572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162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1.0717699999999999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426.5</v>
      </c>
      <c r="W363" s="314">
        <f>IFERROR(SUM(W349:W361),"0")</f>
        <v>430.5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120</v>
      </c>
      <c r="W394" s="313">
        <f t="shared" ref="W394:W400" si="17">IFERROR(IF(V394="",0,CEILING((V394/$H394),1)*$H394),"")</f>
        <v>121.80000000000001</v>
      </c>
      <c r="X394" s="36">
        <f>IFERROR(IF(W394=0,"",ROUNDUP(W394/H394,0)*0.00753),"")</f>
        <v>0.21837000000000001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35</v>
      </c>
      <c r="W399" s="313">
        <f t="shared" si="17"/>
        <v>35.700000000000003</v>
      </c>
      <c r="X399" s="36">
        <f>IFERROR(IF(W399=0,"",ROUNDUP(W399/H399,0)*0.00502),"")</f>
        <v>8.5339999999999999E-2</v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45.238095238095234</v>
      </c>
      <c r="W401" s="314">
        <f>IFERROR(W394/H394,"0")+IFERROR(W395/H395,"0")+IFERROR(W396/H396,"0")+IFERROR(W397/H397,"0")+IFERROR(W398/H398,"0")+IFERROR(W399/H399,"0")+IFERROR(W400/H400,"0")</f>
        <v>46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0.30371000000000004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155</v>
      </c>
      <c r="W402" s="314">
        <f>IFERROR(SUM(W394:W400),"0")</f>
        <v>157.5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100</v>
      </c>
      <c r="W411" s="313">
        <f t="shared" si="18"/>
        <v>100.32000000000001</v>
      </c>
      <c r="X411" s="36">
        <f>IFERROR(IF(W411=0,"",ROUNDUP(W411/H411,0)*0.01196),"")</f>
        <v>0.22724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50</v>
      </c>
      <c r="W413" s="313">
        <f t="shared" si="18"/>
        <v>52.800000000000004</v>
      </c>
      <c r="X413" s="36">
        <f>IFERROR(IF(W413=0,"",ROUNDUP(W413/H413,0)*0.01196),"")</f>
        <v>0.1196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28.409090909090907</v>
      </c>
      <c r="W419" s="314">
        <f>IFERROR(W410/H410,"0")+IFERROR(W411/H411,"0")+IFERROR(W412/H412,"0")+IFERROR(W413/H413,"0")+IFERROR(W414/H414,"0")+IFERROR(W415/H415,"0")+IFERROR(W416/H416,"0")+IFERROR(W417/H417,"0")+IFERROR(W418/H418,"0")</f>
        <v>29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0.34683999999999998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150</v>
      </c>
      <c r="W420" s="314">
        <f>IFERROR(SUM(W410:W418),"0")</f>
        <v>153.12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50</v>
      </c>
      <c r="W427" s="313">
        <f t="shared" ref="W427:W432" si="19">IFERROR(IF(V427="",0,CEILING((V427/$H427),1)*$H427),"")</f>
        <v>52.800000000000004</v>
      </c>
      <c r="X427" s="36">
        <f>IFERROR(IF(W427=0,"",ROUNDUP(W427/H427,0)*0.01196),"")</f>
        <v>0.1196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70</v>
      </c>
      <c r="W428" s="313">
        <f t="shared" si="19"/>
        <v>73.92</v>
      </c>
      <c r="X428" s="36">
        <f>IFERROR(IF(W428=0,"",ROUNDUP(W428/H428,0)*0.01196),"")</f>
        <v>0.16744000000000001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50</v>
      </c>
      <c r="W429" s="313">
        <f t="shared" si="19"/>
        <v>52.800000000000004</v>
      </c>
      <c r="X429" s="36">
        <f>IFERROR(IF(W429=0,"",ROUNDUP(W429/H429,0)*0.01196),"")</f>
        <v>0.1196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6</v>
      </c>
      <c r="W430" s="313">
        <f t="shared" si="19"/>
        <v>7.2</v>
      </c>
      <c r="X430" s="36">
        <f>IFERROR(IF(W430=0,"",ROUNDUP(W430/H430,0)*0.00937),"")</f>
        <v>1.874E-2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33.86363636363636</v>
      </c>
      <c r="W433" s="314">
        <f>IFERROR(W427/H427,"0")+IFERROR(W428/H428,"0")+IFERROR(W429/H429,"0")+IFERROR(W430/H430,"0")+IFERROR(W431/H431,"0")+IFERROR(W432/H432,"0")</f>
        <v>36</v>
      </c>
      <c r="X433" s="314">
        <f>IFERROR(IF(X427="",0,X427),"0")+IFERROR(IF(X428="",0,X428),"0")+IFERROR(IF(X429="",0,X429),"0")+IFERROR(IF(X430="",0,X430),"0")+IFERROR(IF(X431="",0,X431),"0")+IFERROR(IF(X432="",0,X432),"0")</f>
        <v>0.42537999999999998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176</v>
      </c>
      <c r="W434" s="314">
        <f>IFERROR(SUM(W427:W432),"0")</f>
        <v>186.72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400</v>
      </c>
      <c r="W464" s="313">
        <f>IFERROR(IF(V464="",0,CEILING((V464/$H464),1)*$H464),"")</f>
        <v>405.59999999999997</v>
      </c>
      <c r="X464" s="36">
        <f>IFERROR(IF(W464=0,"",ROUNDUP(W464/H464,0)*0.02175),"")</f>
        <v>1.131</v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51.282051282051285</v>
      </c>
      <c r="W465" s="314">
        <f>IFERROR(W464/H464,"0")</f>
        <v>52</v>
      </c>
      <c r="X465" s="314">
        <f>IFERROR(IF(X464="",0,X464),"0")</f>
        <v>1.131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400</v>
      </c>
      <c r="W466" s="314">
        <f>IFERROR(SUM(W464:W464),"0")</f>
        <v>405.59999999999997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8989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9128.6600000000017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9691.230390567287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9839.2679999999964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20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20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10191.230390567287</v>
      </c>
      <c r="W470" s="314">
        <f>GrossWeightTotalR+PalletQtyTotalR*25</f>
        <v>10339.267999999996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2343.9351485041143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2368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22.873160000000002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680.40000000000009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1636.98</v>
      </c>
      <c r="F477" s="46">
        <f>IFERROR(W129*1,"0")+IFERROR(W130*1,"0")+IFERROR(W131*1,"0")</f>
        <v>735.3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287.70000000000005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1950.5999999999997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1160.4000000000001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250.44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1093.4000000000001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430.5</v>
      </c>
      <c r="Q477" s="46">
        <f>IFERROR(W389*1,"0")+IFERROR(W390*1,"0")+IFERROR(W394*1,"0")+IFERROR(W395*1,"0")+IFERROR(W396*1,"0")+IFERROR(W397*1,"0")+IFERROR(W398*1,"0")+IFERROR(W399*1,"0")+IFERROR(W400*1,"0")+IFERROR(W404*1,"0")</f>
        <v>157.5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339.84000000000003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405.59999999999997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