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F969AE8A-8BBA-468D-976A-4D24FE45A1B4}" xr6:coauthVersionLast="45" xr6:coauthVersionMax="45" xr10:uidLastSave="{00000000-0000-0000-0000-000000000000}"/>
  <bookViews>
    <workbookView xWindow="-120" yWindow="-120" windowWidth="29040" windowHeight="15840" tabRatio="211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TDSheet!$A$3:$AA$84</definedName>
    <definedName name="_xlnm._FilterDatabase" localSheetId="1" hidden="1">Лист1!$A$1:$E$80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7" i="1" l="1"/>
  <c r="I64" i="1"/>
  <c r="I48" i="1"/>
  <c r="I44" i="1"/>
  <c r="I37" i="1"/>
  <c r="I34" i="1"/>
  <c r="I33" i="1"/>
  <c r="I32" i="1"/>
  <c r="I22" i="1"/>
  <c r="I19" i="1"/>
  <c r="I18" i="1"/>
  <c r="I17" i="1"/>
  <c r="I14" i="1"/>
  <c r="I7" i="1" l="1"/>
  <c r="I8" i="1"/>
  <c r="I11" i="1"/>
  <c r="I12" i="1"/>
  <c r="I15" i="1"/>
  <c r="I20" i="1"/>
  <c r="I21" i="1"/>
  <c r="I23" i="1"/>
  <c r="I24" i="1"/>
  <c r="I25" i="1"/>
  <c r="I26" i="1"/>
  <c r="I27" i="1"/>
  <c r="I28" i="1"/>
  <c r="I29" i="1"/>
  <c r="I30" i="1"/>
  <c r="I31" i="1"/>
  <c r="I35" i="1"/>
  <c r="I36" i="1"/>
  <c r="I38" i="1"/>
  <c r="I39" i="1"/>
  <c r="I41" i="1"/>
  <c r="I42" i="1"/>
  <c r="I43" i="1"/>
  <c r="I46" i="1"/>
  <c r="I47" i="1"/>
  <c r="I50" i="1"/>
  <c r="I51" i="1"/>
  <c r="I52" i="1"/>
  <c r="I53" i="1"/>
  <c r="I54" i="1"/>
  <c r="I55" i="1"/>
  <c r="I59" i="1"/>
  <c r="I60" i="1"/>
  <c r="I63" i="1"/>
  <c r="I65" i="1"/>
  <c r="I66" i="1"/>
  <c r="I69" i="1"/>
  <c r="I70" i="1"/>
  <c r="I71" i="1"/>
  <c r="I72" i="1"/>
  <c r="I74" i="1"/>
  <c r="I75" i="1"/>
  <c r="I76" i="1"/>
  <c r="I77" i="1"/>
  <c r="I78" i="1"/>
  <c r="I79" i="1"/>
  <c r="I80" i="1"/>
  <c r="I81" i="1"/>
  <c r="I6" i="1"/>
  <c r="AB10" i="1" l="1"/>
  <c r="AB22" i="1"/>
  <c r="AB37" i="1"/>
  <c r="AB65" i="1"/>
  <c r="AB68" i="1"/>
  <c r="AB79" i="1"/>
  <c r="R5" i="1"/>
  <c r="AA10" i="1" l="1"/>
  <c r="AA22" i="1"/>
  <c r="AA37" i="1"/>
  <c r="AA65" i="1"/>
  <c r="AA68" i="1"/>
  <c r="AA79" i="1"/>
  <c r="Z53" i="1" l="1"/>
  <c r="Z66" i="1"/>
  <c r="Z69" i="1"/>
  <c r="Z70" i="1"/>
  <c r="Z71" i="1"/>
  <c r="Z72" i="1"/>
  <c r="Z74" i="1"/>
  <c r="Z6" i="1"/>
  <c r="L10" i="1" l="1"/>
  <c r="P10" i="1" s="1"/>
  <c r="U10" i="1" s="1"/>
  <c r="L11" i="1"/>
  <c r="P11" i="1" s="1"/>
  <c r="U11" i="1" s="1"/>
  <c r="L16" i="1"/>
  <c r="P16" i="1" s="1"/>
  <c r="U16" i="1" s="1"/>
  <c r="L17" i="1"/>
  <c r="P17" i="1" s="1"/>
  <c r="U17" i="1" s="1"/>
  <c r="L19" i="1"/>
  <c r="P19" i="1" s="1"/>
  <c r="U19" i="1" s="1"/>
  <c r="L22" i="1"/>
  <c r="P22" i="1" s="1"/>
  <c r="U22" i="1" s="1"/>
  <c r="L25" i="1"/>
  <c r="P25" i="1" s="1"/>
  <c r="U25" i="1" s="1"/>
  <c r="L37" i="1"/>
  <c r="P37" i="1" s="1"/>
  <c r="U37" i="1" s="1"/>
  <c r="L40" i="1"/>
  <c r="P40" i="1" s="1"/>
  <c r="U40" i="1" s="1"/>
  <c r="L41" i="1"/>
  <c r="P41" i="1" s="1"/>
  <c r="U41" i="1" s="1"/>
  <c r="L44" i="1"/>
  <c r="P44" i="1" s="1"/>
  <c r="U44" i="1" s="1"/>
  <c r="L53" i="1"/>
  <c r="P53" i="1" s="1"/>
  <c r="U53" i="1" s="1"/>
  <c r="L54" i="1"/>
  <c r="P54" i="1" s="1"/>
  <c r="U54" i="1" s="1"/>
  <c r="L55" i="1"/>
  <c r="P55" i="1" s="1"/>
  <c r="U55" i="1" s="1"/>
  <c r="L67" i="1"/>
  <c r="P67" i="1" s="1"/>
  <c r="U67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U84" i="1" s="1"/>
  <c r="L6" i="1"/>
  <c r="P6" i="1" s="1"/>
  <c r="U6" i="1" s="1"/>
  <c r="M7" i="1"/>
  <c r="L7" i="1" s="1"/>
  <c r="P7" i="1" s="1"/>
  <c r="U7" i="1" s="1"/>
  <c r="M8" i="1"/>
  <c r="L8" i="1" s="1"/>
  <c r="P8" i="1" s="1"/>
  <c r="U8" i="1" s="1"/>
  <c r="M9" i="1"/>
  <c r="L9" i="1" s="1"/>
  <c r="P9" i="1" s="1"/>
  <c r="U9" i="1" s="1"/>
  <c r="M12" i="1"/>
  <c r="L12" i="1" s="1"/>
  <c r="P12" i="1" s="1"/>
  <c r="U12" i="1" s="1"/>
  <c r="M13" i="1"/>
  <c r="L13" i="1" s="1"/>
  <c r="P13" i="1" s="1"/>
  <c r="U13" i="1" s="1"/>
  <c r="M14" i="1"/>
  <c r="L14" i="1" s="1"/>
  <c r="P14" i="1" s="1"/>
  <c r="U14" i="1" s="1"/>
  <c r="M15" i="1"/>
  <c r="L15" i="1" s="1"/>
  <c r="P15" i="1" s="1"/>
  <c r="U15" i="1" s="1"/>
  <c r="M18" i="1"/>
  <c r="L18" i="1" s="1"/>
  <c r="P18" i="1" s="1"/>
  <c r="U18" i="1" s="1"/>
  <c r="M20" i="1"/>
  <c r="L20" i="1" s="1"/>
  <c r="P20" i="1" s="1"/>
  <c r="U20" i="1" s="1"/>
  <c r="M21" i="1"/>
  <c r="L21" i="1" s="1"/>
  <c r="P21" i="1" s="1"/>
  <c r="U21" i="1" s="1"/>
  <c r="M23" i="1"/>
  <c r="L23" i="1" s="1"/>
  <c r="P23" i="1" s="1"/>
  <c r="U23" i="1" s="1"/>
  <c r="M24" i="1"/>
  <c r="L24" i="1" s="1"/>
  <c r="P24" i="1" s="1"/>
  <c r="U24" i="1" s="1"/>
  <c r="M26" i="1"/>
  <c r="L26" i="1" s="1"/>
  <c r="P26" i="1" s="1"/>
  <c r="U26" i="1" s="1"/>
  <c r="M27" i="1"/>
  <c r="L27" i="1" s="1"/>
  <c r="P27" i="1" s="1"/>
  <c r="U27" i="1" s="1"/>
  <c r="M28" i="1"/>
  <c r="L28" i="1" s="1"/>
  <c r="P28" i="1" s="1"/>
  <c r="U28" i="1" s="1"/>
  <c r="M29" i="1"/>
  <c r="L29" i="1" s="1"/>
  <c r="P29" i="1" s="1"/>
  <c r="U29" i="1" s="1"/>
  <c r="M30" i="1"/>
  <c r="L30" i="1" s="1"/>
  <c r="P30" i="1" s="1"/>
  <c r="U30" i="1" s="1"/>
  <c r="M31" i="1"/>
  <c r="L31" i="1" s="1"/>
  <c r="P31" i="1" s="1"/>
  <c r="U31" i="1" s="1"/>
  <c r="M32" i="1"/>
  <c r="L32" i="1" s="1"/>
  <c r="P32" i="1" s="1"/>
  <c r="U32" i="1" s="1"/>
  <c r="M33" i="1"/>
  <c r="L33" i="1" s="1"/>
  <c r="P33" i="1" s="1"/>
  <c r="U33" i="1" s="1"/>
  <c r="M34" i="1"/>
  <c r="L34" i="1" s="1"/>
  <c r="P34" i="1" s="1"/>
  <c r="U34" i="1" s="1"/>
  <c r="M35" i="1"/>
  <c r="L35" i="1" s="1"/>
  <c r="P35" i="1" s="1"/>
  <c r="U35" i="1" s="1"/>
  <c r="M36" i="1"/>
  <c r="L36" i="1" s="1"/>
  <c r="P36" i="1" s="1"/>
  <c r="U36" i="1" s="1"/>
  <c r="M38" i="1"/>
  <c r="L38" i="1" s="1"/>
  <c r="P38" i="1" s="1"/>
  <c r="U38" i="1" s="1"/>
  <c r="M39" i="1"/>
  <c r="L39" i="1" s="1"/>
  <c r="P39" i="1" s="1"/>
  <c r="U39" i="1" s="1"/>
  <c r="M42" i="1"/>
  <c r="L42" i="1" s="1"/>
  <c r="P42" i="1" s="1"/>
  <c r="U42" i="1" s="1"/>
  <c r="M43" i="1"/>
  <c r="L43" i="1" s="1"/>
  <c r="P43" i="1" s="1"/>
  <c r="U43" i="1" s="1"/>
  <c r="M45" i="1"/>
  <c r="L45" i="1" s="1"/>
  <c r="P45" i="1" s="1"/>
  <c r="U45" i="1" s="1"/>
  <c r="M46" i="1"/>
  <c r="L46" i="1" s="1"/>
  <c r="P46" i="1" s="1"/>
  <c r="U46" i="1" s="1"/>
  <c r="M47" i="1"/>
  <c r="L47" i="1" s="1"/>
  <c r="P47" i="1" s="1"/>
  <c r="U47" i="1" s="1"/>
  <c r="M48" i="1"/>
  <c r="L48" i="1" s="1"/>
  <c r="P48" i="1" s="1"/>
  <c r="U48" i="1" s="1"/>
  <c r="M49" i="1"/>
  <c r="L49" i="1" s="1"/>
  <c r="P49" i="1" s="1"/>
  <c r="U49" i="1" s="1"/>
  <c r="M50" i="1"/>
  <c r="L50" i="1" s="1"/>
  <c r="P50" i="1" s="1"/>
  <c r="U50" i="1" s="1"/>
  <c r="M51" i="1"/>
  <c r="L51" i="1" s="1"/>
  <c r="P51" i="1" s="1"/>
  <c r="U51" i="1" s="1"/>
  <c r="M52" i="1"/>
  <c r="L52" i="1" s="1"/>
  <c r="P52" i="1" s="1"/>
  <c r="U52" i="1" s="1"/>
  <c r="M56" i="1"/>
  <c r="L56" i="1" s="1"/>
  <c r="P56" i="1" s="1"/>
  <c r="U56" i="1" s="1"/>
  <c r="M57" i="1"/>
  <c r="L57" i="1" s="1"/>
  <c r="P57" i="1" s="1"/>
  <c r="U57" i="1" s="1"/>
  <c r="M58" i="1"/>
  <c r="L58" i="1" s="1"/>
  <c r="P58" i="1" s="1"/>
  <c r="U58" i="1" s="1"/>
  <c r="M59" i="1"/>
  <c r="L59" i="1" s="1"/>
  <c r="P59" i="1" s="1"/>
  <c r="U59" i="1" s="1"/>
  <c r="M60" i="1"/>
  <c r="L60" i="1" s="1"/>
  <c r="P60" i="1" s="1"/>
  <c r="U60" i="1" s="1"/>
  <c r="M61" i="1"/>
  <c r="L61" i="1" s="1"/>
  <c r="P61" i="1" s="1"/>
  <c r="U61" i="1" s="1"/>
  <c r="M62" i="1"/>
  <c r="L62" i="1" s="1"/>
  <c r="P62" i="1" s="1"/>
  <c r="U62" i="1" s="1"/>
  <c r="M63" i="1"/>
  <c r="L63" i="1" s="1"/>
  <c r="P63" i="1" s="1"/>
  <c r="U63" i="1" s="1"/>
  <c r="M64" i="1"/>
  <c r="L64" i="1" s="1"/>
  <c r="P64" i="1" s="1"/>
  <c r="U64" i="1" s="1"/>
  <c r="M65" i="1"/>
  <c r="L65" i="1" s="1"/>
  <c r="P65" i="1" s="1"/>
  <c r="U65" i="1" s="1"/>
  <c r="M66" i="1"/>
  <c r="L66" i="1" s="1"/>
  <c r="P66" i="1" s="1"/>
  <c r="U66" i="1" s="1"/>
  <c r="M68" i="1"/>
  <c r="L68" i="1" s="1"/>
  <c r="P68" i="1" s="1"/>
  <c r="U68" i="1" s="1"/>
  <c r="M75" i="1"/>
  <c r="L75" i="1" s="1"/>
  <c r="P75" i="1" s="1"/>
  <c r="U75" i="1" s="1"/>
  <c r="M76" i="1"/>
  <c r="L76" i="1" s="1"/>
  <c r="P76" i="1" s="1"/>
  <c r="U76" i="1" s="1"/>
  <c r="W7" i="1"/>
  <c r="X7" i="1"/>
  <c r="Y7" i="1"/>
  <c r="W8" i="1"/>
  <c r="X8" i="1"/>
  <c r="Y8" i="1"/>
  <c r="W9" i="1"/>
  <c r="X9" i="1"/>
  <c r="Y9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6" i="1"/>
  <c r="X66" i="1"/>
  <c r="Y66" i="1"/>
  <c r="W67" i="1"/>
  <c r="X67" i="1"/>
  <c r="Y67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Y6" i="1"/>
  <c r="X6" i="1"/>
  <c r="W6" i="1"/>
  <c r="G5" i="1"/>
  <c r="F5" i="1"/>
  <c r="J5" i="1"/>
  <c r="H7" i="1"/>
  <c r="AB7" i="1" s="1"/>
  <c r="H8" i="1"/>
  <c r="AB8" i="1" s="1"/>
  <c r="H9" i="1"/>
  <c r="AB9" i="1" s="1"/>
  <c r="H11" i="1"/>
  <c r="H12" i="1"/>
  <c r="H13" i="1"/>
  <c r="AB13" i="1" s="1"/>
  <c r="H14" i="1"/>
  <c r="H15" i="1"/>
  <c r="H16" i="1"/>
  <c r="H17" i="1"/>
  <c r="H18" i="1"/>
  <c r="AB18" i="1" s="1"/>
  <c r="H19" i="1"/>
  <c r="H20" i="1"/>
  <c r="AB20" i="1" s="1"/>
  <c r="H21" i="1"/>
  <c r="AB21" i="1" s="1"/>
  <c r="H23" i="1"/>
  <c r="AB23" i="1" s="1"/>
  <c r="H24" i="1"/>
  <c r="AB24" i="1" s="1"/>
  <c r="H25" i="1"/>
  <c r="H26" i="1"/>
  <c r="AB26" i="1" s="1"/>
  <c r="H27" i="1"/>
  <c r="AB27" i="1" s="1"/>
  <c r="H28" i="1"/>
  <c r="AB28" i="1" s="1"/>
  <c r="H29" i="1"/>
  <c r="AB29" i="1" s="1"/>
  <c r="H30" i="1"/>
  <c r="H31" i="1"/>
  <c r="AB31" i="1" s="1"/>
  <c r="H32" i="1"/>
  <c r="AB32" i="1" s="1"/>
  <c r="H33" i="1"/>
  <c r="H34" i="1"/>
  <c r="AB34" i="1" s="1"/>
  <c r="H35" i="1"/>
  <c r="AB35" i="1" s="1"/>
  <c r="H36" i="1"/>
  <c r="AB36" i="1" s="1"/>
  <c r="H38" i="1"/>
  <c r="AB38" i="1" s="1"/>
  <c r="H39" i="1"/>
  <c r="AB39" i="1" s="1"/>
  <c r="H40" i="1"/>
  <c r="H41" i="1"/>
  <c r="H42" i="1"/>
  <c r="AB42" i="1" s="1"/>
  <c r="H43" i="1"/>
  <c r="AB43" i="1" s="1"/>
  <c r="H44" i="1"/>
  <c r="H45" i="1"/>
  <c r="H46" i="1"/>
  <c r="H47" i="1"/>
  <c r="AB47" i="1" s="1"/>
  <c r="H48" i="1"/>
  <c r="H49" i="1"/>
  <c r="AB49" i="1" s="1"/>
  <c r="H50" i="1"/>
  <c r="H51" i="1"/>
  <c r="AB51" i="1" s="1"/>
  <c r="H52" i="1"/>
  <c r="AB52" i="1" s="1"/>
  <c r="H53" i="1"/>
  <c r="H54" i="1"/>
  <c r="H55" i="1"/>
  <c r="H56" i="1"/>
  <c r="H57" i="1"/>
  <c r="H58" i="1"/>
  <c r="AB58" i="1" s="1"/>
  <c r="H59" i="1"/>
  <c r="AB59" i="1" s="1"/>
  <c r="H60" i="1"/>
  <c r="AB60" i="1" s="1"/>
  <c r="H61" i="1"/>
  <c r="AB61" i="1" s="1"/>
  <c r="H62" i="1"/>
  <c r="AB62" i="1" s="1"/>
  <c r="H63" i="1"/>
  <c r="AB63" i="1" s="1"/>
  <c r="H64" i="1"/>
  <c r="H66" i="1"/>
  <c r="H67" i="1"/>
  <c r="H69" i="1"/>
  <c r="H70" i="1"/>
  <c r="H71" i="1"/>
  <c r="H72" i="1"/>
  <c r="H73" i="1"/>
  <c r="H74" i="1"/>
  <c r="H75" i="1"/>
  <c r="AB75" i="1" s="1"/>
  <c r="H76" i="1"/>
  <c r="AB76" i="1" s="1"/>
  <c r="H77" i="1"/>
  <c r="H78" i="1"/>
  <c r="H80" i="1"/>
  <c r="H81" i="1"/>
  <c r="H82" i="1"/>
  <c r="H83" i="1"/>
  <c r="H84" i="1"/>
  <c r="H6" i="1"/>
  <c r="B7" i="1"/>
  <c r="B8" i="1"/>
  <c r="B9" i="1"/>
  <c r="B11" i="1"/>
  <c r="B12" i="1"/>
  <c r="B13" i="1"/>
  <c r="B14" i="1"/>
  <c r="B15" i="1"/>
  <c r="C15" i="1"/>
  <c r="B16" i="1"/>
  <c r="B17" i="1"/>
  <c r="B18" i="1"/>
  <c r="B19" i="1"/>
  <c r="B20" i="1"/>
  <c r="C20" i="1"/>
  <c r="B21" i="1"/>
  <c r="B23" i="1"/>
  <c r="C23" i="1"/>
  <c r="B24" i="1"/>
  <c r="B25" i="1"/>
  <c r="C25" i="1"/>
  <c r="B26" i="1"/>
  <c r="C26" i="1"/>
  <c r="B27" i="1"/>
  <c r="B28" i="1"/>
  <c r="B29" i="1"/>
  <c r="C29" i="1"/>
  <c r="B30" i="1"/>
  <c r="C30" i="1"/>
  <c r="B31" i="1"/>
  <c r="C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C47" i="1"/>
  <c r="B48" i="1"/>
  <c r="B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B57" i="1"/>
  <c r="B58" i="1"/>
  <c r="B59" i="1"/>
  <c r="B60" i="1"/>
  <c r="C60" i="1"/>
  <c r="B61" i="1"/>
  <c r="B62" i="1"/>
  <c r="B63" i="1"/>
  <c r="B64" i="1"/>
  <c r="B66" i="1"/>
  <c r="C66" i="1"/>
  <c r="B67" i="1"/>
  <c r="B69" i="1"/>
  <c r="C69" i="1"/>
  <c r="B70" i="1"/>
  <c r="C70" i="1"/>
  <c r="B71" i="1"/>
  <c r="C71" i="1"/>
  <c r="B72" i="1"/>
  <c r="C72" i="1"/>
  <c r="B73" i="1"/>
  <c r="B74" i="1"/>
  <c r="C74" i="1"/>
  <c r="B75" i="1"/>
  <c r="B76" i="1"/>
  <c r="B77" i="1"/>
  <c r="B78" i="1"/>
  <c r="B80" i="1"/>
  <c r="B81" i="1"/>
  <c r="B82" i="1"/>
  <c r="B83" i="1"/>
  <c r="B84" i="1"/>
  <c r="C6" i="1"/>
  <c r="B6" i="1"/>
  <c r="AA83" i="1" l="1"/>
  <c r="AB83" i="1"/>
  <c r="AA78" i="1"/>
  <c r="AB78" i="1"/>
  <c r="AA74" i="1"/>
  <c r="AB74" i="1"/>
  <c r="AA70" i="1"/>
  <c r="AB70" i="1"/>
  <c r="AA64" i="1"/>
  <c r="AB64" i="1"/>
  <c r="AA56" i="1"/>
  <c r="AB56" i="1"/>
  <c r="AA48" i="1"/>
  <c r="AB48" i="1"/>
  <c r="AA46" i="1"/>
  <c r="AB46" i="1"/>
  <c r="AA44" i="1"/>
  <c r="AB44" i="1"/>
  <c r="AA40" i="1"/>
  <c r="AB40" i="1"/>
  <c r="AA33" i="1"/>
  <c r="AB33" i="1"/>
  <c r="AA25" i="1"/>
  <c r="AB25" i="1"/>
  <c r="AA16" i="1"/>
  <c r="AB16" i="1"/>
  <c r="AA14" i="1"/>
  <c r="AB14" i="1"/>
  <c r="AA12" i="1"/>
  <c r="AB12" i="1"/>
  <c r="AA6" i="1"/>
  <c r="AB6" i="1"/>
  <c r="AA81" i="1"/>
  <c r="AB81" i="1"/>
  <c r="AA72" i="1"/>
  <c r="AB72" i="1"/>
  <c r="AA67" i="1"/>
  <c r="AB67" i="1"/>
  <c r="AA54" i="1"/>
  <c r="AB54" i="1"/>
  <c r="AA50" i="1"/>
  <c r="AB50" i="1"/>
  <c r="AA84" i="1"/>
  <c r="AB84" i="1"/>
  <c r="AA82" i="1"/>
  <c r="AB82" i="1"/>
  <c r="AA80" i="1"/>
  <c r="AB80" i="1"/>
  <c r="AA77" i="1"/>
  <c r="AB77" i="1"/>
  <c r="AA73" i="1"/>
  <c r="AB73" i="1"/>
  <c r="AA71" i="1"/>
  <c r="AB71" i="1"/>
  <c r="AA69" i="1"/>
  <c r="AB69" i="1"/>
  <c r="AA66" i="1"/>
  <c r="AB66" i="1"/>
  <c r="AA57" i="1"/>
  <c r="AB57" i="1"/>
  <c r="AA55" i="1"/>
  <c r="AB55" i="1"/>
  <c r="AA53" i="1"/>
  <c r="AB53" i="1"/>
  <c r="AA45" i="1"/>
  <c r="AB45" i="1"/>
  <c r="AA41" i="1"/>
  <c r="AB41" i="1"/>
  <c r="AA30" i="1"/>
  <c r="AB30" i="1"/>
  <c r="AA19" i="1"/>
  <c r="AB19" i="1"/>
  <c r="AA17" i="1"/>
  <c r="AB17" i="1"/>
  <c r="AA15" i="1"/>
  <c r="AB15" i="1"/>
  <c r="AA11" i="1"/>
  <c r="AB11" i="1"/>
  <c r="AA75" i="1"/>
  <c r="AA62" i="1"/>
  <c r="AA60" i="1"/>
  <c r="AA58" i="1"/>
  <c r="AA51" i="1"/>
  <c r="AA49" i="1"/>
  <c r="AA47" i="1"/>
  <c r="AA42" i="1"/>
  <c r="AA38" i="1"/>
  <c r="AA35" i="1"/>
  <c r="AA31" i="1"/>
  <c r="AA29" i="1"/>
  <c r="AA27" i="1"/>
  <c r="AA24" i="1"/>
  <c r="AA21" i="1"/>
  <c r="AA18" i="1"/>
  <c r="AA8" i="1"/>
  <c r="AA76" i="1"/>
  <c r="AA63" i="1"/>
  <c r="AA61" i="1"/>
  <c r="AA59" i="1"/>
  <c r="AA52" i="1"/>
  <c r="AA43" i="1"/>
  <c r="AA39" i="1"/>
  <c r="AA36" i="1"/>
  <c r="AA34" i="1"/>
  <c r="AA32" i="1"/>
  <c r="AA28" i="1"/>
  <c r="AA26" i="1"/>
  <c r="AA23" i="1"/>
  <c r="AA20" i="1"/>
  <c r="AA13" i="1"/>
  <c r="AA9" i="1"/>
  <c r="AA7" i="1"/>
  <c r="V75" i="1"/>
  <c r="V66" i="1"/>
  <c r="V64" i="1"/>
  <c r="V62" i="1"/>
  <c r="V60" i="1"/>
  <c r="V58" i="1"/>
  <c r="V56" i="1"/>
  <c r="V51" i="1"/>
  <c r="V49" i="1"/>
  <c r="V47" i="1"/>
  <c r="V45" i="1"/>
  <c r="V42" i="1"/>
  <c r="V38" i="1"/>
  <c r="V35" i="1"/>
  <c r="V33" i="1"/>
  <c r="V31" i="1"/>
  <c r="V29" i="1"/>
  <c r="V27" i="1"/>
  <c r="V24" i="1"/>
  <c r="V21" i="1"/>
  <c r="V18" i="1"/>
  <c r="V14" i="1"/>
  <c r="V12" i="1"/>
  <c r="V8" i="1"/>
  <c r="V6" i="1"/>
  <c r="V83" i="1"/>
  <c r="V81" i="1"/>
  <c r="V79" i="1"/>
  <c r="V77" i="1"/>
  <c r="V73" i="1"/>
  <c r="V71" i="1"/>
  <c r="V69" i="1"/>
  <c r="V55" i="1"/>
  <c r="V53" i="1"/>
  <c r="V41" i="1"/>
  <c r="V37" i="1"/>
  <c r="V22" i="1"/>
  <c r="V17" i="1"/>
  <c r="V11" i="1"/>
  <c r="V76" i="1"/>
  <c r="V68" i="1"/>
  <c r="V65" i="1"/>
  <c r="V63" i="1"/>
  <c r="V61" i="1"/>
  <c r="V59" i="1"/>
  <c r="V57" i="1"/>
  <c r="V52" i="1"/>
  <c r="V50" i="1"/>
  <c r="V48" i="1"/>
  <c r="V46" i="1"/>
  <c r="V43" i="1"/>
  <c r="V39" i="1"/>
  <c r="V36" i="1"/>
  <c r="V34" i="1"/>
  <c r="V32" i="1"/>
  <c r="V30" i="1"/>
  <c r="V28" i="1"/>
  <c r="V26" i="1"/>
  <c r="V23" i="1"/>
  <c r="V20" i="1"/>
  <c r="V15" i="1"/>
  <c r="V13" i="1"/>
  <c r="V9" i="1"/>
  <c r="V7" i="1"/>
  <c r="V84" i="1"/>
  <c r="V82" i="1"/>
  <c r="V80" i="1"/>
  <c r="V78" i="1"/>
  <c r="V74" i="1"/>
  <c r="V72" i="1"/>
  <c r="V70" i="1"/>
  <c r="V67" i="1"/>
  <c r="V54" i="1"/>
  <c r="V44" i="1"/>
  <c r="V40" i="1"/>
  <c r="V25" i="1"/>
  <c r="V19" i="1"/>
  <c r="V16" i="1"/>
  <c r="V10" i="1"/>
  <c r="Y5" i="1"/>
  <c r="X5" i="1"/>
  <c r="W5" i="1"/>
  <c r="S5" i="1"/>
  <c r="P5" i="1"/>
  <c r="O5" i="1"/>
  <c r="N5" i="1"/>
  <c r="M5" i="1"/>
  <c r="L5" i="1"/>
  <c r="K5" i="1"/>
  <c r="AB5" i="1" l="1"/>
  <c r="AA5" i="1"/>
  <c r="Q5" i="1"/>
</calcChain>
</file>

<file path=xl/sharedStrings.xml><?xml version="1.0" encoding="utf-8"?>
<sst xmlns="http://schemas.openxmlformats.org/spreadsheetml/2006/main" count="198" uniqueCount="109">
  <si>
    <t>Период: 08.11.2023 - 15.11.2023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</si>
  <si>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</si>
  <si>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</si>
  <si>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</si>
  <si>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</si>
  <si>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</si>
  <si>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</si>
  <si>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</si>
  <si>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</si>
  <si>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</si>
  <si>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</si>
  <si>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</si>
  <si>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</si>
  <si>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</si>
  <si>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</si>
  <si>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</si>
  <si>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</si>
  <si>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</si>
  <si>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</si>
  <si>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У_363 Сардельки Филейские Вязанка ТМ Вязанка в обол NDX  ПОКОМ</t>
  </si>
  <si>
    <t>024  Колбаса Классическая, Вязанка вектор 0,5кг,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</si>
  <si>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</si>
  <si>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</si>
  <si>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</si>
  <si>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</si>
  <si>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</si>
  <si>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</si>
  <si>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</si>
  <si>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</si>
  <si>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</si>
  <si>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</si>
  <si>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</si>
  <si>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</si>
  <si>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</si>
  <si>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</si>
  <si>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</si>
  <si>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</si>
  <si>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</si>
  <si>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</si>
  <si>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</si>
  <si>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</si>
  <si>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</si>
  <si>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</si>
  <si>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</si>
  <si>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</si>
  <si>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</si>
  <si>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</si>
  <si>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</si>
  <si>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</si>
  <si>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</si>
  <si>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</si>
  <si>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</si>
  <si>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</si>
  <si>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</si>
  <si>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</si>
  <si>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</si>
  <si>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</si>
  <si>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</si>
  <si>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</si>
  <si>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366 Сосиски Сочинки по-баварски ТМ Стародворье в обол полиам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</si>
  <si>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</si>
  <si>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</si>
  <si>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</si>
  <si>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</si>
  <si>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</si>
  <si>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</si>
  <si>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</si>
  <si>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</si>
  <si>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</si>
  <si>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</si>
  <si>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</si>
  <si>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</si>
  <si>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</si>
  <si>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</si>
  <si>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</si>
  <si>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</si>
  <si>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</si>
  <si>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</si>
  <si>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</si>
  <si>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</si>
  <si>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</si>
  <si>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</si>
  <si>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</si>
  <si>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</si>
  <si>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</si>
  <si>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</si>
  <si>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</si>
  <si>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</si>
  <si>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</si>
  <si>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</si>
  <si>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</si>
  <si>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</si>
  <si>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</si>
  <si>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</si>
  <si>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</si>
  <si>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</si>
  <si>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</si>
  <si>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</si>
  <si>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</si>
  <si>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</si>
  <si>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</si>
  <si>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</si>
  <si>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</si>
  <si>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</si>
  <si>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Ед. Изм.</t>
  </si>
  <si>
    <t>АКЦИЯ</t>
  </si>
  <si>
    <t>шт</t>
  </si>
  <si>
    <t>кг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</si>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</sst>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6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8" borderId="0" xfId="0" applyNumberFormat="1" applyFill="1" applyAlignment="1"/>
    <xf numFmtId="164" fontId="0" fillId="4" borderId="4" xfId="0" applyNumberFormat="1" applyFill="1" applyBorder="1" applyAlignme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9,11,23-15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6;&#108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18,10</v>
          </cell>
          <cell r="W3" t="str">
            <v>ср 25,10</v>
          </cell>
          <cell r="X3" t="str">
            <v>ср 01,11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34723.732999999993</v>
          </cell>
          <cell r="G5">
            <v>33398.658000000003</v>
          </cell>
          <cell r="I5">
            <v>0</v>
          </cell>
          <cell r="J5">
            <v>0</v>
          </cell>
          <cell r="K5">
            <v>20313.341000000008</v>
          </cell>
          <cell r="L5">
            <v>14410.392000000002</v>
          </cell>
          <cell r="M5">
            <v>0</v>
          </cell>
          <cell r="N5">
            <v>0</v>
          </cell>
          <cell r="O5">
            <v>4062.6682000000019</v>
          </cell>
          <cell r="P5">
            <v>15040</v>
          </cell>
          <cell r="R5">
            <v>0</v>
          </cell>
          <cell r="V5">
            <v>5131.0425999999989</v>
          </cell>
          <cell r="W5">
            <v>4424.844799999998</v>
          </cell>
          <cell r="X5">
            <v>4252.2332000000006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99.88</v>
          </cell>
          <cell r="F6">
            <v>48.932000000000002</v>
          </cell>
          <cell r="G6">
            <v>41.545999999999999</v>
          </cell>
          <cell r="H6">
            <v>1</v>
          </cell>
          <cell r="K6">
            <v>48.932000000000002</v>
          </cell>
          <cell r="O6">
            <v>9.7864000000000004</v>
          </cell>
          <cell r="P6">
            <v>60</v>
          </cell>
          <cell r="T6">
            <v>10.376236409711435</v>
          </cell>
          <cell r="U6">
            <v>4.24527916291997</v>
          </cell>
          <cell r="V6">
            <v>0.26840000000000003</v>
          </cell>
          <cell r="W6">
            <v>9.6631999999999998</v>
          </cell>
          <cell r="X6">
            <v>6.4664000000000001</v>
          </cell>
          <cell r="Y6" t="str">
            <v>акция/вывод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1.8740000000000001</v>
          </cell>
          <cell r="E7">
            <v>937.726</v>
          </cell>
          <cell r="F7">
            <v>309.48599999999999</v>
          </cell>
          <cell r="G7">
            <v>630.11400000000003</v>
          </cell>
          <cell r="H7">
            <v>1</v>
          </cell>
          <cell r="K7">
            <v>1.3100000000000023</v>
          </cell>
          <cell r="L7">
            <v>308.17599999999999</v>
          </cell>
          <cell r="O7">
            <v>0.26200000000000045</v>
          </cell>
          <cell r="T7">
            <v>2405.0152671755686</v>
          </cell>
          <cell r="U7">
            <v>2405.0152671755686</v>
          </cell>
          <cell r="V7">
            <v>71.135599999999997</v>
          </cell>
          <cell r="W7">
            <v>1.6491999999999962</v>
          </cell>
          <cell r="X7">
            <v>88.013599999999997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687.12599999999998</v>
          </cell>
          <cell r="E8">
            <v>32.758000000000003</v>
          </cell>
          <cell r="F8">
            <v>476.57600000000002</v>
          </cell>
          <cell r="G8">
            <v>193.922</v>
          </cell>
          <cell r="H8">
            <v>1</v>
          </cell>
          <cell r="K8">
            <v>476.57600000000002</v>
          </cell>
          <cell r="O8">
            <v>95.315200000000004</v>
          </cell>
          <cell r="P8">
            <v>600</v>
          </cell>
          <cell r="T8">
            <v>8.3294374874101926</v>
          </cell>
          <cell r="U8">
            <v>2.0345338414020007</v>
          </cell>
          <cell r="V8">
            <v>59.513200000000005</v>
          </cell>
          <cell r="W8">
            <v>92.165800000000004</v>
          </cell>
          <cell r="X8">
            <v>55.521400000000007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324.392</v>
          </cell>
          <cell r="E9">
            <v>168.90100000000001</v>
          </cell>
          <cell r="F9">
            <v>304.07100000000003</v>
          </cell>
          <cell r="G9">
            <v>172.214</v>
          </cell>
          <cell r="H9">
            <v>1</v>
          </cell>
          <cell r="K9">
            <v>242.86700000000002</v>
          </cell>
          <cell r="L9">
            <v>61.204000000000001</v>
          </cell>
          <cell r="O9">
            <v>48.573400000000007</v>
          </cell>
          <cell r="P9">
            <v>300</v>
          </cell>
          <cell r="T9">
            <v>9.7216583562196579</v>
          </cell>
          <cell r="U9">
            <v>3.5454384498511526</v>
          </cell>
          <cell r="V9">
            <v>30.529399999999999</v>
          </cell>
          <cell r="W9">
            <v>42.0488</v>
          </cell>
          <cell r="X9">
            <v>33.346600000000002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246</v>
          </cell>
          <cell r="F10">
            <v>187</v>
          </cell>
          <cell r="G10">
            <v>26</v>
          </cell>
          <cell r="H10">
            <v>0.45</v>
          </cell>
          <cell r="K10">
            <v>187</v>
          </cell>
          <cell r="O10">
            <v>37.4</v>
          </cell>
          <cell r="P10">
            <v>230</v>
          </cell>
          <cell r="T10">
            <v>6.8449197860962565</v>
          </cell>
          <cell r="U10">
            <v>0.69518716577540107</v>
          </cell>
          <cell r="V10">
            <v>5.6</v>
          </cell>
          <cell r="W10">
            <v>36.6</v>
          </cell>
          <cell r="X10">
            <v>9.1999999999999993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90</v>
          </cell>
          <cell r="E11">
            <v>60</v>
          </cell>
          <cell r="F11">
            <v>128</v>
          </cell>
          <cell r="G11">
            <v>12</v>
          </cell>
          <cell r="H11">
            <v>0.5</v>
          </cell>
          <cell r="K11">
            <v>68</v>
          </cell>
          <cell r="L11">
            <v>60</v>
          </cell>
          <cell r="O11">
            <v>13.6</v>
          </cell>
          <cell r="P11">
            <v>80</v>
          </cell>
          <cell r="T11">
            <v>6.7647058823529411</v>
          </cell>
          <cell r="U11">
            <v>0.88235294117647056</v>
          </cell>
          <cell r="V11">
            <v>3.6</v>
          </cell>
          <cell r="W11">
            <v>12</v>
          </cell>
          <cell r="X11">
            <v>2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57</v>
          </cell>
          <cell r="E12">
            <v>120</v>
          </cell>
          <cell r="F12">
            <v>156</v>
          </cell>
          <cell r="G12">
            <v>15</v>
          </cell>
          <cell r="H12">
            <v>0.17</v>
          </cell>
          <cell r="K12">
            <v>21</v>
          </cell>
          <cell r="L12">
            <v>135</v>
          </cell>
          <cell r="O12">
            <v>4.2</v>
          </cell>
          <cell r="P12">
            <v>25</v>
          </cell>
          <cell r="T12">
            <v>9.5238095238095237</v>
          </cell>
          <cell r="U12">
            <v>3.5714285714285712</v>
          </cell>
          <cell r="V12">
            <v>10.199999999999999</v>
          </cell>
          <cell r="W12">
            <v>9</v>
          </cell>
          <cell r="X12">
            <v>6.4</v>
          </cell>
        </row>
        <row r="13">
          <cell r="A13" t="str">
            <v>092  Сосиски Баварские с сыром,  0.42кг,ПОКОМ</v>
          </cell>
          <cell r="B13" t="str">
            <v>шт</v>
          </cell>
          <cell r="E13">
            <v>60</v>
          </cell>
          <cell r="F13">
            <v>60</v>
          </cell>
          <cell r="H13">
            <v>0</v>
          </cell>
          <cell r="K13">
            <v>0</v>
          </cell>
          <cell r="L13">
            <v>60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C14" t="str">
            <v>бонус_Н</v>
          </cell>
          <cell r="E14">
            <v>114</v>
          </cell>
          <cell r="G14">
            <v>114</v>
          </cell>
          <cell r="H14">
            <v>0.42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23.4</v>
          </cell>
          <cell r="W14">
            <v>1.8</v>
          </cell>
          <cell r="X14">
            <v>13.8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240</v>
          </cell>
          <cell r="E15">
            <v>60</v>
          </cell>
          <cell r="F15">
            <v>109</v>
          </cell>
          <cell r="G15">
            <v>190</v>
          </cell>
          <cell r="H15">
            <v>0.42</v>
          </cell>
          <cell r="K15">
            <v>109</v>
          </cell>
          <cell r="O15">
            <v>21.8</v>
          </cell>
          <cell r="P15">
            <v>70</v>
          </cell>
          <cell r="T15">
            <v>11.926605504587156</v>
          </cell>
          <cell r="U15">
            <v>8.7155963302752291</v>
          </cell>
          <cell r="V15">
            <v>4.5999999999999996</v>
          </cell>
          <cell r="W15">
            <v>35</v>
          </cell>
          <cell r="X15">
            <v>-0.4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93</v>
          </cell>
          <cell r="E16">
            <v>204</v>
          </cell>
          <cell r="F16">
            <v>64</v>
          </cell>
          <cell r="G16">
            <v>202</v>
          </cell>
          <cell r="H16">
            <v>0.42</v>
          </cell>
          <cell r="K16">
            <v>64</v>
          </cell>
          <cell r="O16">
            <v>12.8</v>
          </cell>
          <cell r="T16">
            <v>15.78125</v>
          </cell>
          <cell r="U16">
            <v>15.78125</v>
          </cell>
          <cell r="V16">
            <v>28.4</v>
          </cell>
          <cell r="W16">
            <v>17.8</v>
          </cell>
          <cell r="X16">
            <v>27.4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293</v>
          </cell>
          <cell r="E17">
            <v>12</v>
          </cell>
          <cell r="F17">
            <v>132</v>
          </cell>
          <cell r="G17">
            <v>146</v>
          </cell>
          <cell r="H17">
            <v>0.35</v>
          </cell>
          <cell r="K17">
            <v>121</v>
          </cell>
          <cell r="L17">
            <v>11</v>
          </cell>
          <cell r="O17">
            <v>24.2</v>
          </cell>
          <cell r="P17">
            <v>130</v>
          </cell>
          <cell r="T17">
            <v>11.404958677685951</v>
          </cell>
          <cell r="U17">
            <v>6.0330578512396693</v>
          </cell>
          <cell r="V17">
            <v>30.6</v>
          </cell>
          <cell r="W17">
            <v>31.6</v>
          </cell>
          <cell r="X17">
            <v>22.2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276</v>
          </cell>
          <cell r="E18">
            <v>24</v>
          </cell>
          <cell r="F18">
            <v>246</v>
          </cell>
          <cell r="G18">
            <v>38</v>
          </cell>
          <cell r="H18">
            <v>0.35</v>
          </cell>
          <cell r="K18">
            <v>222</v>
          </cell>
          <cell r="L18">
            <v>24</v>
          </cell>
          <cell r="O18">
            <v>44.4</v>
          </cell>
          <cell r="P18">
            <v>280</v>
          </cell>
          <cell r="T18">
            <v>7.1621621621621623</v>
          </cell>
          <cell r="U18">
            <v>0.85585585585585588</v>
          </cell>
          <cell r="V18">
            <v>15.2</v>
          </cell>
          <cell r="W18">
            <v>37</v>
          </cell>
          <cell r="X18">
            <v>12.8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Нояб</v>
          </cell>
          <cell r="D19">
            <v>232.529</v>
          </cell>
          <cell r="E19">
            <v>956.89300000000003</v>
          </cell>
          <cell r="F19">
            <v>628.33799999999997</v>
          </cell>
          <cell r="G19">
            <v>497.81</v>
          </cell>
          <cell r="H19">
            <v>1</v>
          </cell>
          <cell r="K19">
            <v>173.42899999999997</v>
          </cell>
          <cell r="L19">
            <v>454.90899999999999</v>
          </cell>
          <cell r="O19">
            <v>34.685799999999993</v>
          </cell>
          <cell r="T19">
            <v>14.351982655726554</v>
          </cell>
          <cell r="U19">
            <v>14.351982655726554</v>
          </cell>
          <cell r="V19">
            <v>72.398599999999988</v>
          </cell>
          <cell r="W19">
            <v>15.35</v>
          </cell>
          <cell r="X19">
            <v>63.907000000000004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4343.8469999999998</v>
          </cell>
          <cell r="E20">
            <v>6648.2250000000004</v>
          </cell>
          <cell r="F20">
            <v>5744.2120000000004</v>
          </cell>
          <cell r="G20">
            <v>4645.1629999999996</v>
          </cell>
          <cell r="H20">
            <v>1</v>
          </cell>
          <cell r="K20">
            <v>2705.9770000000003</v>
          </cell>
          <cell r="L20">
            <v>3038.2350000000001</v>
          </cell>
          <cell r="O20">
            <v>541.19540000000006</v>
          </cell>
          <cell r="P20">
            <v>1500</v>
          </cell>
          <cell r="Q20">
            <v>800</v>
          </cell>
          <cell r="T20">
            <v>12.833004493386305</v>
          </cell>
          <cell r="U20">
            <v>8.5831531457953982</v>
          </cell>
          <cell r="V20">
            <v>656.67579999999998</v>
          </cell>
          <cell r="W20">
            <v>484.2362</v>
          </cell>
          <cell r="X20">
            <v>546.79259999999999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Нояб</v>
          </cell>
          <cell r="D21">
            <v>-19.242000000000001</v>
          </cell>
          <cell r="E21">
            <v>787.96900000000005</v>
          </cell>
          <cell r="F21">
            <v>343.803</v>
          </cell>
          <cell r="G21">
            <v>384.49299999999999</v>
          </cell>
          <cell r="H21">
            <v>1</v>
          </cell>
          <cell r="K21">
            <v>-9.6899999999999977</v>
          </cell>
          <cell r="L21">
            <v>353.49299999999999</v>
          </cell>
          <cell r="O21">
            <v>-1.9379999999999995</v>
          </cell>
          <cell r="P21">
            <v>100</v>
          </cell>
          <cell r="T21">
            <v>-249.99638802889584</v>
          </cell>
          <cell r="U21">
            <v>-198.39680082559343</v>
          </cell>
          <cell r="V21">
            <v>76.426799999999986</v>
          </cell>
          <cell r="W21">
            <v>54.042999999999992</v>
          </cell>
          <cell r="X21">
            <v>51.096199999999989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7076.7749999999996</v>
          </cell>
          <cell r="E22">
            <v>3608.654</v>
          </cell>
          <cell r="F22">
            <v>3279.9609999999998</v>
          </cell>
          <cell r="G22">
            <v>6577.8010000000004</v>
          </cell>
          <cell r="H22">
            <v>1</v>
          </cell>
          <cell r="K22">
            <v>3279.9609999999998</v>
          </cell>
          <cell r="O22">
            <v>655.99219999999991</v>
          </cell>
          <cell r="P22">
            <v>900</v>
          </cell>
          <cell r="Q22">
            <v>1000</v>
          </cell>
          <cell r="T22">
            <v>12.923630799268651</v>
          </cell>
          <cell r="U22">
            <v>10.027254897238109</v>
          </cell>
          <cell r="V22">
            <v>822.90660000000003</v>
          </cell>
          <cell r="W22">
            <v>755.87479999999994</v>
          </cell>
          <cell r="X22">
            <v>750.37599999999998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Нояб</v>
          </cell>
          <cell r="D23">
            <v>43.423999999999999</v>
          </cell>
          <cell r="E23">
            <v>155.01</v>
          </cell>
          <cell r="F23">
            <v>45.841999999999999</v>
          </cell>
          <cell r="G23">
            <v>123.108</v>
          </cell>
          <cell r="H23">
            <v>1</v>
          </cell>
          <cell r="K23">
            <v>14.151999999999997</v>
          </cell>
          <cell r="L23">
            <v>31.69</v>
          </cell>
          <cell r="O23">
            <v>2.8303999999999996</v>
          </cell>
          <cell r="T23">
            <v>43.494912379875643</v>
          </cell>
          <cell r="U23">
            <v>43.494912379875643</v>
          </cell>
          <cell r="V23">
            <v>22.334399999999999</v>
          </cell>
          <cell r="W23">
            <v>6.5476000000000001</v>
          </cell>
          <cell r="X23">
            <v>15.352600000000001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Нояб</v>
          </cell>
          <cell r="D24">
            <v>214.19</v>
          </cell>
          <cell r="E24">
            <v>620.92200000000003</v>
          </cell>
          <cell r="F24">
            <v>314.37700000000001</v>
          </cell>
          <cell r="G24">
            <v>451.892</v>
          </cell>
          <cell r="H24">
            <v>1</v>
          </cell>
          <cell r="K24">
            <v>160.71900000000002</v>
          </cell>
          <cell r="L24">
            <v>153.65799999999999</v>
          </cell>
          <cell r="O24">
            <v>32.143800000000006</v>
          </cell>
          <cell r="T24">
            <v>14.058449841026883</v>
          </cell>
          <cell r="U24">
            <v>14.058449841026883</v>
          </cell>
          <cell r="V24">
            <v>86.29740000000001</v>
          </cell>
          <cell r="W24">
            <v>67.207999999999998</v>
          </cell>
          <cell r="X24">
            <v>61.038800000000002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8142.5110000000004</v>
          </cell>
          <cell r="E25">
            <v>1013.49</v>
          </cell>
          <cell r="F25">
            <v>4100.0609999999997</v>
          </cell>
          <cell r="G25">
            <v>4610.3220000000001</v>
          </cell>
          <cell r="H25">
            <v>1</v>
          </cell>
          <cell r="K25">
            <v>3086.5709999999999</v>
          </cell>
          <cell r="L25">
            <v>1013.49</v>
          </cell>
          <cell r="O25">
            <v>617.31420000000003</v>
          </cell>
          <cell r="P25">
            <v>2400</v>
          </cell>
          <cell r="Q25">
            <v>1000</v>
          </cell>
          <cell r="T25">
            <v>12.976085759893422</v>
          </cell>
          <cell r="U25">
            <v>7.4683556606992028</v>
          </cell>
          <cell r="V25">
            <v>707.36660000000006</v>
          </cell>
          <cell r="W25">
            <v>803.36519999999996</v>
          </cell>
          <cell r="X25">
            <v>603.87020000000007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4098.4790000000003</v>
          </cell>
          <cell r="E26">
            <v>2815.8049999999998</v>
          </cell>
          <cell r="F26">
            <v>3539.2930000000001</v>
          </cell>
          <cell r="G26">
            <v>3021.2</v>
          </cell>
          <cell r="H26">
            <v>1</v>
          </cell>
          <cell r="K26">
            <v>2032.153</v>
          </cell>
          <cell r="L26">
            <v>1507.14</v>
          </cell>
          <cell r="O26">
            <v>406.43060000000003</v>
          </cell>
          <cell r="P26">
            <v>1600</v>
          </cell>
          <cell r="Q26">
            <v>600</v>
          </cell>
          <cell r="T26">
            <v>12.846473666106832</v>
          </cell>
          <cell r="U26">
            <v>7.4334954110246612</v>
          </cell>
          <cell r="V26">
            <v>401.48400000000004</v>
          </cell>
          <cell r="W26">
            <v>428.97899999999998</v>
          </cell>
          <cell r="X26">
            <v>384.02460000000002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Нояб</v>
          </cell>
          <cell r="D27">
            <v>176.214</v>
          </cell>
          <cell r="E27">
            <v>466.63200000000001</v>
          </cell>
          <cell r="F27">
            <v>116.89</v>
          </cell>
          <cell r="G27">
            <v>452.154</v>
          </cell>
          <cell r="H27">
            <v>1</v>
          </cell>
          <cell r="K27">
            <v>116.89</v>
          </cell>
          <cell r="O27">
            <v>23.378</v>
          </cell>
          <cell r="T27">
            <v>19.341004363076397</v>
          </cell>
          <cell r="U27">
            <v>19.341004363076397</v>
          </cell>
          <cell r="V27">
            <v>81.784999999999997</v>
          </cell>
          <cell r="W27">
            <v>62.007600000000004</v>
          </cell>
          <cell r="X27">
            <v>61.397000000000006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Нояб</v>
          </cell>
          <cell r="D28">
            <v>539.04</v>
          </cell>
          <cell r="E28">
            <v>65.137</v>
          </cell>
          <cell r="F28">
            <v>125.637</v>
          </cell>
          <cell r="G28">
            <v>431.93599999999998</v>
          </cell>
          <cell r="H28">
            <v>1</v>
          </cell>
          <cell r="K28">
            <v>62.26</v>
          </cell>
          <cell r="L28">
            <v>63.377000000000002</v>
          </cell>
          <cell r="O28">
            <v>12.452</v>
          </cell>
          <cell r="T28">
            <v>34.688082235785416</v>
          </cell>
          <cell r="U28">
            <v>34.688082235785416</v>
          </cell>
          <cell r="V28">
            <v>49.907200000000003</v>
          </cell>
          <cell r="W28">
            <v>50.234200000000001</v>
          </cell>
          <cell r="X28">
            <v>36.325800000000001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Нояб</v>
          </cell>
          <cell r="D29">
            <v>-28.347999999999999</v>
          </cell>
          <cell r="E29">
            <v>581.84199999999998</v>
          </cell>
          <cell r="F29">
            <v>100.07599999999999</v>
          </cell>
          <cell r="G29">
            <v>381</v>
          </cell>
          <cell r="H29">
            <v>1</v>
          </cell>
          <cell r="K29">
            <v>-5.2580000000000098</v>
          </cell>
          <cell r="L29">
            <v>105.334</v>
          </cell>
          <cell r="O29">
            <v>-1.0516000000000019</v>
          </cell>
          <cell r="P29">
            <v>100</v>
          </cell>
          <cell r="T29">
            <v>-457.39825028527878</v>
          </cell>
          <cell r="U29">
            <v>-362.30505895777799</v>
          </cell>
          <cell r="V29">
            <v>70.832000000000008</v>
          </cell>
          <cell r="W29">
            <v>52.148800000000008</v>
          </cell>
          <cell r="X29">
            <v>52.292800000000014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198.08199999999999</v>
          </cell>
          <cell r="E30">
            <v>387.15800000000002</v>
          </cell>
          <cell r="F30">
            <v>132.923</v>
          </cell>
          <cell r="G30">
            <v>385.78100000000001</v>
          </cell>
          <cell r="H30">
            <v>1</v>
          </cell>
          <cell r="K30">
            <v>133.637</v>
          </cell>
          <cell r="L30">
            <v>-0.71399999999999997</v>
          </cell>
          <cell r="O30">
            <v>26.727399999999999</v>
          </cell>
          <cell r="T30">
            <v>14.43391426027223</v>
          </cell>
          <cell r="U30">
            <v>14.43391426027223</v>
          </cell>
          <cell r="V30">
            <v>52.491799999999998</v>
          </cell>
          <cell r="W30">
            <v>16.845399999999994</v>
          </cell>
          <cell r="X30">
            <v>49.934199999999997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105.22199999999999</v>
          </cell>
          <cell r="E31">
            <v>102.41500000000001</v>
          </cell>
          <cell r="F31">
            <v>195.697</v>
          </cell>
          <cell r="G31">
            <v>6.2610000000000001</v>
          </cell>
          <cell r="H31">
            <v>1</v>
          </cell>
          <cell r="K31">
            <v>93.281999999999996</v>
          </cell>
          <cell r="L31">
            <v>102.41500000000001</v>
          </cell>
          <cell r="O31">
            <v>18.656399999999998</v>
          </cell>
          <cell r="P31">
            <v>110</v>
          </cell>
          <cell r="T31">
            <v>6.2316952895521114</v>
          </cell>
          <cell r="U31">
            <v>0.33559529169614721</v>
          </cell>
          <cell r="V31">
            <v>6.3379999999999992</v>
          </cell>
          <cell r="W31">
            <v>14.884799999999998</v>
          </cell>
          <cell r="X31">
            <v>1.569999999999999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638.97900000000004</v>
          </cell>
          <cell r="E32">
            <v>346.09199999999998</v>
          </cell>
          <cell r="F32">
            <v>661.22199999999998</v>
          </cell>
          <cell r="G32">
            <v>306.75900000000001</v>
          </cell>
          <cell r="H32">
            <v>1</v>
          </cell>
          <cell r="K32">
            <v>358.07299999999998</v>
          </cell>
          <cell r="L32">
            <v>303.149</v>
          </cell>
          <cell r="O32">
            <v>71.614599999999996</v>
          </cell>
          <cell r="P32">
            <v>400</v>
          </cell>
          <cell r="T32">
            <v>9.8689233759596515</v>
          </cell>
          <cell r="U32">
            <v>4.2834701303924065</v>
          </cell>
          <cell r="V32">
            <v>63.326999999999984</v>
          </cell>
          <cell r="W32">
            <v>81.967600000000004</v>
          </cell>
          <cell r="X32">
            <v>54.3962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438.072</v>
          </cell>
          <cell r="E33">
            <v>709.221</v>
          </cell>
          <cell r="F33">
            <v>503.19600000000003</v>
          </cell>
          <cell r="G33">
            <v>590.81899999999996</v>
          </cell>
          <cell r="H33">
            <v>1</v>
          </cell>
          <cell r="K33">
            <v>347.16300000000001</v>
          </cell>
          <cell r="L33">
            <v>156.03299999999999</v>
          </cell>
          <cell r="O33">
            <v>69.432600000000008</v>
          </cell>
          <cell r="P33">
            <v>200</v>
          </cell>
          <cell r="T33">
            <v>11.389736233411968</v>
          </cell>
          <cell r="U33">
            <v>8.5092449368164225</v>
          </cell>
          <cell r="V33">
            <v>77.793000000000006</v>
          </cell>
          <cell r="W33">
            <v>64.288600000000017</v>
          </cell>
          <cell r="X33">
            <v>74.677199999999999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54.703000000000003</v>
          </cell>
          <cell r="E34">
            <v>361.85</v>
          </cell>
          <cell r="F34">
            <v>399.58100000000002</v>
          </cell>
          <cell r="H34">
            <v>1</v>
          </cell>
          <cell r="K34">
            <v>38.144000000000005</v>
          </cell>
          <cell r="L34">
            <v>361.43700000000001</v>
          </cell>
          <cell r="O34">
            <v>7.6288000000000009</v>
          </cell>
          <cell r="P34">
            <v>45</v>
          </cell>
          <cell r="T34">
            <v>5.8986996644295298</v>
          </cell>
          <cell r="U34">
            <v>0</v>
          </cell>
          <cell r="V34">
            <v>-1.3668000000000007</v>
          </cell>
          <cell r="W34">
            <v>-1.0896000000000001</v>
          </cell>
          <cell r="X34">
            <v>2.3415999999999997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755.72</v>
          </cell>
          <cell r="E35">
            <v>765.93600000000004</v>
          </cell>
          <cell r="F35">
            <v>1017.713</v>
          </cell>
          <cell r="G35">
            <v>454.92</v>
          </cell>
          <cell r="H35">
            <v>1</v>
          </cell>
          <cell r="K35">
            <v>556.23699999999997</v>
          </cell>
          <cell r="L35">
            <v>461.476</v>
          </cell>
          <cell r="O35">
            <v>111.2474</v>
          </cell>
          <cell r="P35">
            <v>650</v>
          </cell>
          <cell r="T35">
            <v>9.9320972894647426</v>
          </cell>
          <cell r="U35">
            <v>4.0892641086443371</v>
          </cell>
          <cell r="V35">
            <v>93.721199999999996</v>
          </cell>
          <cell r="W35">
            <v>93.091999999999999</v>
          </cell>
          <cell r="X35">
            <v>82.972400000000007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144.25899999999999</v>
          </cell>
          <cell r="E36">
            <v>1030.8209999999999</v>
          </cell>
          <cell r="F36">
            <v>706.92</v>
          </cell>
          <cell r="G36">
            <v>436.22800000000001</v>
          </cell>
          <cell r="H36">
            <v>1</v>
          </cell>
          <cell r="K36">
            <v>113.53199999999993</v>
          </cell>
          <cell r="L36">
            <v>593.38800000000003</v>
          </cell>
          <cell r="O36">
            <v>22.706399999999984</v>
          </cell>
          <cell r="T36">
            <v>19.21167600324139</v>
          </cell>
          <cell r="U36">
            <v>19.21167600324139</v>
          </cell>
          <cell r="V36">
            <v>57.9116</v>
          </cell>
          <cell r="W36">
            <v>1.7802</v>
          </cell>
          <cell r="X36">
            <v>56.075599999999994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257.23599999999999</v>
          </cell>
          <cell r="E37">
            <v>351.47899999999998</v>
          </cell>
          <cell r="F37">
            <v>160.501</v>
          </cell>
          <cell r="G37">
            <v>395.12299999999999</v>
          </cell>
          <cell r="H37">
            <v>1</v>
          </cell>
          <cell r="K37">
            <v>160.501</v>
          </cell>
          <cell r="O37">
            <v>32.100200000000001</v>
          </cell>
          <cell r="T37">
            <v>12.309051033949943</v>
          </cell>
          <cell r="U37">
            <v>12.309051033949943</v>
          </cell>
          <cell r="V37">
            <v>38.762</v>
          </cell>
          <cell r="W37">
            <v>35.6402</v>
          </cell>
          <cell r="X37">
            <v>45.669799999999995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225.995</v>
          </cell>
          <cell r="E38">
            <v>78.905000000000001</v>
          </cell>
          <cell r="F38">
            <v>180.447</v>
          </cell>
          <cell r="G38">
            <v>115.893</v>
          </cell>
          <cell r="H38">
            <v>1</v>
          </cell>
          <cell r="K38">
            <v>180.447</v>
          </cell>
          <cell r="O38">
            <v>36.089399999999998</v>
          </cell>
          <cell r="P38">
            <v>220</v>
          </cell>
          <cell r="T38">
            <v>9.3072481116338892</v>
          </cell>
          <cell r="U38">
            <v>3.2112753329232406</v>
          </cell>
          <cell r="V38">
            <v>3.5045999999999999</v>
          </cell>
          <cell r="W38">
            <v>29.448399999999999</v>
          </cell>
          <cell r="X38">
            <v>24.0596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1040.3050000000001</v>
          </cell>
          <cell r="E39">
            <v>860.452</v>
          </cell>
          <cell r="F39">
            <v>1559.21</v>
          </cell>
          <cell r="G39">
            <v>212.72900000000001</v>
          </cell>
          <cell r="H39">
            <v>1</v>
          </cell>
          <cell r="K39">
            <v>707.36599999999999</v>
          </cell>
          <cell r="L39">
            <v>851.84400000000005</v>
          </cell>
          <cell r="O39">
            <v>141.47319999999999</v>
          </cell>
          <cell r="P39">
            <v>900</v>
          </cell>
          <cell r="T39">
            <v>7.8652988693264883</v>
          </cell>
          <cell r="U39">
            <v>1.5036699530370419</v>
          </cell>
          <cell r="V39">
            <v>82.730399999999989</v>
          </cell>
          <cell r="W39">
            <v>149.70140000000001</v>
          </cell>
          <cell r="X39">
            <v>56.330200000000012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683.029</v>
          </cell>
          <cell r="E40">
            <v>302.226</v>
          </cell>
          <cell r="F40">
            <v>387.75299999999999</v>
          </cell>
          <cell r="G40">
            <v>482</v>
          </cell>
          <cell r="H40">
            <v>1</v>
          </cell>
          <cell r="K40">
            <v>390.62099999999998</v>
          </cell>
          <cell r="L40">
            <v>-2.8679999999999999</v>
          </cell>
          <cell r="O40">
            <v>78.124200000000002</v>
          </cell>
          <cell r="P40">
            <v>400</v>
          </cell>
          <cell r="T40">
            <v>11.289715606687812</v>
          </cell>
          <cell r="U40">
            <v>6.1696631773509356</v>
          </cell>
          <cell r="V40">
            <v>103.7722</v>
          </cell>
          <cell r="W40">
            <v>77.570599999999999</v>
          </cell>
          <cell r="X40">
            <v>70.5976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545.44399999999996</v>
          </cell>
          <cell r="E41">
            <v>695.87800000000004</v>
          </cell>
          <cell r="F41">
            <v>835.07</v>
          </cell>
          <cell r="G41">
            <v>355.82100000000003</v>
          </cell>
          <cell r="H41">
            <v>1</v>
          </cell>
          <cell r="K41">
            <v>284.73099999999999</v>
          </cell>
          <cell r="L41">
            <v>550.33900000000006</v>
          </cell>
          <cell r="O41">
            <v>56.946199999999997</v>
          </cell>
          <cell r="P41">
            <v>300</v>
          </cell>
          <cell r="T41">
            <v>11.516501540050083</v>
          </cell>
          <cell r="U41">
            <v>6.2483712697247586</v>
          </cell>
          <cell r="V41">
            <v>35.730200000000011</v>
          </cell>
          <cell r="W41">
            <v>68.884999999999991</v>
          </cell>
          <cell r="X41">
            <v>52.202400000000011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B42" t="str">
            <v>кг</v>
          </cell>
          <cell r="E42">
            <v>304.99400000000003</v>
          </cell>
          <cell r="F42">
            <v>304.99400000000003</v>
          </cell>
          <cell r="H42">
            <v>0</v>
          </cell>
          <cell r="K42">
            <v>0</v>
          </cell>
          <cell r="L42">
            <v>304.99400000000003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D43">
            <v>38.439</v>
          </cell>
          <cell r="E43">
            <v>22.024000000000001</v>
          </cell>
          <cell r="F43">
            <v>38.707000000000001</v>
          </cell>
          <cell r="G43">
            <v>21.756</v>
          </cell>
          <cell r="H43">
            <v>1</v>
          </cell>
          <cell r="K43">
            <v>38.707000000000001</v>
          </cell>
          <cell r="O43">
            <v>7.7414000000000005</v>
          </cell>
          <cell r="P43">
            <v>50</v>
          </cell>
          <cell r="T43">
            <v>9.2691244477743044</v>
          </cell>
          <cell r="U43">
            <v>2.8103443821530987</v>
          </cell>
          <cell r="V43">
            <v>6.9426000000000005</v>
          </cell>
          <cell r="W43">
            <v>0</v>
          </cell>
          <cell r="X43">
            <v>-0.15999999999999942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102</v>
          </cell>
          <cell r="F44">
            <v>75</v>
          </cell>
          <cell r="H44">
            <v>0.4</v>
          </cell>
          <cell r="K44">
            <v>75</v>
          </cell>
          <cell r="O44">
            <v>15</v>
          </cell>
          <cell r="P44">
            <v>90</v>
          </cell>
          <cell r="T44">
            <v>6</v>
          </cell>
          <cell r="U44">
            <v>0</v>
          </cell>
          <cell r="V44">
            <v>89</v>
          </cell>
          <cell r="W44">
            <v>13.8</v>
          </cell>
          <cell r="X44">
            <v>0.8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E45">
            <v>104.11499999999999</v>
          </cell>
          <cell r="F45">
            <v>104.11499999999999</v>
          </cell>
          <cell r="H45">
            <v>0</v>
          </cell>
          <cell r="K45">
            <v>0</v>
          </cell>
          <cell r="L45">
            <v>104.11499999999999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358.63099999999997</v>
          </cell>
          <cell r="E46">
            <v>154.78800000000001</v>
          </cell>
          <cell r="F46">
            <v>347.10399999999998</v>
          </cell>
          <cell r="G46">
            <v>148.88800000000001</v>
          </cell>
          <cell r="H46">
            <v>1</v>
          </cell>
          <cell r="K46">
            <v>192.31599999999997</v>
          </cell>
          <cell r="L46">
            <v>154.78800000000001</v>
          </cell>
          <cell r="O46">
            <v>38.463199999999993</v>
          </cell>
          <cell r="P46">
            <v>250</v>
          </cell>
          <cell r="T46">
            <v>10.370639988352506</v>
          </cell>
          <cell r="U46">
            <v>3.870920776222468</v>
          </cell>
          <cell r="V46">
            <v>25.790199999999999</v>
          </cell>
          <cell r="W46">
            <v>47.190399999999997</v>
          </cell>
          <cell r="X46">
            <v>15.901799999999998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D47">
            <v>54</v>
          </cell>
          <cell r="E47">
            <v>90</v>
          </cell>
          <cell r="F47">
            <v>67</v>
          </cell>
          <cell r="G47">
            <v>30</v>
          </cell>
          <cell r="H47">
            <v>0.4</v>
          </cell>
          <cell r="K47">
            <v>7</v>
          </cell>
          <cell r="L47">
            <v>60</v>
          </cell>
          <cell r="O47">
            <v>1.4</v>
          </cell>
          <cell r="T47">
            <v>21.428571428571431</v>
          </cell>
          <cell r="U47">
            <v>21.428571428571431</v>
          </cell>
          <cell r="V47">
            <v>-5.6</v>
          </cell>
          <cell r="W47">
            <v>-25.4</v>
          </cell>
          <cell r="X47">
            <v>2.8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70</v>
          </cell>
          <cell r="E48">
            <v>1300</v>
          </cell>
          <cell r="F48">
            <v>89</v>
          </cell>
          <cell r="G48">
            <v>1200</v>
          </cell>
          <cell r="H48">
            <v>0.4</v>
          </cell>
          <cell r="K48">
            <v>-7</v>
          </cell>
          <cell r="L48">
            <v>96</v>
          </cell>
          <cell r="O48">
            <v>-1.4</v>
          </cell>
          <cell r="T48">
            <v>-857.14285714285722</v>
          </cell>
          <cell r="U48">
            <v>-857.14285714285722</v>
          </cell>
          <cell r="V48">
            <v>124.4</v>
          </cell>
          <cell r="W48">
            <v>46</v>
          </cell>
          <cell r="X48">
            <v>158.19999999999999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504</v>
          </cell>
          <cell r="E49">
            <v>256</v>
          </cell>
          <cell r="F49">
            <v>450</v>
          </cell>
          <cell r="G49">
            <v>251</v>
          </cell>
          <cell r="H49">
            <v>0.4</v>
          </cell>
          <cell r="K49">
            <v>450</v>
          </cell>
          <cell r="O49">
            <v>90</v>
          </cell>
          <cell r="P49">
            <v>600</v>
          </cell>
          <cell r="T49">
            <v>9.4555555555555557</v>
          </cell>
          <cell r="U49">
            <v>2.7888888888888888</v>
          </cell>
          <cell r="V49">
            <v>56.6</v>
          </cell>
          <cell r="W49">
            <v>67</v>
          </cell>
          <cell r="X49">
            <v>56.2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D50">
            <v>2.8820000000000001</v>
          </cell>
          <cell r="E50">
            <v>76.540000000000006</v>
          </cell>
          <cell r="F50">
            <v>1.34</v>
          </cell>
          <cell r="G50">
            <v>74.06</v>
          </cell>
          <cell r="H50">
            <v>1</v>
          </cell>
          <cell r="K50">
            <v>1.34</v>
          </cell>
          <cell r="O50">
            <v>0.26800000000000002</v>
          </cell>
          <cell r="T50">
            <v>276.34328358208955</v>
          </cell>
          <cell r="U50">
            <v>276.34328358208955</v>
          </cell>
          <cell r="V50">
            <v>0</v>
          </cell>
          <cell r="W50">
            <v>5.3872</v>
          </cell>
          <cell r="X50">
            <v>10.2624</v>
          </cell>
          <cell r="Y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131.53899999999999</v>
          </cell>
          <cell r="E51">
            <v>107.371</v>
          </cell>
          <cell r="F51">
            <v>108.131</v>
          </cell>
          <cell r="G51">
            <v>118.705</v>
          </cell>
          <cell r="H51">
            <v>1</v>
          </cell>
          <cell r="K51">
            <v>108.131</v>
          </cell>
          <cell r="O51">
            <v>21.626200000000001</v>
          </cell>
          <cell r="P51">
            <v>120</v>
          </cell>
          <cell r="T51">
            <v>11.037769002413738</v>
          </cell>
          <cell r="U51">
            <v>5.4889439661151744</v>
          </cell>
          <cell r="V51">
            <v>6.194</v>
          </cell>
          <cell r="W51">
            <v>18.472200000000001</v>
          </cell>
          <cell r="X51">
            <v>17.03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36.47</v>
          </cell>
          <cell r="E52">
            <v>35.856000000000002</v>
          </cell>
          <cell r="F52">
            <v>23.167999999999999</v>
          </cell>
          <cell r="G52">
            <v>31.742000000000001</v>
          </cell>
          <cell r="H52">
            <v>1</v>
          </cell>
          <cell r="K52">
            <v>23.167999999999999</v>
          </cell>
          <cell r="O52">
            <v>4.6335999999999995</v>
          </cell>
          <cell r="P52">
            <v>20</v>
          </cell>
          <cell r="T52">
            <v>11.166695441988953</v>
          </cell>
          <cell r="U52">
            <v>6.8503970994475152</v>
          </cell>
          <cell r="V52">
            <v>22.401199999999999</v>
          </cell>
          <cell r="W52">
            <v>1.0768</v>
          </cell>
          <cell r="X52">
            <v>4.0663999999999998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123.03</v>
          </cell>
          <cell r="E53">
            <v>180.14</v>
          </cell>
          <cell r="F53">
            <v>115.52500000000001</v>
          </cell>
          <cell r="G53">
            <v>175.63900000000001</v>
          </cell>
          <cell r="H53">
            <v>1</v>
          </cell>
          <cell r="K53">
            <v>55.515000000000008</v>
          </cell>
          <cell r="L53">
            <v>60.01</v>
          </cell>
          <cell r="O53">
            <v>11.103000000000002</v>
          </cell>
          <cell r="T53">
            <v>15.81905791227596</v>
          </cell>
          <cell r="U53">
            <v>15.81905791227596</v>
          </cell>
          <cell r="V53">
            <v>19.458400000000001</v>
          </cell>
          <cell r="W53">
            <v>11.391400000000001</v>
          </cell>
          <cell r="X53">
            <v>18.2988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149.52099999999999</v>
          </cell>
          <cell r="E54">
            <v>66.34</v>
          </cell>
          <cell r="F54">
            <v>199.982</v>
          </cell>
          <cell r="G54">
            <v>-1.474</v>
          </cell>
          <cell r="H54">
            <v>1</v>
          </cell>
          <cell r="K54">
            <v>138.77199999999999</v>
          </cell>
          <cell r="L54">
            <v>61.21</v>
          </cell>
          <cell r="O54">
            <v>27.754399999999997</v>
          </cell>
          <cell r="P54">
            <v>180</v>
          </cell>
          <cell r="T54">
            <v>6.432349465310006</v>
          </cell>
          <cell r="U54">
            <v>-5.3108696278788232E-2</v>
          </cell>
          <cell r="V54">
            <v>0.29719999999999802</v>
          </cell>
          <cell r="W54">
            <v>20.768999999999998</v>
          </cell>
          <cell r="X54">
            <v>2.5240000000000009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309.22500000000002</v>
          </cell>
          <cell r="F55">
            <v>197.232</v>
          </cell>
          <cell r="G55">
            <v>77.335999999999999</v>
          </cell>
          <cell r="H55">
            <v>1</v>
          </cell>
          <cell r="K55">
            <v>199.41900000000001</v>
          </cell>
          <cell r="L55">
            <v>-2.1869999999999998</v>
          </cell>
          <cell r="O55">
            <v>39.883800000000001</v>
          </cell>
          <cell r="P55">
            <v>250</v>
          </cell>
          <cell r="T55">
            <v>8.2072420381207412</v>
          </cell>
          <cell r="U55">
            <v>1.9390328905470391</v>
          </cell>
          <cell r="V55">
            <v>19.453999999999997</v>
          </cell>
          <cell r="W55">
            <v>41.316000000000003</v>
          </cell>
          <cell r="X55">
            <v>11.302799999999991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195.41399999999999</v>
          </cell>
          <cell r="E56">
            <v>2804.0349999999999</v>
          </cell>
          <cell r="F56">
            <v>2519.6489999999999</v>
          </cell>
          <cell r="G56">
            <v>284.24799999999999</v>
          </cell>
          <cell r="H56">
            <v>1</v>
          </cell>
          <cell r="K56">
            <v>0</v>
          </cell>
          <cell r="L56">
            <v>2519.6489999999999</v>
          </cell>
          <cell r="O56">
            <v>0</v>
          </cell>
          <cell r="T56" t="e">
            <v>#DIV/0!</v>
          </cell>
          <cell r="U56" t="e">
            <v>#DIV/0!</v>
          </cell>
          <cell r="V56">
            <v>209.86859999999996</v>
          </cell>
          <cell r="W56">
            <v>27.717399999999998</v>
          </cell>
          <cell r="X56">
            <v>38.569200000000002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551</v>
          </cell>
          <cell r="E57">
            <v>716</v>
          </cell>
          <cell r="F57">
            <v>441</v>
          </cell>
          <cell r="G57">
            <v>708</v>
          </cell>
          <cell r="H57">
            <v>0.4</v>
          </cell>
          <cell r="K57">
            <v>441</v>
          </cell>
          <cell r="O57">
            <v>88.2</v>
          </cell>
          <cell r="P57">
            <v>350</v>
          </cell>
          <cell r="T57">
            <v>11.995464852607709</v>
          </cell>
          <cell r="U57">
            <v>8.0272108843537406</v>
          </cell>
          <cell r="V57">
            <v>102</v>
          </cell>
          <cell r="W57">
            <v>32.799999999999997</v>
          </cell>
          <cell r="X57">
            <v>99.8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141.017</v>
          </cell>
          <cell r="E58">
            <v>133.68899999999999</v>
          </cell>
          <cell r="F58">
            <v>102.282</v>
          </cell>
          <cell r="G58">
            <v>151.739</v>
          </cell>
          <cell r="H58">
            <v>1</v>
          </cell>
          <cell r="K58">
            <v>69.465000000000003</v>
          </cell>
          <cell r="L58">
            <v>32.817</v>
          </cell>
          <cell r="O58">
            <v>13.893000000000001</v>
          </cell>
          <cell r="P58">
            <v>20</v>
          </cell>
          <cell r="T58">
            <v>12.361548981501475</v>
          </cell>
          <cell r="U58">
            <v>10.921975095371769</v>
          </cell>
          <cell r="V58">
            <v>33.573999999999998</v>
          </cell>
          <cell r="W58">
            <v>7.0200000000000005</v>
          </cell>
          <cell r="X58">
            <v>17.823600000000003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576.47500000000002</v>
          </cell>
          <cell r="E59">
            <v>416.44799999999998</v>
          </cell>
          <cell r="F59">
            <v>469.67399999999998</v>
          </cell>
          <cell r="G59">
            <v>449.471</v>
          </cell>
          <cell r="H59">
            <v>1</v>
          </cell>
          <cell r="K59">
            <v>364.91499999999996</v>
          </cell>
          <cell r="L59">
            <v>104.759</v>
          </cell>
          <cell r="O59">
            <v>72.98299999999999</v>
          </cell>
          <cell r="P59">
            <v>360</v>
          </cell>
          <cell r="T59">
            <v>11.091226724031625</v>
          </cell>
          <cell r="U59">
            <v>6.1585711741090403</v>
          </cell>
          <cell r="V59">
            <v>59.895200000000003</v>
          </cell>
          <cell r="W59">
            <v>68.840599999999995</v>
          </cell>
          <cell r="X59">
            <v>65.549000000000007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67</v>
          </cell>
          <cell r="E60">
            <v>312</v>
          </cell>
          <cell r="F60">
            <v>78</v>
          </cell>
          <cell r="G60">
            <v>264</v>
          </cell>
          <cell r="H60">
            <v>0.35</v>
          </cell>
          <cell r="K60">
            <v>30</v>
          </cell>
          <cell r="L60">
            <v>48</v>
          </cell>
          <cell r="O60">
            <v>6</v>
          </cell>
          <cell r="T60">
            <v>44</v>
          </cell>
          <cell r="U60">
            <v>44</v>
          </cell>
          <cell r="V60">
            <v>29.8</v>
          </cell>
          <cell r="W60">
            <v>15.4</v>
          </cell>
          <cell r="X60">
            <v>34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24</v>
          </cell>
          <cell r="F61">
            <v>24</v>
          </cell>
          <cell r="H61">
            <v>0</v>
          </cell>
          <cell r="K61">
            <v>0</v>
          </cell>
          <cell r="L61">
            <v>24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486</v>
          </cell>
          <cell r="E62">
            <v>54</v>
          </cell>
          <cell r="F62">
            <v>466</v>
          </cell>
          <cell r="G62">
            <v>20</v>
          </cell>
          <cell r="H62">
            <v>0.4</v>
          </cell>
          <cell r="K62">
            <v>412</v>
          </cell>
          <cell r="L62">
            <v>54</v>
          </cell>
          <cell r="O62">
            <v>82.4</v>
          </cell>
          <cell r="P62">
            <v>500</v>
          </cell>
          <cell r="T62">
            <v>6.3106796116504853</v>
          </cell>
          <cell r="U62">
            <v>0.24271844660194172</v>
          </cell>
          <cell r="V62">
            <v>21.4</v>
          </cell>
          <cell r="W62">
            <v>69.2</v>
          </cell>
          <cell r="X62">
            <v>10.8</v>
          </cell>
          <cell r="Y62" t="str">
            <v>акция/вывод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23.452999999999999</v>
          </cell>
          <cell r="E63">
            <v>24.363</v>
          </cell>
          <cell r="F63">
            <v>15.712999999999999</v>
          </cell>
          <cell r="G63">
            <v>24.178999999999998</v>
          </cell>
          <cell r="H63">
            <v>1</v>
          </cell>
          <cell r="K63">
            <v>15.712999999999999</v>
          </cell>
          <cell r="O63">
            <v>3.1425999999999998</v>
          </cell>
          <cell r="P63">
            <v>15</v>
          </cell>
          <cell r="T63">
            <v>12.467065487176225</v>
          </cell>
          <cell r="U63">
            <v>7.6939476866289063</v>
          </cell>
          <cell r="V63">
            <v>30.270800000000001</v>
          </cell>
          <cell r="W63">
            <v>1.0628</v>
          </cell>
          <cell r="X63">
            <v>1.5848</v>
          </cell>
        </row>
        <row r="64">
          <cell r="A64" t="str">
            <v>369 Колбаса Сливушка ТМ Вязанка в оболочке полиамид вес.  ПОКОМ</v>
          </cell>
          <cell r="B64" t="str">
            <v>кг</v>
          </cell>
          <cell r="C64" t="str">
            <v>Нояб</v>
          </cell>
          <cell r="D64">
            <v>-8.0920000000000005</v>
          </cell>
          <cell r="E64">
            <v>117.71</v>
          </cell>
          <cell r="G64">
            <v>109.614</v>
          </cell>
          <cell r="H64">
            <v>1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19.156399999999998</v>
          </cell>
          <cell r="W64">
            <v>6.4475999999999996</v>
          </cell>
          <cell r="X64">
            <v>12.1974</v>
          </cell>
          <cell r="Y64" t="str">
            <v>акция/вывод</v>
          </cell>
        </row>
        <row r="65">
          <cell r="A65" t="str">
            <v>370 Ветчина Сливушка с индейкой ТМ Вязанка в оболочке полиамид.</v>
          </cell>
          <cell r="B65" t="str">
            <v>кг</v>
          </cell>
          <cell r="C65" t="str">
            <v>Нояб</v>
          </cell>
          <cell r="D65">
            <v>69.158000000000001</v>
          </cell>
          <cell r="F65">
            <v>49.185000000000002</v>
          </cell>
          <cell r="G65">
            <v>14.491</v>
          </cell>
          <cell r="H65">
            <v>1</v>
          </cell>
          <cell r="K65">
            <v>49.185000000000002</v>
          </cell>
          <cell r="O65">
            <v>9.8369999999999997</v>
          </cell>
          <cell r="P65">
            <v>55</v>
          </cell>
          <cell r="T65">
            <v>7.0642472298464982</v>
          </cell>
          <cell r="U65">
            <v>1.4731117210531666</v>
          </cell>
          <cell r="V65">
            <v>0</v>
          </cell>
          <cell r="W65">
            <v>0.81440000000000001</v>
          </cell>
          <cell r="X65">
            <v>3.8200000000000003</v>
          </cell>
          <cell r="Y65" t="str">
            <v>акция/вывод</v>
          </cell>
        </row>
        <row r="66">
          <cell r="A66" t="str">
            <v>371  Сосиски Сочинки Молочные 0,4 кг ТМ Стародворье  ПОКОМ</v>
          </cell>
          <cell r="B66" t="str">
            <v>шт</v>
          </cell>
          <cell r="C66" t="str">
            <v>Нояб</v>
          </cell>
          <cell r="D66">
            <v>324</v>
          </cell>
          <cell r="F66">
            <v>280</v>
          </cell>
          <cell r="H66">
            <v>0.4</v>
          </cell>
          <cell r="K66">
            <v>280</v>
          </cell>
          <cell r="O66">
            <v>56</v>
          </cell>
          <cell r="P66">
            <v>350</v>
          </cell>
          <cell r="T66">
            <v>6.25</v>
          </cell>
          <cell r="U66">
            <v>0</v>
          </cell>
          <cell r="V66">
            <v>1.4</v>
          </cell>
          <cell r="W66">
            <v>45.8</v>
          </cell>
          <cell r="X66">
            <v>8.8000000000000007</v>
          </cell>
          <cell r="Y66" t="str">
            <v>акция/вывод</v>
          </cell>
        </row>
        <row r="67">
          <cell r="A67" t="str">
            <v>372  Сосиски Сочинки Сливочные 0,4 кг ТМ Стародворье  ПОКОМ</v>
          </cell>
          <cell r="B67" t="str">
            <v>шт</v>
          </cell>
          <cell r="C67" t="str">
            <v>Нояб</v>
          </cell>
          <cell r="D67">
            <v>54</v>
          </cell>
          <cell r="E67">
            <v>30</v>
          </cell>
          <cell r="F67">
            <v>17</v>
          </cell>
          <cell r="G67">
            <v>30</v>
          </cell>
          <cell r="H67">
            <v>0.4</v>
          </cell>
          <cell r="K67">
            <v>17</v>
          </cell>
          <cell r="O67">
            <v>3.4</v>
          </cell>
          <cell r="P67">
            <v>10</v>
          </cell>
          <cell r="T67">
            <v>11.764705882352942</v>
          </cell>
          <cell r="U67">
            <v>8.8235294117647065</v>
          </cell>
          <cell r="V67">
            <v>1</v>
          </cell>
          <cell r="W67">
            <v>-1</v>
          </cell>
          <cell r="X67">
            <v>3.2</v>
          </cell>
          <cell r="Y67" t="str">
            <v>акция/вывод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126.626</v>
          </cell>
          <cell r="E68">
            <v>18.227</v>
          </cell>
          <cell r="F68">
            <v>82.668000000000006</v>
          </cell>
          <cell r="G68">
            <v>45.701000000000001</v>
          </cell>
          <cell r="H68">
            <v>1</v>
          </cell>
          <cell r="K68">
            <v>82.668000000000006</v>
          </cell>
          <cell r="O68">
            <v>16.5336</v>
          </cell>
          <cell r="P68">
            <v>100</v>
          </cell>
          <cell r="T68">
            <v>8.8124183480911586</v>
          </cell>
          <cell r="U68">
            <v>2.7641288043741232</v>
          </cell>
          <cell r="V68">
            <v>14.9572</v>
          </cell>
          <cell r="W68">
            <v>13.196199999999999</v>
          </cell>
          <cell r="X68">
            <v>10.326600000000001</v>
          </cell>
        </row>
        <row r="69">
          <cell r="A69" t="str">
            <v>381  Сардельки Сочинки 0,4кг ТМ Стародворье  ПОКОМ</v>
          </cell>
          <cell r="B69" t="str">
            <v>кг</v>
          </cell>
          <cell r="C69" t="str">
            <v>Нояб</v>
          </cell>
          <cell r="D69">
            <v>1500</v>
          </cell>
          <cell r="F69">
            <v>347</v>
          </cell>
          <cell r="G69">
            <v>1123</v>
          </cell>
          <cell r="H69">
            <v>0.4</v>
          </cell>
          <cell r="K69">
            <v>347</v>
          </cell>
          <cell r="O69">
            <v>69.400000000000006</v>
          </cell>
          <cell r="T69">
            <v>16.181556195965417</v>
          </cell>
          <cell r="U69">
            <v>16.181556195965417</v>
          </cell>
          <cell r="V69">
            <v>7.4</v>
          </cell>
          <cell r="W69">
            <v>88.6</v>
          </cell>
          <cell r="X69">
            <v>46.6</v>
          </cell>
          <cell r="Y69" t="str">
            <v>акция/вывод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  <cell r="B70" t="str">
            <v>кг</v>
          </cell>
          <cell r="D70">
            <v>0.69899999999999995</v>
          </cell>
          <cell r="E70">
            <v>117.85299999999999</v>
          </cell>
          <cell r="F70">
            <v>0.82199999999999995</v>
          </cell>
          <cell r="G70">
            <v>117.73</v>
          </cell>
          <cell r="H70">
            <v>1</v>
          </cell>
          <cell r="K70">
            <v>0.82199999999999995</v>
          </cell>
          <cell r="O70">
            <v>0.16439999999999999</v>
          </cell>
          <cell r="T70">
            <v>716.11922141119226</v>
          </cell>
          <cell r="U70">
            <v>716.11922141119226</v>
          </cell>
          <cell r="V70">
            <v>9.8069999999999986</v>
          </cell>
          <cell r="W70">
            <v>0</v>
          </cell>
          <cell r="X70">
            <v>14.594800000000001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  <cell r="B71" t="str">
            <v>кг</v>
          </cell>
          <cell r="D71">
            <v>114.325</v>
          </cell>
          <cell r="E71">
            <v>204.54900000000001</v>
          </cell>
          <cell r="F71">
            <v>89.022000000000006</v>
          </cell>
          <cell r="G71">
            <v>204.48</v>
          </cell>
          <cell r="H71">
            <v>1</v>
          </cell>
          <cell r="K71">
            <v>57.990000000000009</v>
          </cell>
          <cell r="L71">
            <v>31.032</v>
          </cell>
          <cell r="O71">
            <v>11.598000000000003</v>
          </cell>
          <cell r="T71">
            <v>17.630625969994821</v>
          </cell>
          <cell r="U71">
            <v>17.630625969994821</v>
          </cell>
          <cell r="V71">
            <v>17.420400000000001</v>
          </cell>
          <cell r="W71">
            <v>17.250599999999999</v>
          </cell>
          <cell r="X71">
            <v>24.23</v>
          </cell>
        </row>
        <row r="72">
          <cell r="A72" t="str">
            <v>389 Колбаса вареная Мусульманская Халяль ТМ Вязанка Халяль оболочка вектор 0,4 кг АК.  Поком</v>
          </cell>
          <cell r="B72" t="str">
            <v>шт</v>
          </cell>
          <cell r="D72">
            <v>300</v>
          </cell>
          <cell r="E72">
            <v>112</v>
          </cell>
          <cell r="F72">
            <v>156</v>
          </cell>
          <cell r="G72">
            <v>229</v>
          </cell>
          <cell r="H72">
            <v>0.4</v>
          </cell>
          <cell r="K72">
            <v>156</v>
          </cell>
          <cell r="O72">
            <v>31.2</v>
          </cell>
          <cell r="P72">
            <v>120</v>
          </cell>
          <cell r="T72">
            <v>11.185897435897436</v>
          </cell>
          <cell r="U72">
            <v>7.3397435897435903</v>
          </cell>
          <cell r="V72">
            <v>52.2</v>
          </cell>
          <cell r="W72">
            <v>31.4</v>
          </cell>
          <cell r="X72">
            <v>31.2</v>
          </cell>
        </row>
        <row r="73">
          <cell r="A73" t="str">
            <v>390 Сосиски Восточные Халяль ТМ Вязанка в оболочке полиамид в вакуумной упаковке 0,33 кг  Поком</v>
          </cell>
          <cell r="B73" t="str">
            <v>шт</v>
          </cell>
          <cell r="D73">
            <v>257</v>
          </cell>
          <cell r="E73">
            <v>352</v>
          </cell>
          <cell r="F73">
            <v>162</v>
          </cell>
          <cell r="G73">
            <v>395</v>
          </cell>
          <cell r="H73">
            <v>0.33</v>
          </cell>
          <cell r="K73">
            <v>162</v>
          </cell>
          <cell r="O73">
            <v>32.4</v>
          </cell>
          <cell r="T73">
            <v>12.191358024691359</v>
          </cell>
          <cell r="U73">
            <v>12.191358024691359</v>
          </cell>
          <cell r="V73">
            <v>61</v>
          </cell>
          <cell r="W73">
            <v>9.4</v>
          </cell>
          <cell r="X73">
            <v>45.4</v>
          </cell>
        </row>
        <row r="74">
          <cell r="A74" t="str">
            <v>БОНУС_225  Колбаса Дугушка со шпиком, ВЕС, ТМ Стародворье   ПОКОМ</v>
          </cell>
          <cell r="B74" t="str">
            <v>кг</v>
          </cell>
          <cell r="E74">
            <v>2.6320000000000001</v>
          </cell>
          <cell r="F74">
            <v>2.6320000000000001</v>
          </cell>
          <cell r="H74">
            <v>0</v>
          </cell>
          <cell r="K74">
            <v>2.6320000000000001</v>
          </cell>
          <cell r="O74">
            <v>0.52639999999999998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A75" t="str">
            <v>БОНУС_229  Колбаса Молочная Дугушка, в/у, ВЕС, ТМ Стародворье   ПОКОМ</v>
          </cell>
          <cell r="B75" t="str">
            <v>кг</v>
          </cell>
          <cell r="D75">
            <v>-14.15</v>
          </cell>
          <cell r="E75">
            <v>14.15</v>
          </cell>
          <cell r="H75">
            <v>0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8.7908000000000008</v>
          </cell>
          <cell r="W75">
            <v>6.6834000000000007</v>
          </cell>
          <cell r="X75">
            <v>5.9832000000000001</v>
          </cell>
        </row>
        <row r="76">
          <cell r="A76" t="str">
            <v>БОНУС_314 Колбаса вареная Филейская ТМ Вязанка ТС Классическая в оболочке полиамид.  ПОКОМ</v>
          </cell>
          <cell r="B76" t="str">
            <v>кг</v>
          </cell>
          <cell r="E76">
            <v>2.6840000000000002</v>
          </cell>
          <cell r="H76">
            <v>0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1.0968</v>
          </cell>
          <cell r="W76">
            <v>0.26919999999999999</v>
          </cell>
          <cell r="X76">
            <v>0.80519999999999992</v>
          </cell>
        </row>
        <row r="77">
          <cell r="A77" t="str">
            <v>У_250  Сардельки стародворские с говядиной в обол. NDX, ВЕС. ПОКОМ</v>
          </cell>
          <cell r="B77" t="str">
            <v>кг</v>
          </cell>
          <cell r="D77">
            <v>1.3979999999999999</v>
          </cell>
          <cell r="H77">
            <v>0</v>
          </cell>
          <cell r="K77">
            <v>0</v>
          </cell>
          <cell r="O77">
            <v>0</v>
          </cell>
          <cell r="T77" t="e">
            <v>#DIV/0!</v>
          </cell>
          <cell r="U77" t="e">
            <v>#DIV/0!</v>
          </cell>
          <cell r="V77">
            <v>26.438400000000001</v>
          </cell>
          <cell r="W77">
            <v>0.53760000000000008</v>
          </cell>
          <cell r="X77">
            <v>2.1288</v>
          </cell>
        </row>
        <row r="78">
          <cell r="A78" t="str">
            <v>У_301  Сосиски Сочинки по-баварски с сыром,  0.4кг, ТМ Стародворье  ПОКОМ</v>
          </cell>
          <cell r="B78" t="str">
            <v>шт</v>
          </cell>
          <cell r="D78">
            <v>-3</v>
          </cell>
          <cell r="G78">
            <v>-3</v>
          </cell>
          <cell r="H78">
            <v>0</v>
          </cell>
          <cell r="K78">
            <v>0</v>
          </cell>
          <cell r="O78">
            <v>0</v>
          </cell>
          <cell r="T78" t="e">
            <v>#DIV/0!</v>
          </cell>
          <cell r="U78" t="e">
            <v>#DIV/0!</v>
          </cell>
          <cell r="V78">
            <v>52.2</v>
          </cell>
          <cell r="W78">
            <v>-1.8</v>
          </cell>
          <cell r="X78">
            <v>1.2</v>
          </cell>
        </row>
        <row r="79">
          <cell r="A79" t="str">
            <v>У_314 Колбаса вареная Филейская ТМ Вязанка ТС Классическая в оболочке полиамид.  ПОКОМ</v>
          </cell>
          <cell r="B79" t="str">
            <v>кг</v>
          </cell>
          <cell r="E79">
            <v>1.34</v>
          </cell>
          <cell r="H79">
            <v>0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0.80879999999999996</v>
          </cell>
        </row>
        <row r="80">
          <cell r="A80" t="str">
            <v>У_363 Сардельки Филейские Вязанка ТМ Вязанка в обол NDX  ПОКОМ</v>
          </cell>
          <cell r="B80" t="str">
            <v>кг</v>
          </cell>
          <cell r="D80">
            <v>5.3440000000000003</v>
          </cell>
          <cell r="G80">
            <v>5.3440000000000003</v>
          </cell>
          <cell r="H80">
            <v>0</v>
          </cell>
          <cell r="K80">
            <v>0</v>
          </cell>
          <cell r="O80">
            <v>0</v>
          </cell>
          <cell r="T80" t="e">
            <v>#DIV/0!</v>
          </cell>
          <cell r="U80" t="e">
            <v>#DIV/0!</v>
          </cell>
          <cell r="V80">
            <v>10.6532</v>
          </cell>
          <cell r="W80">
            <v>1.0660000000000001</v>
          </cell>
          <cell r="X80">
            <v>1.3371999999999999</v>
          </cell>
        </row>
        <row r="81">
          <cell r="A81" t="str">
            <v>У_372  Сосиски Сочинки Сливочные 0,4 кг ТМ Стародворье  ПОКОМ</v>
          </cell>
          <cell r="B81" t="str">
            <v>шт</v>
          </cell>
          <cell r="D81">
            <v>-2</v>
          </cell>
          <cell r="G81">
            <v>-2</v>
          </cell>
          <cell r="H81">
            <v>0</v>
          </cell>
          <cell r="K81">
            <v>0</v>
          </cell>
          <cell r="O81">
            <v>0</v>
          </cell>
          <cell r="T81" t="e">
            <v>#DIV/0!</v>
          </cell>
          <cell r="U81" t="e">
            <v>#DIV/0!</v>
          </cell>
          <cell r="V81">
            <v>49.6</v>
          </cell>
          <cell r="W81">
            <v>-2.2000000000000002</v>
          </cell>
          <cell r="X81">
            <v>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22914.882000000001</v>
          </cell>
          <cell r="G7">
            <v>23696.092000000001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779.23400000000004</v>
          </cell>
          <cell r="G8">
            <v>779.23400000000004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460.95</v>
          </cell>
          <cell r="G9">
            <v>460.95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210.09200000000001</v>
          </cell>
          <cell r="G10">
            <v>210.09200000000001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108.19199999999999</v>
          </cell>
          <cell r="G11">
            <v>108.19199999999999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21664.858</v>
          </cell>
          <cell r="G12">
            <v>21664.858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456.03500000000003</v>
          </cell>
          <cell r="G13">
            <v>456.03500000000003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7995.5780000000004</v>
          </cell>
          <cell r="G14">
            <v>7995.5780000000004</v>
          </cell>
        </row>
        <row r="15">
          <cell r="A15" t="str">
            <v>217  Колбаса Докторская Дугушка, ВЕС, НЕ ГОСТ, ТМ Стародворье ПОКОМ</v>
          </cell>
          <cell r="D15" t="str">
            <v>00-00005646</v>
          </cell>
          <cell r="F15">
            <v>560.88</v>
          </cell>
          <cell r="G15">
            <v>560.88</v>
          </cell>
        </row>
        <row r="16">
          <cell r="A16" t="str">
            <v>219  Колбаса Докторская Особая ТМ Особый рецепт, ВЕС  ПОКОМ</v>
          </cell>
          <cell r="D16" t="str">
            <v>00-00005821</v>
          </cell>
          <cell r="F16">
            <v>1010.915</v>
          </cell>
          <cell r="G16">
            <v>1010.915</v>
          </cell>
        </row>
        <row r="17">
          <cell r="A17" t="str">
            <v>229  Колбаса Молочная Дугушка, в/у, ВЕС, ТМ Стародворье   ПОКОМ</v>
          </cell>
          <cell r="D17" t="str">
            <v>00-00005274</v>
          </cell>
          <cell r="F17">
            <v>154.20500000000001</v>
          </cell>
          <cell r="G17">
            <v>154.20500000000001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1012.3819999999999</v>
          </cell>
          <cell r="G18">
            <v>1012.3819999999999</v>
          </cell>
        </row>
        <row r="19">
          <cell r="A19" t="str">
            <v>234  Колбаса Нежная, п/а, ВЕС, ТМ КОЛБАСНЫЙ СТАНДАРТ ВсхЗв ПОКОМ</v>
          </cell>
          <cell r="D19" t="str">
            <v>00-00005975</v>
          </cell>
          <cell r="F19">
            <v>-3.0379999999999998</v>
          </cell>
          <cell r="G19">
            <v>-3.0379999999999998</v>
          </cell>
        </row>
        <row r="20">
          <cell r="A20" t="str">
            <v>235  Колбаса Особая ТМ Особый рецепт, ВЕС, ТМ Стародворье ПОКОМ</v>
          </cell>
          <cell r="D20" t="str">
            <v>00-00005823</v>
          </cell>
          <cell r="F20">
            <v>1017.785</v>
          </cell>
          <cell r="G20">
            <v>1017.785</v>
          </cell>
        </row>
        <row r="21">
          <cell r="A21" t="str">
            <v>236  Колбаса Рубленая ЗАПЕЧ. Дугушка ТМ Стародворье, вектор, в/к    ПОКОМ</v>
          </cell>
          <cell r="D21" t="str">
            <v>00-00005635</v>
          </cell>
          <cell r="F21">
            <v>205.77799999999999</v>
          </cell>
          <cell r="G21">
            <v>205.77799999999999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D22" t="str">
            <v>00-00005603</v>
          </cell>
          <cell r="F22">
            <v>153.52500000000001</v>
          </cell>
          <cell r="G22">
            <v>153.52500000000001</v>
          </cell>
        </row>
        <row r="23">
          <cell r="A23" t="str">
            <v>242  Колбаса Сервелат ЗАПЕЧ.Дугушка ТМ Стародворье, вектор, в/к     ПОКОМ</v>
          </cell>
          <cell r="D23" t="str">
            <v>00-00005636</v>
          </cell>
          <cell r="F23">
            <v>100.384</v>
          </cell>
          <cell r="G23">
            <v>100.384</v>
          </cell>
        </row>
        <row r="24">
          <cell r="A24" t="str">
            <v>243  Колбаса Сервелат Зернистый, ВЕС.  ПОКОМ</v>
          </cell>
          <cell r="D24" t="str">
            <v>00-00000887</v>
          </cell>
          <cell r="F24">
            <v>254.858</v>
          </cell>
          <cell r="G24">
            <v>254.858</v>
          </cell>
        </row>
        <row r="25">
          <cell r="A25" t="str">
            <v>244  Колбаса Сервелат Кремлевский, ВЕС. ПОКОМ</v>
          </cell>
          <cell r="D25" t="str">
            <v>00-00000888</v>
          </cell>
          <cell r="F25">
            <v>359.30500000000001</v>
          </cell>
          <cell r="G25">
            <v>359.30500000000001</v>
          </cell>
        </row>
        <row r="26">
          <cell r="A26" t="str">
            <v>247  Сардельки Нежные, ВЕС.  ПОКОМ</v>
          </cell>
          <cell r="D26" t="str">
            <v>00-00000890</v>
          </cell>
          <cell r="F26">
            <v>380.82600000000002</v>
          </cell>
          <cell r="G26">
            <v>380.82600000000002</v>
          </cell>
        </row>
        <row r="27">
          <cell r="A27" t="str">
            <v>248  Сардельки Сочные ТМ Особый рецепт,   ПОКОМ</v>
          </cell>
          <cell r="D27" t="str">
            <v>00-00006239</v>
          </cell>
          <cell r="F27">
            <v>1065.3689999999999</v>
          </cell>
          <cell r="G27">
            <v>1065.3689999999999</v>
          </cell>
        </row>
        <row r="28">
          <cell r="A28" t="str">
            <v>250  Сардельки стародворские с говядиной в обол. NDX, ВЕС. ПОКОМ</v>
          </cell>
          <cell r="D28" t="str">
            <v>00-00006052</v>
          </cell>
          <cell r="F28">
            <v>182.82</v>
          </cell>
          <cell r="G28">
            <v>182.82</v>
          </cell>
        </row>
        <row r="29">
          <cell r="A29" t="str">
            <v>255  Сосиски Молочные для завтрака ТМ Особый рецепт, п/а МГС, ВЕС, ТМ Стародворье  ПОКОМ</v>
          </cell>
          <cell r="D29" t="str">
            <v>00-00006302</v>
          </cell>
          <cell r="F29">
            <v>65.045000000000002</v>
          </cell>
          <cell r="G29">
            <v>65.045000000000002</v>
          </cell>
        </row>
        <row r="30">
          <cell r="A30" t="str">
            <v>257  Сосиски Молочные оригинальные ТМ Особый рецепт, ВЕС.   ПОКОМ</v>
          </cell>
          <cell r="D30" t="str">
            <v>00-00005822</v>
          </cell>
          <cell r="F30">
            <v>156.52500000000001</v>
          </cell>
          <cell r="G30">
            <v>156.52500000000001</v>
          </cell>
        </row>
        <row r="31">
          <cell r="A31" t="str">
            <v>265  Колбаса Балыкбургская, ВЕС, ТМ Баварушка  ПОКОМ</v>
          </cell>
          <cell r="D31" t="str">
            <v>00-00006426</v>
          </cell>
          <cell r="F31">
            <v>1149.0820000000001</v>
          </cell>
          <cell r="G31">
            <v>1149.0820000000001</v>
          </cell>
        </row>
        <row r="32">
          <cell r="A32" t="str">
            <v>266  Колбаса Филейбургская с сочным окороком, ВЕС, ТМ Баварушка  ПОКОМ</v>
          </cell>
          <cell r="D32" t="str">
            <v>00-00006428</v>
          </cell>
          <cell r="F32">
            <v>1007.29</v>
          </cell>
          <cell r="G32">
            <v>1007.29</v>
          </cell>
        </row>
        <row r="33">
          <cell r="A33" t="str">
            <v>268  Сосиски Филейбургские с филе сочного окорока, ВЕС, ТМ Баварушка  ПОКОМ</v>
          </cell>
          <cell r="D33" t="str">
            <v>00-00006987</v>
          </cell>
          <cell r="F33">
            <v>38.383000000000003</v>
          </cell>
          <cell r="G33">
            <v>38.383000000000003</v>
          </cell>
        </row>
        <row r="34">
          <cell r="A34" t="str">
            <v>271  Колбаса Сервелат Левантский ТМ Особый Рецепт, ВЕС. ПОКОМ</v>
          </cell>
          <cell r="D34" t="str">
            <v>00-00006990</v>
          </cell>
          <cell r="F34">
            <v>187.053</v>
          </cell>
          <cell r="G34">
            <v>187.053</v>
          </cell>
        </row>
        <row r="35">
          <cell r="A35" t="str">
            <v>283  Сосиски Сочинки, ВЕС, ТМ Стародворье ПОКОМ</v>
          </cell>
          <cell r="D35" t="str">
            <v>00-00007182</v>
          </cell>
          <cell r="F35">
            <v>156.92500000000001</v>
          </cell>
          <cell r="G35">
            <v>156.92500000000001</v>
          </cell>
        </row>
        <row r="36">
          <cell r="A36" t="str">
            <v>297  Колбаса Мясорубская с рубленой грудинкой ВЕС ТМ Стародворье  ПОКОМ</v>
          </cell>
          <cell r="D36" t="str">
            <v>00-00007882</v>
          </cell>
          <cell r="F36">
            <v>252.441</v>
          </cell>
          <cell r="G36">
            <v>252.441</v>
          </cell>
        </row>
        <row r="37">
          <cell r="A37" t="str">
            <v>315 Колбаса Нежная ТМ Зареченские ТС Зареченские продукты в оболочкНТУ.  изделие вар  ПОКОМ</v>
          </cell>
          <cell r="D37" t="str">
            <v>00-00008105</v>
          </cell>
          <cell r="F37">
            <v>36.145000000000003</v>
          </cell>
          <cell r="G37">
            <v>36.145000000000003</v>
          </cell>
        </row>
        <row r="38">
          <cell r="A38" t="str">
            <v>316 Колбаса варенокоиз мяса птицы Сервелат Пражский ТМ Зареченские ТС Зареченские  ПОКОМ</v>
          </cell>
          <cell r="D38" t="str">
            <v>00-00008106</v>
          </cell>
          <cell r="F38">
            <v>204.66499999999999</v>
          </cell>
          <cell r="G38">
            <v>204.66499999999999</v>
          </cell>
        </row>
        <row r="39">
          <cell r="A39" t="str">
            <v>317 Колбаса Сервелат Рижский ТМ Зареченские ТС Зареченские  фиброуз в вакуумной у  ПОКОМ</v>
          </cell>
          <cell r="D39" t="str">
            <v>00-00008107</v>
          </cell>
          <cell r="F39">
            <v>201.291</v>
          </cell>
          <cell r="G39">
            <v>201.291</v>
          </cell>
        </row>
        <row r="40">
          <cell r="A40" t="str">
            <v>318 Сосиски Датские ТМ Зареченские колбасы ТС Зареченские п полиамид в модифициров  ПОКОМ</v>
          </cell>
          <cell r="D40" t="str">
            <v>00-00008108</v>
          </cell>
          <cell r="F40">
            <v>2816.172</v>
          </cell>
          <cell r="G40">
            <v>2816.172</v>
          </cell>
        </row>
        <row r="41">
          <cell r="A41" t="str">
            <v>321 Сосиски Сочинки по-баварски с сыром ТМ Стародворье в оболочке  ПОКОМ</v>
          </cell>
          <cell r="D41" t="str">
            <v>00-00008167</v>
          </cell>
          <cell r="F41">
            <v>121.44499999999999</v>
          </cell>
          <cell r="G41">
            <v>121.44499999999999</v>
          </cell>
        </row>
        <row r="42">
          <cell r="A42" t="str">
            <v>322 Сосиски Сочинки с сыром ТМ Стародворье в оболочке  ПОКОМ</v>
          </cell>
          <cell r="D42" t="str">
            <v>00-00008168</v>
          </cell>
          <cell r="F42">
            <v>103.43</v>
          </cell>
          <cell r="G42">
            <v>103.43</v>
          </cell>
        </row>
        <row r="43">
          <cell r="A43" t="str">
            <v>366 Сосиски Сочинки по-баварски ТМ Стародворье в обол полиам  ПОКОМ</v>
          </cell>
          <cell r="D43" t="str">
            <v>00-00008717</v>
          </cell>
          <cell r="F43">
            <v>35.710999999999999</v>
          </cell>
          <cell r="G43">
            <v>35.710999999999999</v>
          </cell>
        </row>
        <row r="44">
          <cell r="A44" t="str">
            <v>383 Колбаса Сочинка по-европейски с сочной грудиной ТМ Стародворье в оболочке фиброуз в ва  Поком</v>
          </cell>
          <cell r="D44" t="str">
            <v>00-00008906</v>
          </cell>
          <cell r="F44">
            <v>63.832000000000001</v>
          </cell>
          <cell r="G44">
            <v>63.832000000000001</v>
          </cell>
        </row>
        <row r="45">
          <cell r="A45" t="str">
            <v>384  Колбаса Сочинка по-фински с сочным окороком ТМ Стародворье в оболочке фиброуз в ва  Поком</v>
          </cell>
          <cell r="D45" t="str">
            <v>00-00008907</v>
          </cell>
          <cell r="F45">
            <v>161.816</v>
          </cell>
          <cell r="G45">
            <v>161.816</v>
          </cell>
        </row>
        <row r="46">
          <cell r="A46" t="str">
            <v>Логистический Партнер Шт</v>
          </cell>
          <cell r="D46" t="str">
            <v>00-00000935</v>
          </cell>
          <cell r="F46">
            <v>470.79</v>
          </cell>
          <cell r="G46">
            <v>1252</v>
          </cell>
        </row>
        <row r="47">
          <cell r="A47" t="str">
            <v>058  Колбаса Докторская Особая ТМ Особый рецепт,  0,5кг, ПОКОМ</v>
          </cell>
          <cell r="D47" t="str">
            <v>00-00005829</v>
          </cell>
          <cell r="F47">
            <v>30</v>
          </cell>
          <cell r="G47">
            <v>60</v>
          </cell>
        </row>
        <row r="48">
          <cell r="A48" t="str">
            <v>083  Колбаса Швейцарская 0,17 кг., ШТ., сырокопченая   ПОКОМ</v>
          </cell>
          <cell r="D48" t="str">
            <v>00-00000953</v>
          </cell>
          <cell r="F48">
            <v>25.5</v>
          </cell>
          <cell r="G48">
            <v>150</v>
          </cell>
        </row>
        <row r="49">
          <cell r="A49" t="str">
            <v>092  Сосиски Баварские с сыром,  0.42кг,ПОКОМ</v>
          </cell>
          <cell r="D49" t="str">
            <v>00-00000947</v>
          </cell>
          <cell r="F49">
            <v>40.32</v>
          </cell>
          <cell r="G49">
            <v>96</v>
          </cell>
        </row>
        <row r="50">
          <cell r="A50" t="str">
            <v>096  Сосиски Баварские,  0.42кг,ПОКОМ</v>
          </cell>
          <cell r="D50" t="str">
            <v>00-00000946</v>
          </cell>
          <cell r="F50">
            <v>40.32</v>
          </cell>
          <cell r="G50">
            <v>96</v>
          </cell>
        </row>
        <row r="51">
          <cell r="A51" t="str">
            <v>117  Колбаса Сервелат Филейбургский с ароматными пряностями, в/у 0,35 кг срез, БАВАРУШКА ПОКОМ</v>
          </cell>
          <cell r="D51" t="str">
            <v>00-00007292</v>
          </cell>
          <cell r="F51">
            <v>6.3</v>
          </cell>
          <cell r="G51">
            <v>18</v>
          </cell>
        </row>
        <row r="52">
          <cell r="A52" t="str">
            <v>273  Сосиски Сочинки с сочной грудинкой, МГС 0.4кг,   ПОКОМ</v>
          </cell>
          <cell r="D52" t="str">
            <v>00-00007884</v>
          </cell>
          <cell r="F52">
            <v>71.599999999999994</v>
          </cell>
          <cell r="G52">
            <v>179</v>
          </cell>
        </row>
        <row r="53">
          <cell r="A53" t="str">
            <v>301  Сосиски Сочинки по-баварски с сыром,  0.4кг, ТМ Стародворье  ПОКОМ</v>
          </cell>
          <cell r="D53" t="str">
            <v>00-00007885</v>
          </cell>
          <cell r="F53">
            <v>62.4</v>
          </cell>
          <cell r="G53">
            <v>156</v>
          </cell>
        </row>
        <row r="54">
          <cell r="A54" t="str">
            <v>302  Сосиски Сочинки по-баварски,  0.4кг, ТМ Стародворье  ПОКОМ</v>
          </cell>
          <cell r="D54" t="str">
            <v>00-00007886</v>
          </cell>
          <cell r="F54">
            <v>57.6</v>
          </cell>
          <cell r="G54">
            <v>144</v>
          </cell>
        </row>
        <row r="55">
          <cell r="A55" t="str">
            <v>309  Сосиски Сочинки с сыром 0,4 кг ТМ Стародворье  ПОКОМ</v>
          </cell>
          <cell r="D55" t="str">
            <v>00-00008169</v>
          </cell>
          <cell r="F55">
            <v>57.6</v>
          </cell>
          <cell r="G55">
            <v>144</v>
          </cell>
        </row>
        <row r="56">
          <cell r="A56" t="str">
            <v>320  Сосиски Сочинки с сочным окороком 0,4 кг ТМ Стародворье  ПОКОМ</v>
          </cell>
          <cell r="D56" t="str">
            <v>00-00008111</v>
          </cell>
          <cell r="F56">
            <v>24</v>
          </cell>
          <cell r="G56">
            <v>60</v>
          </cell>
        </row>
        <row r="57">
          <cell r="A57" t="str">
            <v>323 Колбаса варенокопченая Балыкбургская рубленая ТМ Баварушка срез 0,35 кг   ПОКОМ</v>
          </cell>
          <cell r="D57" t="str">
            <v>00-00008170</v>
          </cell>
          <cell r="F57">
            <v>6.3</v>
          </cell>
          <cell r="G57">
            <v>18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D58" t="str">
            <v>00-00008268</v>
          </cell>
          <cell r="F58">
            <v>5.95</v>
          </cell>
          <cell r="G58">
            <v>17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D59" t="str">
            <v>00-00008447</v>
          </cell>
          <cell r="F59">
            <v>18.899999999999999</v>
          </cell>
          <cell r="G59">
            <v>54</v>
          </cell>
        </row>
        <row r="60">
          <cell r="A60" t="str">
            <v>352  Сардельки Сочинки с сыром 0,4 кг ТМ Стародворье   ПОКОМ</v>
          </cell>
          <cell r="D60" t="str">
            <v>00-00008517</v>
          </cell>
          <cell r="F60">
            <v>24</v>
          </cell>
          <cell r="G60">
            <v>60</v>
          </cell>
        </row>
        <row r="61">
          <cell r="A61" t="str">
            <v>Итого</v>
          </cell>
          <cell r="F61">
            <v>22914.882000000001</v>
          </cell>
          <cell r="G61">
            <v>23696.092000000001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29789.739000000001</v>
          </cell>
          <cell r="G5">
            <v>25731.039999999997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14</v>
          </cell>
          <cell r="F10">
            <v>-1</v>
          </cell>
          <cell r="H10">
            <v>0</v>
          </cell>
          <cell r="I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138</v>
          </cell>
          <cell r="E11">
            <v>102</v>
          </cell>
          <cell r="F11">
            <v>240</v>
          </cell>
          <cell r="H11">
            <v>0</v>
          </cell>
          <cell r="I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92</v>
          </cell>
          <cell r="E14">
            <v>1</v>
          </cell>
          <cell r="F14">
            <v>-1</v>
          </cell>
          <cell r="H14">
            <v>0.35</v>
          </cell>
          <cell r="I14">
            <v>45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60</v>
          </cell>
          <cell r="F16">
            <v>60</v>
          </cell>
          <cell r="H16">
            <v>0</v>
          </cell>
          <cell r="I16">
            <v>180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E17">
            <v>1</v>
          </cell>
          <cell r="F17">
            <v>25</v>
          </cell>
          <cell r="H17">
            <v>0</v>
          </cell>
          <cell r="I17">
            <v>50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H18">
            <v>0</v>
          </cell>
          <cell r="I18">
            <v>50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116</v>
          </cell>
          <cell r="F19">
            <v>43</v>
          </cell>
          <cell r="G19">
            <v>69</v>
          </cell>
          <cell r="H19">
            <v>0.5</v>
          </cell>
          <cell r="I19">
            <v>60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408</v>
          </cell>
          <cell r="E20">
            <v>250</v>
          </cell>
          <cell r="F20">
            <v>540</v>
          </cell>
          <cell r="H20">
            <v>0</v>
          </cell>
          <cell r="I20">
            <v>55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D21">
            <v>80</v>
          </cell>
          <cell r="E21">
            <v>40</v>
          </cell>
          <cell r="F21">
            <v>120</v>
          </cell>
          <cell r="H21">
            <v>0</v>
          </cell>
          <cell r="I21">
            <v>55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D23">
            <v>198</v>
          </cell>
          <cell r="E23">
            <v>300</v>
          </cell>
          <cell r="F23">
            <v>498</v>
          </cell>
          <cell r="H23">
            <v>0</v>
          </cell>
          <cell r="I23">
            <v>50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150</v>
          </cell>
          <cell r="E24">
            <v>102</v>
          </cell>
          <cell r="F24">
            <v>252</v>
          </cell>
          <cell r="H24">
            <v>0</v>
          </cell>
          <cell r="I24">
            <v>40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84</v>
          </cell>
          <cell r="F27">
            <v>84</v>
          </cell>
          <cell r="H27">
            <v>0</v>
          </cell>
          <cell r="I27">
            <v>45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144</v>
          </cell>
          <cell r="E28">
            <v>54</v>
          </cell>
          <cell r="F28">
            <v>198</v>
          </cell>
          <cell r="H28">
            <v>0</v>
          </cell>
          <cell r="I28">
            <v>35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D29">
            <v>96</v>
          </cell>
          <cell r="E29">
            <v>40</v>
          </cell>
          <cell r="F29">
            <v>136</v>
          </cell>
          <cell r="H29">
            <v>0</v>
          </cell>
          <cell r="I29">
            <v>45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48</v>
          </cell>
          <cell r="E31">
            <v>44</v>
          </cell>
          <cell r="F31">
            <v>92</v>
          </cell>
          <cell r="H31">
            <v>0</v>
          </cell>
          <cell r="I31">
            <v>45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60</v>
          </cell>
          <cell r="E32">
            <v>42</v>
          </cell>
          <cell r="F32">
            <v>102</v>
          </cell>
          <cell r="H32">
            <v>0</v>
          </cell>
          <cell r="I32">
            <v>45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53.677999999999997</v>
          </cell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H36">
            <v>1</v>
          </cell>
          <cell r="I36">
            <v>55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2172.9749999999999</v>
          </cell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D47">
            <v>7.024</v>
          </cell>
          <cell r="F47">
            <v>2.1320000000000001</v>
          </cell>
          <cell r="H47">
            <v>1</v>
          </cell>
          <cell r="I47">
            <v>40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D48">
            <v>143.458</v>
          </cell>
          <cell r="F48">
            <v>34.613999999999997</v>
          </cell>
          <cell r="H48">
            <v>1</v>
          </cell>
          <cell r="I48">
            <v>30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D54">
            <v>75.936000000000007</v>
          </cell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619.17499999999995</v>
          </cell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30</v>
          </cell>
          <cell r="F71">
            <v>30</v>
          </cell>
          <cell r="H71">
            <v>0</v>
          </cell>
          <cell r="I71">
            <v>45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260</v>
          </cell>
          <cell r="E72">
            <v>250</v>
          </cell>
          <cell r="F72">
            <v>510</v>
          </cell>
          <cell r="H72">
            <v>0</v>
          </cell>
          <cell r="I72">
            <v>60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40</v>
          </cell>
          <cell r="F73">
            <v>40</v>
          </cell>
          <cell r="H73">
            <v>0</v>
          </cell>
          <cell r="I73">
            <v>40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D74">
            <v>42</v>
          </cell>
          <cell r="E74">
            <v>43</v>
          </cell>
          <cell r="F74">
            <v>85</v>
          </cell>
          <cell r="H74">
            <v>0</v>
          </cell>
          <cell r="I74">
            <v>45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D75">
            <v>60</v>
          </cell>
          <cell r="E75">
            <v>300</v>
          </cell>
          <cell r="F75">
            <v>360</v>
          </cell>
          <cell r="H75">
            <v>0</v>
          </cell>
          <cell r="I75">
            <v>730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D76">
            <v>120</v>
          </cell>
          <cell r="E76">
            <v>96</v>
          </cell>
          <cell r="F76">
            <v>216</v>
          </cell>
          <cell r="H76">
            <v>0</v>
          </cell>
          <cell r="I76">
            <v>45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D77">
            <v>42</v>
          </cell>
          <cell r="F77">
            <v>42</v>
          </cell>
          <cell r="H77">
            <v>0</v>
          </cell>
          <cell r="I77">
            <v>45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354</v>
          </cell>
          <cell r="E79">
            <v>204</v>
          </cell>
          <cell r="F79">
            <v>558</v>
          </cell>
          <cell r="H79">
            <v>0</v>
          </cell>
          <cell r="I79">
            <v>40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22.869</v>
          </cell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D81">
            <v>6</v>
          </cell>
          <cell r="H81">
            <v>0.35</v>
          </cell>
          <cell r="I81">
            <v>35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E86">
            <v>107.994</v>
          </cell>
          <cell r="G86">
            <v>107.994</v>
          </cell>
          <cell r="H86">
            <v>1</v>
          </cell>
          <cell r="I86">
            <v>50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D90">
            <v>84</v>
          </cell>
          <cell r="F90">
            <v>84</v>
          </cell>
          <cell r="H90">
            <v>0</v>
          </cell>
          <cell r="I90">
            <v>40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D91">
            <v>160</v>
          </cell>
          <cell r="E91">
            <v>88</v>
          </cell>
          <cell r="F91">
            <v>248</v>
          </cell>
          <cell r="H91">
            <v>0</v>
          </cell>
          <cell r="I91">
            <v>45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120</v>
          </cell>
          <cell r="E92">
            <v>101</v>
          </cell>
          <cell r="F92">
            <v>221</v>
          </cell>
          <cell r="H92">
            <v>0</v>
          </cell>
          <cell r="I92">
            <v>40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D93">
            <v>144</v>
          </cell>
          <cell r="E93">
            <v>52</v>
          </cell>
          <cell r="F93">
            <v>196</v>
          </cell>
          <cell r="H93">
            <v>0</v>
          </cell>
          <cell r="I93">
            <v>40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F94">
            <v>22</v>
          </cell>
          <cell r="G94">
            <v>52</v>
          </cell>
          <cell r="H94">
            <v>0.4</v>
          </cell>
          <cell r="I94">
            <v>40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9</v>
          </cell>
          <cell r="E97">
            <v>4</v>
          </cell>
          <cell r="F97">
            <v>7</v>
          </cell>
          <cell r="H97">
            <v>0</v>
          </cell>
          <cell r="I97">
            <v>35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D100">
            <v>-71</v>
          </cell>
          <cell r="E100">
            <v>228.2</v>
          </cell>
          <cell r="F100">
            <v>84.2</v>
          </cell>
          <cell r="H100">
            <v>0</v>
          </cell>
          <cell r="I100">
            <v>0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D101">
            <v>-84.462000000000003</v>
          </cell>
          <cell r="E101">
            <v>248.28399999999999</v>
          </cell>
          <cell r="F101">
            <v>90.912999999999997</v>
          </cell>
          <cell r="H101">
            <v>0</v>
          </cell>
          <cell r="I101">
            <v>0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D102">
            <v>-10.875999999999999</v>
          </cell>
          <cell r="E102">
            <v>71.876999999999995</v>
          </cell>
          <cell r="F102">
            <v>48.832000000000001</v>
          </cell>
          <cell r="H102">
            <v>0</v>
          </cell>
          <cell r="I102">
            <v>0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D103">
            <v>604</v>
          </cell>
          <cell r="E103">
            <v>5.7510000000000003</v>
          </cell>
          <cell r="F103">
            <v>28.244</v>
          </cell>
          <cell r="H103">
            <v>0</v>
          </cell>
          <cell r="I103">
            <v>0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D104">
            <v>12</v>
          </cell>
          <cell r="G104">
            <v>8</v>
          </cell>
          <cell r="H104">
            <v>0</v>
          </cell>
          <cell r="I104">
            <v>0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D105">
            <v>39.543999999999997</v>
          </cell>
          <cell r="F105">
            <v>2.73</v>
          </cell>
          <cell r="G105">
            <v>36.814</v>
          </cell>
          <cell r="H105">
            <v>0</v>
          </cell>
          <cell r="I105">
            <v>0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D106">
            <v>192.82400000000001</v>
          </cell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D107">
            <v>1167.768</v>
          </cell>
          <cell r="E107">
            <v>1.083</v>
          </cell>
          <cell r="F107">
            <v>4.431</v>
          </cell>
          <cell r="H107">
            <v>0</v>
          </cell>
          <cell r="I107">
            <v>0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D108">
            <v>409</v>
          </cell>
          <cell r="F108">
            <v>27.402000000000001</v>
          </cell>
          <cell r="H108">
            <v>0</v>
          </cell>
          <cell r="I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4"/>
  <sheetViews>
    <sheetView tabSelected="1" zoomScaleNormal="100" workbookViewId="0">
      <pane ySplit="5" topLeftCell="A6" activePane="bottomLeft" state="frozen"/>
      <selection pane="bottomLeft" activeCell="AC8" sqref="AC8"/>
    </sheetView>
  </sheetViews>
  <sheetFormatPr defaultColWidth="10.5" defaultRowHeight="11.45" customHeight="1" outlineLevelRow="3" x14ac:dyDescent="0.2"/>
  <cols>
    <col min="1" max="1" width="69.5" style="1" customWidth="1"/>
    <col min="2" max="2" width="6.1640625" style="1" customWidth="1"/>
    <col min="3" max="3" width="8.33203125" style="1" customWidth="1"/>
    <col min="4" max="7" width="7.1640625" style="1" customWidth="1"/>
    <col min="8" max="8" width="4.5" style="21" customWidth="1"/>
    <col min="9" max="9" width="5.1640625" style="29" customWidth="1"/>
    <col min="10" max="10" width="0.83203125" style="2" customWidth="1"/>
    <col min="11" max="11" width="0.6640625" style="2" customWidth="1"/>
    <col min="12" max="13" width="10.5" style="2"/>
    <col min="14" max="15" width="0.83203125" style="2" customWidth="1"/>
    <col min="16" max="16" width="6.83203125" style="2" customWidth="1"/>
    <col min="17" max="19" width="10.5" style="2"/>
    <col min="20" max="20" width="16" style="2" customWidth="1"/>
    <col min="21" max="22" width="5.1640625" style="2" customWidth="1"/>
    <col min="23" max="25" width="8.1640625" style="2" customWidth="1"/>
    <col min="26" max="26" width="16.16406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D2" s="3"/>
    </row>
    <row r="3" spans="1:28" ht="12.95" customHeight="1" x14ac:dyDescent="0.2">
      <c r="A3" s="4" t="s">
        <v>1</v>
      </c>
      <c r="B3" s="23"/>
      <c r="C3" s="23" t="s">
        <v>105</v>
      </c>
      <c r="D3" s="4" t="s">
        <v>2</v>
      </c>
      <c r="E3" s="4"/>
      <c r="F3" s="4"/>
      <c r="G3" s="4"/>
      <c r="H3" s="11" t="s">
        <v>87</v>
      </c>
      <c r="I3" s="28" t="s">
        <v>108</v>
      </c>
      <c r="J3" s="12" t="s">
        <v>88</v>
      </c>
      <c r="K3" s="12" t="s">
        <v>89</v>
      </c>
      <c r="L3" s="12" t="s">
        <v>90</v>
      </c>
      <c r="M3" s="12" t="s">
        <v>91</v>
      </c>
      <c r="N3" s="13" t="s">
        <v>92</v>
      </c>
      <c r="O3" s="12" t="s">
        <v>92</v>
      </c>
      <c r="P3" s="12" t="s">
        <v>93</v>
      </c>
      <c r="Q3" s="13" t="s">
        <v>92</v>
      </c>
      <c r="R3" s="13" t="s">
        <v>92</v>
      </c>
      <c r="S3" s="14" t="s">
        <v>94</v>
      </c>
      <c r="T3" s="15"/>
      <c r="U3" s="12" t="s">
        <v>95</v>
      </c>
      <c r="V3" s="12" t="s">
        <v>96</v>
      </c>
      <c r="W3" s="13" t="s">
        <v>97</v>
      </c>
      <c r="X3" s="13" t="s">
        <v>98</v>
      </c>
      <c r="Y3" s="13" t="s">
        <v>103</v>
      </c>
      <c r="Z3" s="12" t="s">
        <v>99</v>
      </c>
      <c r="AA3" s="12" t="s">
        <v>100</v>
      </c>
      <c r="AB3" s="12" t="s">
        <v>100</v>
      </c>
    </row>
    <row r="4" spans="1:28" ht="26.1" customHeight="1" x14ac:dyDescent="0.2">
      <c r="A4" s="4" t="s">
        <v>3</v>
      </c>
      <c r="B4" s="23" t="s">
        <v>104</v>
      </c>
      <c r="C4" s="23" t="s">
        <v>105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28" t="s">
        <v>108</v>
      </c>
      <c r="J4" s="12"/>
      <c r="K4" s="12"/>
      <c r="L4" s="12"/>
      <c r="M4" s="12"/>
      <c r="N4" s="13"/>
      <c r="O4" s="16"/>
      <c r="P4" s="17"/>
      <c r="Q4" s="17"/>
      <c r="R4" s="17"/>
      <c r="S4" s="14" t="s">
        <v>101</v>
      </c>
      <c r="T4" s="15" t="s">
        <v>102</v>
      </c>
      <c r="U4" s="12"/>
      <c r="V4" s="12"/>
      <c r="W4" s="12"/>
      <c r="X4" s="12"/>
      <c r="Y4" s="12"/>
      <c r="Z4" s="12"/>
      <c r="AA4" s="17"/>
      <c r="AB4" s="17"/>
    </row>
    <row r="5" spans="1:28" ht="11.1" customHeight="1" x14ac:dyDescent="0.2">
      <c r="A5" s="5"/>
      <c r="B5" s="22"/>
      <c r="C5" s="22"/>
      <c r="D5" s="6"/>
      <c r="E5" s="7"/>
      <c r="F5" s="18">
        <f t="shared" ref="F5:G5" si="0">SUM(F6:F141)</f>
        <v>47047.92000000002</v>
      </c>
      <c r="G5" s="18">
        <f t="shared" si="0"/>
        <v>29151.214000000011</v>
      </c>
      <c r="H5" s="11"/>
      <c r="J5" s="18">
        <f t="shared" ref="J5:R5" si="1">SUM(J6:J141)</f>
        <v>0</v>
      </c>
      <c r="K5" s="18">
        <f t="shared" si="1"/>
        <v>0</v>
      </c>
      <c r="L5" s="18">
        <f t="shared" si="1"/>
        <v>23348.79</v>
      </c>
      <c r="M5" s="18">
        <f t="shared" si="1"/>
        <v>23699.129999999997</v>
      </c>
      <c r="N5" s="19">
        <f t="shared" si="1"/>
        <v>0</v>
      </c>
      <c r="O5" s="18">
        <f t="shared" si="1"/>
        <v>0</v>
      </c>
      <c r="P5" s="18">
        <f t="shared" si="1"/>
        <v>4669.757999999998</v>
      </c>
      <c r="Q5" s="18">
        <f t="shared" si="1"/>
        <v>19850</v>
      </c>
      <c r="R5" s="18">
        <f t="shared" si="1"/>
        <v>5000</v>
      </c>
      <c r="S5" s="18">
        <f t="shared" ref="S5" si="2">SUM(S6:S73)</f>
        <v>0</v>
      </c>
      <c r="T5" s="20"/>
      <c r="U5" s="12"/>
      <c r="V5" s="12"/>
      <c r="W5" s="18">
        <f>SUM(W6:W141)</f>
        <v>4424.3071999999984</v>
      </c>
      <c r="X5" s="18">
        <f>SUM(X6:X141)</f>
        <v>4249.2956000000004</v>
      </c>
      <c r="Y5" s="18">
        <f>SUM(Y6:Y141)</f>
        <v>4062.1418000000017</v>
      </c>
      <c r="Z5" s="12"/>
      <c r="AA5" s="18">
        <f>SUM(AA6:AA141)</f>
        <v>17446.350000000002</v>
      </c>
      <c r="AB5" s="18">
        <f>SUM(AB6:AB141)</f>
        <v>5000</v>
      </c>
    </row>
    <row r="6" spans="1:28" ht="11.1" customHeight="1" outlineLevel="3" x14ac:dyDescent="0.2">
      <c r="A6" s="8" t="s">
        <v>8</v>
      </c>
      <c r="B6" s="8" t="str">
        <f>VLOOKUP(A6,[1]TDSheet!$A:$B,2,0)</f>
        <v>кг</v>
      </c>
      <c r="C6" s="24" t="str">
        <f>VLOOKUP(A6,[1]TDSheet!$A:$C,3,0)</f>
        <v>Нояб</v>
      </c>
      <c r="D6" s="9">
        <v>54.05</v>
      </c>
      <c r="E6" s="9">
        <v>76.462000000000003</v>
      </c>
      <c r="F6" s="9">
        <v>52.161999999999999</v>
      </c>
      <c r="G6" s="9">
        <v>65.846000000000004</v>
      </c>
      <c r="H6" s="21">
        <f>VLOOKUP(A6,[1]TDSheet!$A:$H,8,0)</f>
        <v>1</v>
      </c>
      <c r="I6" s="29">
        <f>VLOOKUP(A6,[2]TDSheet!$A:$I,9,0)</f>
        <v>50</v>
      </c>
      <c r="L6" s="2">
        <f>F6-M6</f>
        <v>52.161999999999999</v>
      </c>
      <c r="P6" s="2">
        <f>L6/5</f>
        <v>10.432399999999999</v>
      </c>
      <c r="Q6" s="25">
        <v>55</v>
      </c>
      <c r="R6" s="25"/>
      <c r="S6" s="25"/>
      <c r="U6" s="2">
        <f>(G6+Q6+R6)/P6</f>
        <v>11.583719949388446</v>
      </c>
      <c r="V6" s="2">
        <f>G6/P6</f>
        <v>6.3116828342471534</v>
      </c>
      <c r="W6" s="2">
        <f>VLOOKUP(A6,[1]TDSheet!$A:$W,23,0)</f>
        <v>9.6631999999999998</v>
      </c>
      <c r="X6" s="2">
        <f>VLOOKUP(A6,[1]TDSheet!$A:$X,24,0)</f>
        <v>6.4664000000000001</v>
      </c>
      <c r="Y6" s="2">
        <f>VLOOKUP(A6,[1]TDSheet!$A:$O,15,0)</f>
        <v>9.7864000000000004</v>
      </c>
      <c r="Z6" s="26" t="str">
        <f>VLOOKUP(A6,[1]TDSheet!$A:$Y,25,0)</f>
        <v>акция/вывод</v>
      </c>
      <c r="AA6" s="2">
        <f>Q6*H6</f>
        <v>55</v>
      </c>
      <c r="AB6" s="2">
        <f>R6*H6</f>
        <v>0</v>
      </c>
    </row>
    <row r="7" spans="1:28" ht="11.1" customHeight="1" outlineLevel="3" x14ac:dyDescent="0.2">
      <c r="A7" s="8" t="s">
        <v>9</v>
      </c>
      <c r="B7" s="8" t="str">
        <f>VLOOKUP(A7,[1]TDSheet!$A:$B,2,0)</f>
        <v>кг</v>
      </c>
      <c r="C7" s="8"/>
      <c r="D7" s="9">
        <v>0.56399999999999995</v>
      </c>
      <c r="E7" s="9">
        <v>1090.5</v>
      </c>
      <c r="F7" s="9">
        <v>893.56</v>
      </c>
      <c r="G7" s="9">
        <v>197.17599999999999</v>
      </c>
      <c r="H7" s="21">
        <f>VLOOKUP(A7,[1]TDSheet!$A:$H,8,0)</f>
        <v>1</v>
      </c>
      <c r="I7" s="29">
        <f>VLOOKUP(A7,[2]TDSheet!$A:$I,9,0)</f>
        <v>45</v>
      </c>
      <c r="L7" s="2">
        <f t="shared" ref="L7:L70" si="3">F7-M7</f>
        <v>432.60999999999996</v>
      </c>
      <c r="M7" s="2">
        <f>VLOOKUP(A7,[3]TDSheet!$A:$G,7,0)</f>
        <v>460.95</v>
      </c>
      <c r="P7" s="2">
        <f t="shared" ref="P7:P70" si="4">L7/5</f>
        <v>86.521999999999991</v>
      </c>
      <c r="Q7" s="25">
        <v>580</v>
      </c>
      <c r="R7" s="25"/>
      <c r="S7" s="25"/>
      <c r="U7" s="2">
        <f t="shared" ref="U7:U70" si="5">(G7+Q7+R7)/P7</f>
        <v>8.982409098264025</v>
      </c>
      <c r="V7" s="2">
        <f t="shared" ref="V7:V70" si="6">G7/P7</f>
        <v>2.2789117218742057</v>
      </c>
      <c r="W7" s="2">
        <f>VLOOKUP(A7,[1]TDSheet!$A:$W,23,0)</f>
        <v>1.6491999999999962</v>
      </c>
      <c r="X7" s="2">
        <f>VLOOKUP(A7,[1]TDSheet!$A:$X,24,0)</f>
        <v>88.013599999999997</v>
      </c>
      <c r="Y7" s="2">
        <f>VLOOKUP(A7,[1]TDSheet!$A:$O,15,0)</f>
        <v>0.26200000000000045</v>
      </c>
      <c r="AA7" s="2">
        <f t="shared" ref="AA7:AA70" si="7">Q7*H7</f>
        <v>580</v>
      </c>
      <c r="AB7" s="2">
        <f t="shared" ref="AB7:AB70" si="8">R7*H7</f>
        <v>0</v>
      </c>
    </row>
    <row r="8" spans="1:28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220.22499999999999</v>
      </c>
      <c r="E8" s="9">
        <v>852.73199999999997</v>
      </c>
      <c r="F8" s="9">
        <v>472.62099999999998</v>
      </c>
      <c r="G8" s="9">
        <v>537.79499999999996</v>
      </c>
      <c r="H8" s="21">
        <f>VLOOKUP(A8,[1]TDSheet!$A:$H,8,0)</f>
        <v>1</v>
      </c>
      <c r="I8" s="29">
        <f>VLOOKUP(A8,[2]TDSheet!$A:$I,9,0)</f>
        <v>45</v>
      </c>
      <c r="L8" s="2">
        <f t="shared" si="3"/>
        <v>262.529</v>
      </c>
      <c r="M8" s="2">
        <f>VLOOKUP(A8,[3]TDSheet!$A:$G,7,0)</f>
        <v>210.09200000000001</v>
      </c>
      <c r="P8" s="2">
        <f t="shared" si="4"/>
        <v>52.505800000000001</v>
      </c>
      <c r="Q8" s="25">
        <v>90</v>
      </c>
      <c r="R8" s="25"/>
      <c r="S8" s="25"/>
      <c r="U8" s="2">
        <f t="shared" si="5"/>
        <v>11.956679071645418</v>
      </c>
      <c r="V8" s="2">
        <f t="shared" si="6"/>
        <v>10.242582724194278</v>
      </c>
      <c r="W8" s="2">
        <f>VLOOKUP(A8,[1]TDSheet!$A:$W,23,0)</f>
        <v>92.165800000000004</v>
      </c>
      <c r="X8" s="2">
        <f>VLOOKUP(A8,[1]TDSheet!$A:$X,24,0)</f>
        <v>55.521400000000007</v>
      </c>
      <c r="Y8" s="2">
        <f>VLOOKUP(A8,[1]TDSheet!$A:$O,15,0)</f>
        <v>95.315200000000004</v>
      </c>
      <c r="AA8" s="2">
        <f t="shared" si="7"/>
        <v>90</v>
      </c>
      <c r="AB8" s="2">
        <f t="shared" si="8"/>
        <v>0</v>
      </c>
    </row>
    <row r="9" spans="1:28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108.244</v>
      </c>
      <c r="E9" s="9">
        <v>525.70500000000004</v>
      </c>
      <c r="F9" s="9">
        <v>336.31799999999998</v>
      </c>
      <c r="G9" s="9">
        <v>249.39400000000001</v>
      </c>
      <c r="H9" s="21">
        <f>VLOOKUP(A9,[1]TDSheet!$A:$H,8,0)</f>
        <v>1</v>
      </c>
      <c r="I9" s="29">
        <v>40</v>
      </c>
      <c r="L9" s="2">
        <f t="shared" si="3"/>
        <v>228.12599999999998</v>
      </c>
      <c r="M9" s="2">
        <f>VLOOKUP(A9,[3]TDSheet!$A:$G,7,0)</f>
        <v>108.19199999999999</v>
      </c>
      <c r="P9" s="2">
        <f t="shared" si="4"/>
        <v>45.625199999999992</v>
      </c>
      <c r="Q9" s="25">
        <v>295</v>
      </c>
      <c r="R9" s="25"/>
      <c r="S9" s="25"/>
      <c r="U9" s="2">
        <f t="shared" si="5"/>
        <v>11.931870983579252</v>
      </c>
      <c r="V9" s="2">
        <f t="shared" si="6"/>
        <v>5.4661459018261844</v>
      </c>
      <c r="W9" s="2">
        <f>VLOOKUP(A9,[1]TDSheet!$A:$W,23,0)</f>
        <v>42.0488</v>
      </c>
      <c r="X9" s="2">
        <f>VLOOKUP(A9,[1]TDSheet!$A:$X,24,0)</f>
        <v>33.346600000000002</v>
      </c>
      <c r="Y9" s="2">
        <f>VLOOKUP(A9,[1]TDSheet!$A:$O,15,0)</f>
        <v>48.573400000000007</v>
      </c>
      <c r="AA9" s="2">
        <f t="shared" si="7"/>
        <v>295</v>
      </c>
      <c r="AB9" s="2">
        <f t="shared" si="8"/>
        <v>0</v>
      </c>
    </row>
    <row r="10" spans="1:28" ht="11.1" customHeight="1" outlineLevel="3" x14ac:dyDescent="0.2">
      <c r="A10" s="8" t="s">
        <v>20</v>
      </c>
      <c r="B10" s="8" t="s">
        <v>106</v>
      </c>
      <c r="C10" s="8"/>
      <c r="D10" s="9"/>
      <c r="E10" s="9">
        <v>1.3879999999999999</v>
      </c>
      <c r="F10" s="9">
        <v>1.3879999999999999</v>
      </c>
      <c r="G10" s="9"/>
      <c r="H10" s="21">
        <v>0</v>
      </c>
      <c r="I10" s="29">
        <v>45</v>
      </c>
      <c r="L10" s="2">
        <f t="shared" si="3"/>
        <v>1.3879999999999999</v>
      </c>
      <c r="P10" s="2">
        <f t="shared" si="4"/>
        <v>0.27759999999999996</v>
      </c>
      <c r="Q10" s="25"/>
      <c r="R10" s="25"/>
      <c r="S10" s="25"/>
      <c r="U10" s="2">
        <f t="shared" si="5"/>
        <v>0</v>
      </c>
      <c r="V10" s="2">
        <f t="shared" si="6"/>
        <v>0</v>
      </c>
      <c r="W10" s="2">
        <v>0</v>
      </c>
      <c r="X10" s="2">
        <v>0</v>
      </c>
      <c r="Y10" s="2">
        <v>0</v>
      </c>
      <c r="AA10" s="2">
        <f t="shared" si="7"/>
        <v>0</v>
      </c>
      <c r="AB10" s="2">
        <f t="shared" si="8"/>
        <v>0</v>
      </c>
    </row>
    <row r="11" spans="1:28" ht="11.1" customHeight="1" outlineLevel="3" x14ac:dyDescent="0.2">
      <c r="A11" s="8" t="s">
        <v>21</v>
      </c>
      <c r="B11" s="8" t="str">
        <f>VLOOKUP(A11,[1]TDSheet!$A:$B,2,0)</f>
        <v>шт</v>
      </c>
      <c r="C11" s="8"/>
      <c r="D11" s="9">
        <v>48</v>
      </c>
      <c r="E11" s="9">
        <v>234</v>
      </c>
      <c r="F11" s="9">
        <v>70</v>
      </c>
      <c r="G11" s="9">
        <v>186</v>
      </c>
      <c r="H11" s="21">
        <f>VLOOKUP(A11,[1]TDSheet!$A:$H,8,0)</f>
        <v>0.45</v>
      </c>
      <c r="I11" s="29">
        <f>VLOOKUP(A11,[2]TDSheet!$A:$I,9,0)</f>
        <v>45</v>
      </c>
      <c r="L11" s="2">
        <f t="shared" si="3"/>
        <v>70</v>
      </c>
      <c r="P11" s="2">
        <f t="shared" si="4"/>
        <v>14</v>
      </c>
      <c r="Q11" s="25"/>
      <c r="R11" s="25"/>
      <c r="S11" s="25"/>
      <c r="U11" s="2">
        <f t="shared" si="5"/>
        <v>13.285714285714286</v>
      </c>
      <c r="V11" s="2">
        <f t="shared" si="6"/>
        <v>13.285714285714286</v>
      </c>
      <c r="W11" s="2">
        <f>VLOOKUP(A11,[1]TDSheet!$A:$W,23,0)</f>
        <v>36.6</v>
      </c>
      <c r="X11" s="2">
        <f>VLOOKUP(A11,[1]TDSheet!$A:$X,24,0)</f>
        <v>9.1999999999999993</v>
      </c>
      <c r="Y11" s="2">
        <f>VLOOKUP(A11,[1]TDSheet!$A:$O,15,0)</f>
        <v>37.4</v>
      </c>
      <c r="AA11" s="2">
        <f t="shared" si="7"/>
        <v>0</v>
      </c>
      <c r="AB11" s="2">
        <f t="shared" si="8"/>
        <v>0</v>
      </c>
    </row>
    <row r="12" spans="1:28" ht="21.95" customHeight="1" outlineLevel="3" x14ac:dyDescent="0.2">
      <c r="A12" s="8" t="s">
        <v>64</v>
      </c>
      <c r="B12" s="8" t="str">
        <f>VLOOKUP(A12,[1]TDSheet!$A:$B,2,0)</f>
        <v>шт</v>
      </c>
      <c r="C12" s="8"/>
      <c r="D12" s="9">
        <v>13</v>
      </c>
      <c r="E12" s="9">
        <v>140</v>
      </c>
      <c r="F12" s="9">
        <v>72</v>
      </c>
      <c r="G12" s="9">
        <v>81</v>
      </c>
      <c r="H12" s="21">
        <f>VLOOKUP(A12,[1]TDSheet!$A:$H,8,0)</f>
        <v>0.5</v>
      </c>
      <c r="I12" s="29">
        <f>VLOOKUP(A12,[2]TDSheet!$A:$I,9,0)</f>
        <v>60</v>
      </c>
      <c r="L12" s="2">
        <f t="shared" si="3"/>
        <v>12</v>
      </c>
      <c r="M12" s="2">
        <f>VLOOKUP(A12,[3]TDSheet!$A:$G,7,0)</f>
        <v>60</v>
      </c>
      <c r="P12" s="2">
        <f t="shared" si="4"/>
        <v>2.4</v>
      </c>
      <c r="Q12" s="25"/>
      <c r="R12" s="25"/>
      <c r="S12" s="25"/>
      <c r="U12" s="2">
        <f t="shared" si="5"/>
        <v>33.75</v>
      </c>
      <c r="V12" s="2">
        <f t="shared" si="6"/>
        <v>33.75</v>
      </c>
      <c r="W12" s="2">
        <f>VLOOKUP(A12,[1]TDSheet!$A:$W,23,0)</f>
        <v>12</v>
      </c>
      <c r="X12" s="2">
        <f>VLOOKUP(A12,[1]TDSheet!$A:$X,24,0)</f>
        <v>2</v>
      </c>
      <c r="Y12" s="2">
        <f>VLOOKUP(A12,[1]TDSheet!$A:$O,15,0)</f>
        <v>13.6</v>
      </c>
      <c r="AA12" s="2">
        <f t="shared" si="7"/>
        <v>0</v>
      </c>
      <c r="AB12" s="2">
        <f t="shared" si="8"/>
        <v>0</v>
      </c>
    </row>
    <row r="13" spans="1:28" ht="11.1" customHeight="1" outlineLevel="3" x14ac:dyDescent="0.2">
      <c r="A13" s="8" t="s">
        <v>65</v>
      </c>
      <c r="B13" s="8" t="str">
        <f>VLOOKUP(A13,[1]TDSheet!$A:$B,2,0)</f>
        <v>шт</v>
      </c>
      <c r="C13" s="8"/>
      <c r="D13" s="10"/>
      <c r="E13" s="9">
        <v>195</v>
      </c>
      <c r="F13" s="9">
        <v>170</v>
      </c>
      <c r="G13" s="9">
        <v>25</v>
      </c>
      <c r="H13" s="21">
        <f>VLOOKUP(A13,[1]TDSheet!$A:$H,8,0)</f>
        <v>0.17</v>
      </c>
      <c r="I13" s="29">
        <v>120</v>
      </c>
      <c r="L13" s="2">
        <f t="shared" si="3"/>
        <v>20</v>
      </c>
      <c r="M13" s="2">
        <f>VLOOKUP(A13,[3]TDSheet!$A:$G,7,0)</f>
        <v>150</v>
      </c>
      <c r="P13" s="2">
        <f t="shared" si="4"/>
        <v>4</v>
      </c>
      <c r="Q13" s="25">
        <v>20</v>
      </c>
      <c r="R13" s="25"/>
      <c r="S13" s="25"/>
      <c r="U13" s="2">
        <f t="shared" si="5"/>
        <v>11.25</v>
      </c>
      <c r="V13" s="2">
        <f t="shared" si="6"/>
        <v>6.25</v>
      </c>
      <c r="W13" s="2">
        <f>VLOOKUP(A13,[1]TDSheet!$A:$W,23,0)</f>
        <v>9</v>
      </c>
      <c r="X13" s="2">
        <f>VLOOKUP(A13,[1]TDSheet!$A:$X,24,0)</f>
        <v>6.4</v>
      </c>
      <c r="Y13" s="2">
        <f>VLOOKUP(A13,[1]TDSheet!$A:$O,15,0)</f>
        <v>4.2</v>
      </c>
      <c r="AA13" s="2">
        <f t="shared" si="7"/>
        <v>3.4000000000000004</v>
      </c>
      <c r="AB13" s="2">
        <f t="shared" si="8"/>
        <v>0</v>
      </c>
    </row>
    <row r="14" spans="1:28" ht="11.1" customHeight="1" outlineLevel="3" x14ac:dyDescent="0.2">
      <c r="A14" s="8" t="s">
        <v>66</v>
      </c>
      <c r="B14" s="8" t="str">
        <f>VLOOKUP(A14,[1]TDSheet!$A:$B,2,0)</f>
        <v>шт</v>
      </c>
      <c r="C14" s="8"/>
      <c r="D14" s="9"/>
      <c r="E14" s="9">
        <v>96</v>
      </c>
      <c r="F14" s="9">
        <v>96</v>
      </c>
      <c r="G14" s="9"/>
      <c r="H14" s="21">
        <f>VLOOKUP(A14,[1]TDSheet!$A:$H,8,0)</f>
        <v>0</v>
      </c>
      <c r="I14" s="29">
        <f>VLOOKUP(A14,[4]TDSheet!$A:$I,9,0)</f>
        <v>40</v>
      </c>
      <c r="L14" s="2">
        <f t="shared" si="3"/>
        <v>0</v>
      </c>
      <c r="M14" s="2">
        <f>VLOOKUP(A14,[3]TDSheet!$A:$G,7,0)</f>
        <v>96</v>
      </c>
      <c r="P14" s="2">
        <f t="shared" si="4"/>
        <v>0</v>
      </c>
      <c r="Q14" s="25"/>
      <c r="R14" s="25"/>
      <c r="S14" s="25"/>
      <c r="U14" s="2" t="e">
        <f t="shared" si="5"/>
        <v>#DIV/0!</v>
      </c>
      <c r="V14" s="2" t="e">
        <f t="shared" si="6"/>
        <v>#DIV/0!</v>
      </c>
      <c r="W14" s="2">
        <f>VLOOKUP(A14,[1]TDSheet!$A:$W,23,0)</f>
        <v>0</v>
      </c>
      <c r="X14" s="2">
        <f>VLOOKUP(A14,[1]TDSheet!$A:$X,24,0)</f>
        <v>0</v>
      </c>
      <c r="Y14" s="2">
        <f>VLOOKUP(A14,[1]TDSheet!$A:$O,15,0)</f>
        <v>0</v>
      </c>
      <c r="AA14" s="2">
        <f t="shared" si="7"/>
        <v>0</v>
      </c>
      <c r="AB14" s="2">
        <f t="shared" si="8"/>
        <v>0</v>
      </c>
    </row>
    <row r="15" spans="1:28" ht="11.1" customHeight="1" outlineLevel="3" x14ac:dyDescent="0.2">
      <c r="A15" s="8" t="s">
        <v>67</v>
      </c>
      <c r="B15" s="8" t="str">
        <f>VLOOKUP(A15,[1]TDSheet!$A:$B,2,0)</f>
        <v>шт</v>
      </c>
      <c r="C15" s="24" t="str">
        <f>VLOOKUP(A15,[1]TDSheet!$A:$C,3,0)</f>
        <v>бонус_Н</v>
      </c>
      <c r="D15" s="9"/>
      <c r="E15" s="9">
        <v>215</v>
      </c>
      <c r="F15" s="9">
        <v>40</v>
      </c>
      <c r="G15" s="9"/>
      <c r="H15" s="21">
        <f>VLOOKUP(A15,[1]TDSheet!$A:$H,8,0)</f>
        <v>0.42</v>
      </c>
      <c r="I15" s="29">
        <f>VLOOKUP(A15,[2]TDSheet!$A:$I,9,0)</f>
        <v>45</v>
      </c>
      <c r="L15" s="2">
        <f t="shared" si="3"/>
        <v>-56</v>
      </c>
      <c r="M15" s="2">
        <f>VLOOKUP(A15,[3]TDSheet!$A:$G,7,0)</f>
        <v>96</v>
      </c>
      <c r="P15" s="2">
        <f t="shared" si="4"/>
        <v>-11.2</v>
      </c>
      <c r="Q15" s="27">
        <v>80</v>
      </c>
      <c r="R15" s="27"/>
      <c r="S15" s="25"/>
      <c r="U15" s="2">
        <f t="shared" si="5"/>
        <v>-7.1428571428571432</v>
      </c>
      <c r="V15" s="2">
        <f t="shared" si="6"/>
        <v>0</v>
      </c>
      <c r="W15" s="2">
        <f>VLOOKUP(A15,[1]TDSheet!$A:$W,23,0)</f>
        <v>1.8</v>
      </c>
      <c r="X15" s="2">
        <f>VLOOKUP(A15,[1]TDSheet!$A:$X,24,0)</f>
        <v>13.8</v>
      </c>
      <c r="Y15" s="2">
        <f>VLOOKUP(A15,[1]TDSheet!$A:$O,15,0)</f>
        <v>0</v>
      </c>
      <c r="AA15" s="2">
        <f t="shared" si="7"/>
        <v>33.6</v>
      </c>
      <c r="AB15" s="2">
        <f t="shared" si="8"/>
        <v>0</v>
      </c>
    </row>
    <row r="16" spans="1:28" ht="21.95" customHeight="1" outlineLevel="3" x14ac:dyDescent="0.2">
      <c r="A16" s="8" t="s">
        <v>68</v>
      </c>
      <c r="B16" s="8" t="str">
        <f>VLOOKUP(A16,[1]TDSheet!$A:$B,2,0)</f>
        <v>шт</v>
      </c>
      <c r="C16" s="8"/>
      <c r="D16" s="10">
        <v>144</v>
      </c>
      <c r="E16" s="9">
        <v>132</v>
      </c>
      <c r="F16" s="9">
        <v>191</v>
      </c>
      <c r="G16" s="9">
        <v>71</v>
      </c>
      <c r="H16" s="21">
        <f>VLOOKUP(A16,[1]TDSheet!$A:$H,8,0)</f>
        <v>0.42</v>
      </c>
      <c r="I16" s="29">
        <v>35</v>
      </c>
      <c r="L16" s="2">
        <f t="shared" si="3"/>
        <v>191</v>
      </c>
      <c r="P16" s="2">
        <f t="shared" si="4"/>
        <v>38.200000000000003</v>
      </c>
      <c r="Q16" s="25">
        <v>270</v>
      </c>
      <c r="R16" s="25"/>
      <c r="S16" s="25"/>
      <c r="U16" s="2">
        <f t="shared" si="5"/>
        <v>8.9267015706806276</v>
      </c>
      <c r="V16" s="2">
        <f t="shared" si="6"/>
        <v>1.8586387434554972</v>
      </c>
      <c r="W16" s="2">
        <f>VLOOKUP(A16,[1]TDSheet!$A:$W,23,0)</f>
        <v>35</v>
      </c>
      <c r="X16" s="2">
        <f>VLOOKUP(A16,[1]TDSheet!$A:$X,24,0)</f>
        <v>-0.4</v>
      </c>
      <c r="Y16" s="2">
        <f>VLOOKUP(A16,[1]TDSheet!$A:$O,15,0)</f>
        <v>21.8</v>
      </c>
      <c r="AA16" s="2">
        <f t="shared" si="7"/>
        <v>113.39999999999999</v>
      </c>
      <c r="AB16" s="2">
        <f t="shared" si="8"/>
        <v>0</v>
      </c>
    </row>
    <row r="17" spans="1:28" ht="11.1" customHeight="1" outlineLevel="3" x14ac:dyDescent="0.2">
      <c r="A17" s="8" t="s">
        <v>69</v>
      </c>
      <c r="B17" s="8" t="str">
        <f>VLOOKUP(A17,[1]TDSheet!$A:$B,2,0)</f>
        <v>шт</v>
      </c>
      <c r="C17" s="8"/>
      <c r="D17" s="9"/>
      <c r="E17" s="9">
        <v>206</v>
      </c>
      <c r="F17" s="9">
        <v>111</v>
      </c>
      <c r="G17" s="9">
        <v>89</v>
      </c>
      <c r="H17" s="21">
        <f>VLOOKUP(A17,[1]TDSheet!$A:$H,8,0)</f>
        <v>0.42</v>
      </c>
      <c r="I17" s="29">
        <f>VLOOKUP(A17,[4]TDSheet!$A:$I,9,0)</f>
        <v>35</v>
      </c>
      <c r="L17" s="2">
        <f t="shared" si="3"/>
        <v>111</v>
      </c>
      <c r="P17" s="2">
        <f t="shared" si="4"/>
        <v>22.2</v>
      </c>
      <c r="Q17" s="25">
        <v>150</v>
      </c>
      <c r="R17" s="25"/>
      <c r="S17" s="25"/>
      <c r="U17" s="2">
        <f t="shared" si="5"/>
        <v>10.765765765765765</v>
      </c>
      <c r="V17" s="2">
        <f t="shared" si="6"/>
        <v>4.0090090090090094</v>
      </c>
      <c r="W17" s="2">
        <f>VLOOKUP(A17,[1]TDSheet!$A:$W,23,0)</f>
        <v>17.8</v>
      </c>
      <c r="X17" s="2">
        <f>VLOOKUP(A17,[1]TDSheet!$A:$X,24,0)</f>
        <v>27.4</v>
      </c>
      <c r="Y17" s="2">
        <f>VLOOKUP(A17,[1]TDSheet!$A:$O,15,0)</f>
        <v>12.8</v>
      </c>
      <c r="AA17" s="2">
        <f t="shared" si="7"/>
        <v>63</v>
      </c>
      <c r="AB17" s="2">
        <f t="shared" si="8"/>
        <v>0</v>
      </c>
    </row>
    <row r="18" spans="1:28" ht="11.1" customHeight="1" outlineLevel="3" x14ac:dyDescent="0.2">
      <c r="A18" s="8" t="s">
        <v>70</v>
      </c>
      <c r="B18" s="8" t="str">
        <f>VLOOKUP(A18,[1]TDSheet!$A:$B,2,0)</f>
        <v>шт</v>
      </c>
      <c r="C18" s="8"/>
      <c r="D18" s="10">
        <v>158</v>
      </c>
      <c r="E18" s="9">
        <v>150</v>
      </c>
      <c r="F18" s="9">
        <v>105</v>
      </c>
      <c r="G18" s="9">
        <v>181</v>
      </c>
      <c r="H18" s="21">
        <f>VLOOKUP(A18,[1]TDSheet!$A:$H,8,0)</f>
        <v>0.35</v>
      </c>
      <c r="I18" s="29">
        <f>VLOOKUP(A18,[4]TDSheet!$A:$I,9,0)</f>
        <v>45</v>
      </c>
      <c r="L18" s="2">
        <f t="shared" si="3"/>
        <v>87</v>
      </c>
      <c r="M18" s="2">
        <f>VLOOKUP(A18,[3]TDSheet!$A:$G,7,0)</f>
        <v>18</v>
      </c>
      <c r="P18" s="2">
        <f t="shared" si="4"/>
        <v>17.399999999999999</v>
      </c>
      <c r="Q18" s="25">
        <v>25</v>
      </c>
      <c r="R18" s="25"/>
      <c r="S18" s="25"/>
      <c r="U18" s="2">
        <f t="shared" si="5"/>
        <v>11.839080459770116</v>
      </c>
      <c r="V18" s="2">
        <f t="shared" si="6"/>
        <v>10.402298850574713</v>
      </c>
      <c r="W18" s="2">
        <f>VLOOKUP(A18,[1]TDSheet!$A:$W,23,0)</f>
        <v>31.6</v>
      </c>
      <c r="X18" s="2">
        <f>VLOOKUP(A18,[1]TDSheet!$A:$X,24,0)</f>
        <v>22.2</v>
      </c>
      <c r="Y18" s="2">
        <f>VLOOKUP(A18,[1]TDSheet!$A:$O,15,0)</f>
        <v>24.2</v>
      </c>
      <c r="AA18" s="2">
        <f t="shared" si="7"/>
        <v>8.75</v>
      </c>
      <c r="AB18" s="2">
        <f t="shared" si="8"/>
        <v>0</v>
      </c>
    </row>
    <row r="19" spans="1:28" ht="11.1" customHeight="1" outlineLevel="3" x14ac:dyDescent="0.2">
      <c r="A19" s="8" t="s">
        <v>71</v>
      </c>
      <c r="B19" s="8" t="str">
        <f>VLOOKUP(A19,[1]TDSheet!$A:$B,2,0)</f>
        <v>шт</v>
      </c>
      <c r="C19" s="8"/>
      <c r="D19" s="9">
        <v>57</v>
      </c>
      <c r="E19" s="9">
        <v>282</v>
      </c>
      <c r="F19" s="9">
        <v>54</v>
      </c>
      <c r="G19" s="9">
        <v>265</v>
      </c>
      <c r="H19" s="21">
        <f>VLOOKUP(A19,[1]TDSheet!$A:$H,8,0)</f>
        <v>0.35</v>
      </c>
      <c r="I19" s="29">
        <f>VLOOKUP(A19,[4]TDSheet!$A:$I,9,0)</f>
        <v>45</v>
      </c>
      <c r="L19" s="2">
        <f t="shared" si="3"/>
        <v>54</v>
      </c>
      <c r="P19" s="2">
        <f t="shared" si="4"/>
        <v>10.8</v>
      </c>
      <c r="Q19" s="25"/>
      <c r="R19" s="25"/>
      <c r="S19" s="25"/>
      <c r="U19" s="2">
        <f t="shared" si="5"/>
        <v>24.537037037037035</v>
      </c>
      <c r="V19" s="2">
        <f t="shared" si="6"/>
        <v>24.537037037037035</v>
      </c>
      <c r="W19" s="2">
        <f>VLOOKUP(A19,[1]TDSheet!$A:$W,23,0)</f>
        <v>37</v>
      </c>
      <c r="X19" s="2">
        <f>VLOOKUP(A19,[1]TDSheet!$A:$X,24,0)</f>
        <v>12.8</v>
      </c>
      <c r="Y19" s="2">
        <f>VLOOKUP(A19,[1]TDSheet!$A:$O,15,0)</f>
        <v>44.4</v>
      </c>
      <c r="AA19" s="2">
        <f t="shared" si="7"/>
        <v>0</v>
      </c>
      <c r="AB19" s="2">
        <f t="shared" si="8"/>
        <v>0</v>
      </c>
    </row>
    <row r="20" spans="1:28" ht="21.95" customHeight="1" outlineLevel="3" x14ac:dyDescent="0.2">
      <c r="A20" s="8" t="s">
        <v>24</v>
      </c>
      <c r="B20" s="8" t="str">
        <f>VLOOKUP(A20,[1]TDSheet!$A:$B,2,0)</f>
        <v>кг</v>
      </c>
      <c r="C20" s="24" t="str">
        <f>VLOOKUP(A20,[1]TDSheet!$A:$C,3,0)</f>
        <v>Нояб</v>
      </c>
      <c r="D20" s="9">
        <v>-4.1740000000000004</v>
      </c>
      <c r="E20" s="9">
        <v>963.96400000000006</v>
      </c>
      <c r="F20" s="9">
        <v>776.38400000000001</v>
      </c>
      <c r="G20" s="9">
        <v>179.858</v>
      </c>
      <c r="H20" s="21">
        <f>VLOOKUP(A20,[1]TDSheet!$A:$H,8,0)</f>
        <v>1</v>
      </c>
      <c r="I20" s="29">
        <f>VLOOKUP(A20,[2]TDSheet!$A:$I,9,0)</f>
        <v>55</v>
      </c>
      <c r="L20" s="2">
        <f t="shared" si="3"/>
        <v>320.34899999999999</v>
      </c>
      <c r="M20" s="2">
        <f>VLOOKUP(A20,[3]TDSheet!$A:$G,7,0)</f>
        <v>456.03500000000003</v>
      </c>
      <c r="P20" s="2">
        <f t="shared" si="4"/>
        <v>64.069800000000001</v>
      </c>
      <c r="Q20" s="25">
        <v>250</v>
      </c>
      <c r="R20" s="25"/>
      <c r="S20" s="25"/>
      <c r="U20" s="2">
        <f t="shared" si="5"/>
        <v>6.7092140134665632</v>
      </c>
      <c r="V20" s="2">
        <f t="shared" si="6"/>
        <v>2.8072196260952897</v>
      </c>
      <c r="W20" s="2">
        <f>VLOOKUP(A20,[1]TDSheet!$A:$W,23,0)</f>
        <v>15.35</v>
      </c>
      <c r="X20" s="2">
        <f>VLOOKUP(A20,[1]TDSheet!$A:$X,24,0)</f>
        <v>63.907000000000004</v>
      </c>
      <c r="Y20" s="2">
        <f>VLOOKUP(A20,[1]TDSheet!$A:$O,15,0)</f>
        <v>34.685799999999993</v>
      </c>
      <c r="AA20" s="2">
        <f t="shared" si="7"/>
        <v>250</v>
      </c>
      <c r="AB20" s="2">
        <f t="shared" si="8"/>
        <v>0</v>
      </c>
    </row>
    <row r="21" spans="1:28" ht="21.95" customHeight="1" outlineLevel="3" x14ac:dyDescent="0.2">
      <c r="A21" s="8" t="s">
        <v>25</v>
      </c>
      <c r="B21" s="8" t="str">
        <f>VLOOKUP(A21,[1]TDSheet!$A:$B,2,0)</f>
        <v>кг</v>
      </c>
      <c r="C21" s="8"/>
      <c r="D21" s="9">
        <v>1549.433</v>
      </c>
      <c r="E21" s="9">
        <v>13942.186</v>
      </c>
      <c r="F21" s="9">
        <v>10660.957</v>
      </c>
      <c r="G21" s="9">
        <v>4315.4560000000001</v>
      </c>
      <c r="H21" s="21">
        <f>VLOOKUP(A21,[1]TDSheet!$A:$H,8,0)</f>
        <v>1</v>
      </c>
      <c r="I21" s="29">
        <f>VLOOKUP(A21,[2]TDSheet!$A:$I,9,0)</f>
        <v>50</v>
      </c>
      <c r="L21" s="2">
        <f t="shared" si="3"/>
        <v>2665.3789999999999</v>
      </c>
      <c r="M21" s="2">
        <f>VLOOKUP(A21,[3]TDSheet!$A:$G,7,0)</f>
        <v>7995.5780000000004</v>
      </c>
      <c r="P21" s="2">
        <f t="shared" si="4"/>
        <v>533.07579999999996</v>
      </c>
      <c r="Q21" s="25">
        <v>1000</v>
      </c>
      <c r="R21" s="25">
        <v>1000</v>
      </c>
      <c r="S21" s="25"/>
      <c r="U21" s="2">
        <f t="shared" si="5"/>
        <v>11.847200717046245</v>
      </c>
      <c r="V21" s="2">
        <f t="shared" si="6"/>
        <v>8.0953890609928276</v>
      </c>
      <c r="W21" s="2">
        <f>VLOOKUP(A21,[1]TDSheet!$A:$W,23,0)</f>
        <v>484.2362</v>
      </c>
      <c r="X21" s="2">
        <f>VLOOKUP(A21,[1]TDSheet!$A:$X,24,0)</f>
        <v>546.79259999999999</v>
      </c>
      <c r="Y21" s="2">
        <f>VLOOKUP(A21,[1]TDSheet!$A:$O,15,0)</f>
        <v>541.19540000000006</v>
      </c>
      <c r="AA21" s="2">
        <f t="shared" si="7"/>
        <v>1000</v>
      </c>
      <c r="AB21" s="2">
        <f t="shared" si="8"/>
        <v>1000</v>
      </c>
    </row>
    <row r="22" spans="1:28" ht="11.1" customHeight="1" outlineLevel="3" x14ac:dyDescent="0.2">
      <c r="A22" s="8" t="s">
        <v>26</v>
      </c>
      <c r="B22" s="8" t="s">
        <v>107</v>
      </c>
      <c r="C22" s="8"/>
      <c r="D22" s="9"/>
      <c r="E22" s="9"/>
      <c r="F22" s="9">
        <v>0.86799999999999999</v>
      </c>
      <c r="G22" s="9">
        <v>-0.86799999999999999</v>
      </c>
      <c r="H22" s="21">
        <v>0</v>
      </c>
      <c r="I22" s="29">
        <f>VLOOKUP(A22,[4]TDSheet!$A:$I,9,0)</f>
        <v>55</v>
      </c>
      <c r="L22" s="2">
        <f t="shared" si="3"/>
        <v>0.86799999999999999</v>
      </c>
      <c r="P22" s="2">
        <f t="shared" si="4"/>
        <v>0.1736</v>
      </c>
      <c r="Q22" s="25"/>
      <c r="R22" s="25"/>
      <c r="S22" s="25"/>
      <c r="U22" s="2">
        <f t="shared" si="5"/>
        <v>-5</v>
      </c>
      <c r="V22" s="2">
        <f t="shared" si="6"/>
        <v>-5</v>
      </c>
      <c r="W22" s="2">
        <v>0</v>
      </c>
      <c r="X22" s="2">
        <v>0</v>
      </c>
      <c r="Y22" s="2">
        <v>0</v>
      </c>
      <c r="AA22" s="2">
        <f t="shared" si="7"/>
        <v>0</v>
      </c>
      <c r="AB22" s="2">
        <f t="shared" si="8"/>
        <v>0</v>
      </c>
    </row>
    <row r="23" spans="1:28" ht="11.1" customHeight="1" outlineLevel="3" x14ac:dyDescent="0.2">
      <c r="A23" s="8" t="s">
        <v>27</v>
      </c>
      <c r="B23" s="8" t="str">
        <f>VLOOKUP(A23,[1]TDSheet!$A:$B,2,0)</f>
        <v>кг</v>
      </c>
      <c r="C23" s="24" t="str">
        <f>VLOOKUP(A23,[1]TDSheet!$A:$C,3,0)</f>
        <v>Нояб</v>
      </c>
      <c r="D23" s="9">
        <v>-48.231999999999999</v>
      </c>
      <c r="E23" s="9">
        <v>1483.385</v>
      </c>
      <c r="F23" s="9">
        <v>933.24</v>
      </c>
      <c r="G23" s="9">
        <v>485.16199999999998</v>
      </c>
      <c r="H23" s="21">
        <f>VLOOKUP(A23,[1]TDSheet!$A:$H,8,0)</f>
        <v>1</v>
      </c>
      <c r="I23" s="29">
        <f>VLOOKUP(A23,[2]TDSheet!$A:$I,9,0)</f>
        <v>55</v>
      </c>
      <c r="L23" s="2">
        <f t="shared" si="3"/>
        <v>372.36</v>
      </c>
      <c r="M23" s="2">
        <f>VLOOKUP(A23,[3]TDSheet!$A:$G,7,0)</f>
        <v>560.88</v>
      </c>
      <c r="P23" s="2">
        <f t="shared" si="4"/>
        <v>74.472000000000008</v>
      </c>
      <c r="Q23" s="25">
        <v>400</v>
      </c>
      <c r="R23" s="25"/>
      <c r="S23" s="25"/>
      <c r="U23" s="2">
        <f t="shared" si="5"/>
        <v>11.885836287463745</v>
      </c>
      <c r="V23" s="2">
        <f t="shared" si="6"/>
        <v>6.5146900848641094</v>
      </c>
      <c r="W23" s="2">
        <f>VLOOKUP(A23,[1]TDSheet!$A:$W,23,0)</f>
        <v>54.042999999999992</v>
      </c>
      <c r="X23" s="2">
        <f>VLOOKUP(A23,[1]TDSheet!$A:$X,24,0)</f>
        <v>51.096199999999989</v>
      </c>
      <c r="Y23" s="2">
        <f>VLOOKUP(A23,[1]TDSheet!$A:$O,15,0)</f>
        <v>-1.9379999999999995</v>
      </c>
      <c r="AA23" s="2">
        <f t="shared" si="7"/>
        <v>400</v>
      </c>
      <c r="AB23" s="2">
        <f t="shared" si="8"/>
        <v>0</v>
      </c>
    </row>
    <row r="24" spans="1:28" ht="11.1" customHeight="1" outlineLevel="3" x14ac:dyDescent="0.2">
      <c r="A24" s="8" t="s">
        <v>28</v>
      </c>
      <c r="B24" s="8" t="str">
        <f>VLOOKUP(A24,[1]TDSheet!$A:$B,2,0)</f>
        <v>кг</v>
      </c>
      <c r="C24" s="8"/>
      <c r="D24" s="10">
        <v>3637.11</v>
      </c>
      <c r="E24" s="9">
        <v>6925.5010000000002</v>
      </c>
      <c r="F24" s="9">
        <v>4895.8760000000002</v>
      </c>
      <c r="G24" s="9">
        <v>4996.9759999999997</v>
      </c>
      <c r="H24" s="21">
        <f>VLOOKUP(A24,[1]TDSheet!$A:$H,8,0)</f>
        <v>1</v>
      </c>
      <c r="I24" s="29">
        <f>VLOOKUP(A24,[2]TDSheet!$A:$I,9,0)</f>
        <v>60</v>
      </c>
      <c r="L24" s="2">
        <f t="shared" si="3"/>
        <v>3884.9610000000002</v>
      </c>
      <c r="M24" s="2">
        <f>VLOOKUP(A24,[3]TDSheet!$A:$G,7,0)</f>
        <v>1010.915</v>
      </c>
      <c r="P24" s="2">
        <f t="shared" si="4"/>
        <v>776.99220000000003</v>
      </c>
      <c r="Q24" s="25">
        <v>1900</v>
      </c>
      <c r="R24" s="25">
        <v>2400</v>
      </c>
      <c r="S24" s="25"/>
      <c r="U24" s="2">
        <f t="shared" si="5"/>
        <v>11.965340192604248</v>
      </c>
      <c r="V24" s="2">
        <f t="shared" si="6"/>
        <v>6.4311791032136485</v>
      </c>
      <c r="W24" s="2">
        <f>VLOOKUP(A24,[1]TDSheet!$A:$W,23,0)</f>
        <v>755.87479999999994</v>
      </c>
      <c r="X24" s="2">
        <f>VLOOKUP(A24,[1]TDSheet!$A:$X,24,0)</f>
        <v>750.37599999999998</v>
      </c>
      <c r="Y24" s="2">
        <f>VLOOKUP(A24,[1]TDSheet!$A:$O,15,0)</f>
        <v>655.99219999999991</v>
      </c>
      <c r="AA24" s="2">
        <f t="shared" si="7"/>
        <v>1900</v>
      </c>
      <c r="AB24" s="2">
        <f t="shared" si="8"/>
        <v>2400</v>
      </c>
    </row>
    <row r="25" spans="1:28" ht="11.1" customHeight="1" outlineLevel="3" x14ac:dyDescent="0.2">
      <c r="A25" s="8" t="s">
        <v>29</v>
      </c>
      <c r="B25" s="8" t="str">
        <f>VLOOKUP(A25,[1]TDSheet!$A:$B,2,0)</f>
        <v>кг</v>
      </c>
      <c r="C25" s="24" t="str">
        <f>VLOOKUP(A25,[1]TDSheet!$A:$C,3,0)</f>
        <v>Нояб</v>
      </c>
      <c r="D25" s="9">
        <v>5.9640000000000004</v>
      </c>
      <c r="E25" s="9">
        <v>159.61600000000001</v>
      </c>
      <c r="F25" s="9">
        <v>100.65</v>
      </c>
      <c r="G25" s="9">
        <v>55.25</v>
      </c>
      <c r="H25" s="21">
        <f>VLOOKUP(A25,[1]TDSheet!$A:$H,8,0)</f>
        <v>1</v>
      </c>
      <c r="I25" s="29">
        <f>VLOOKUP(A25,[2]TDSheet!$A:$I,9,0)</f>
        <v>50</v>
      </c>
      <c r="L25" s="2">
        <f t="shared" si="3"/>
        <v>100.65</v>
      </c>
      <c r="P25" s="2">
        <f t="shared" si="4"/>
        <v>20.130000000000003</v>
      </c>
      <c r="Q25" s="25">
        <v>145</v>
      </c>
      <c r="R25" s="25"/>
      <c r="S25" s="25"/>
      <c r="U25" s="2">
        <f t="shared" si="5"/>
        <v>9.9478390461997002</v>
      </c>
      <c r="V25" s="2">
        <f t="shared" si="6"/>
        <v>2.7446597118728264</v>
      </c>
      <c r="W25" s="2">
        <f>VLOOKUP(A25,[1]TDSheet!$A:$W,23,0)</f>
        <v>6.5476000000000001</v>
      </c>
      <c r="X25" s="2">
        <f>VLOOKUP(A25,[1]TDSheet!$A:$X,24,0)</f>
        <v>15.352600000000001</v>
      </c>
      <c r="Y25" s="2">
        <f>VLOOKUP(A25,[1]TDSheet!$A:$O,15,0)</f>
        <v>2.8303999999999996</v>
      </c>
      <c r="AA25" s="2">
        <f t="shared" si="7"/>
        <v>145</v>
      </c>
      <c r="AB25" s="2">
        <f t="shared" si="8"/>
        <v>0</v>
      </c>
    </row>
    <row r="26" spans="1:28" ht="11.1" customHeight="1" outlineLevel="3" x14ac:dyDescent="0.2">
      <c r="A26" s="8" t="s">
        <v>30</v>
      </c>
      <c r="B26" s="8" t="str">
        <f>VLOOKUP(A26,[1]TDSheet!$A:$B,2,0)</f>
        <v>кг</v>
      </c>
      <c r="C26" s="24" t="str">
        <f>VLOOKUP(A26,[1]TDSheet!$A:$C,3,0)</f>
        <v>Нояб</v>
      </c>
      <c r="D26" s="9">
        <v>-12.738</v>
      </c>
      <c r="E26" s="9">
        <v>790.84900000000005</v>
      </c>
      <c r="F26" s="9">
        <v>584.4</v>
      </c>
      <c r="G26" s="9">
        <v>190.18100000000001</v>
      </c>
      <c r="H26" s="21">
        <f>VLOOKUP(A26,[1]TDSheet!$A:$H,8,0)</f>
        <v>1</v>
      </c>
      <c r="I26" s="29">
        <f>VLOOKUP(A26,[2]TDSheet!$A:$I,9,0)</f>
        <v>55</v>
      </c>
      <c r="L26" s="2">
        <f t="shared" si="3"/>
        <v>430.19499999999994</v>
      </c>
      <c r="M26" s="2">
        <f>VLOOKUP(A26,[3]TDSheet!$A:$G,7,0)</f>
        <v>154.20500000000001</v>
      </c>
      <c r="P26" s="2">
        <f t="shared" si="4"/>
        <v>86.038999999999987</v>
      </c>
      <c r="Q26" s="25">
        <v>570</v>
      </c>
      <c r="R26" s="25"/>
      <c r="S26" s="25"/>
      <c r="U26" s="2">
        <f t="shared" si="5"/>
        <v>8.835307244389174</v>
      </c>
      <c r="V26" s="2">
        <f t="shared" si="6"/>
        <v>2.210404583967736</v>
      </c>
      <c r="W26" s="2">
        <f>VLOOKUP(A26,[1]TDSheet!$A:$W,23,0)</f>
        <v>67.207999999999998</v>
      </c>
      <c r="X26" s="2">
        <f>VLOOKUP(A26,[1]TDSheet!$A:$X,24,0)</f>
        <v>61.038800000000002</v>
      </c>
      <c r="Y26" s="2">
        <f>VLOOKUP(A26,[1]TDSheet!$A:$O,15,0)</f>
        <v>32.143800000000006</v>
      </c>
      <c r="AA26" s="2">
        <f t="shared" si="7"/>
        <v>570</v>
      </c>
      <c r="AB26" s="2">
        <f t="shared" si="8"/>
        <v>0</v>
      </c>
    </row>
    <row r="27" spans="1:28" ht="11.1" customHeight="1" outlineLevel="3" x14ac:dyDescent="0.2">
      <c r="A27" s="8" t="s">
        <v>31</v>
      </c>
      <c r="B27" s="8" t="str">
        <f>VLOOKUP(A27,[1]TDSheet!$A:$B,2,0)</f>
        <v>кг</v>
      </c>
      <c r="C27" s="8"/>
      <c r="D27" s="9">
        <v>5122.1049999999996</v>
      </c>
      <c r="E27" s="9">
        <v>4438.7749999999996</v>
      </c>
      <c r="F27" s="9">
        <v>4289.7939999999999</v>
      </c>
      <c r="G27" s="9">
        <v>4719.4620000000004</v>
      </c>
      <c r="H27" s="21">
        <f>VLOOKUP(A27,[1]TDSheet!$A:$H,8,0)</f>
        <v>1</v>
      </c>
      <c r="I27" s="29">
        <f>VLOOKUP(A27,[2]TDSheet!$A:$I,9,0)</f>
        <v>60</v>
      </c>
      <c r="L27" s="2">
        <f t="shared" si="3"/>
        <v>3277.4119999999998</v>
      </c>
      <c r="M27" s="2">
        <f>VLOOKUP(A27,[3]TDSheet!$A:$G,7,0)</f>
        <v>1012.3819999999999</v>
      </c>
      <c r="P27" s="2">
        <f t="shared" si="4"/>
        <v>655.48239999999998</v>
      </c>
      <c r="Q27" s="25">
        <v>1500</v>
      </c>
      <c r="R27" s="25">
        <v>1600</v>
      </c>
      <c r="S27" s="25"/>
      <c r="U27" s="2">
        <f t="shared" si="5"/>
        <v>11.929324113050177</v>
      </c>
      <c r="V27" s="2">
        <f t="shared" si="6"/>
        <v>7.1999827912999654</v>
      </c>
      <c r="W27" s="2">
        <f>VLOOKUP(A27,[1]TDSheet!$A:$W,23,0)</f>
        <v>803.36519999999996</v>
      </c>
      <c r="X27" s="2">
        <f>VLOOKUP(A27,[1]TDSheet!$A:$X,24,0)</f>
        <v>603.87020000000007</v>
      </c>
      <c r="Y27" s="2">
        <f>VLOOKUP(A27,[1]TDSheet!$A:$O,15,0)</f>
        <v>617.31420000000003</v>
      </c>
      <c r="AA27" s="2">
        <f t="shared" si="7"/>
        <v>1500</v>
      </c>
      <c r="AB27" s="2">
        <f t="shared" si="8"/>
        <v>1600</v>
      </c>
    </row>
    <row r="28" spans="1:28" ht="11.1" customHeight="1" outlineLevel="3" x14ac:dyDescent="0.2">
      <c r="A28" s="8" t="s">
        <v>32</v>
      </c>
      <c r="B28" s="8" t="str">
        <f>VLOOKUP(A28,[1]TDSheet!$A:$B,2,0)</f>
        <v>кг</v>
      </c>
      <c r="C28" s="8"/>
      <c r="D28" s="9">
        <v>2099.1729999999998</v>
      </c>
      <c r="E28" s="9">
        <v>4546.4849999999997</v>
      </c>
      <c r="F28" s="9">
        <v>3131.1439999999998</v>
      </c>
      <c r="G28" s="9">
        <v>3127.8629999999998</v>
      </c>
      <c r="H28" s="21">
        <f>VLOOKUP(A28,[1]TDSheet!$A:$H,8,0)</f>
        <v>1</v>
      </c>
      <c r="I28" s="29">
        <f>VLOOKUP(A28,[2]TDSheet!$A:$I,9,0)</f>
        <v>60</v>
      </c>
      <c r="L28" s="2">
        <f t="shared" si="3"/>
        <v>2113.3589999999999</v>
      </c>
      <c r="M28" s="2">
        <f>VLOOKUP(A28,[3]TDSheet!$A:$G,7,0)</f>
        <v>1017.785</v>
      </c>
      <c r="P28" s="2">
        <f t="shared" si="4"/>
        <v>422.67179999999996</v>
      </c>
      <c r="Q28" s="25">
        <v>1900</v>
      </c>
      <c r="R28" s="25"/>
      <c r="S28" s="25"/>
      <c r="U28" s="2">
        <f t="shared" si="5"/>
        <v>11.895430449819457</v>
      </c>
      <c r="V28" s="2">
        <f t="shared" si="6"/>
        <v>7.4002169058830045</v>
      </c>
      <c r="W28" s="2">
        <f>VLOOKUP(A28,[1]TDSheet!$A:$W,23,0)</f>
        <v>428.97899999999998</v>
      </c>
      <c r="X28" s="2">
        <f>VLOOKUP(A28,[1]TDSheet!$A:$X,24,0)</f>
        <v>384.02460000000002</v>
      </c>
      <c r="Y28" s="2">
        <f>VLOOKUP(A28,[1]TDSheet!$A:$O,15,0)</f>
        <v>406.43060000000003</v>
      </c>
      <c r="AA28" s="2">
        <f t="shared" si="7"/>
        <v>1900</v>
      </c>
      <c r="AB28" s="2">
        <f t="shared" si="8"/>
        <v>0</v>
      </c>
    </row>
    <row r="29" spans="1:28" ht="11.1" customHeight="1" outlineLevel="3" x14ac:dyDescent="0.2">
      <c r="A29" s="8" t="s">
        <v>33</v>
      </c>
      <c r="B29" s="8" t="str">
        <f>VLOOKUP(A29,[1]TDSheet!$A:$B,2,0)</f>
        <v>кг</v>
      </c>
      <c r="C29" s="24" t="str">
        <f>VLOOKUP(A29,[1]TDSheet!$A:$C,3,0)</f>
        <v>Нояб</v>
      </c>
      <c r="D29" s="9">
        <v>-9.1959999999999997</v>
      </c>
      <c r="E29" s="9">
        <v>848.976</v>
      </c>
      <c r="F29" s="9">
        <v>552.79200000000003</v>
      </c>
      <c r="G29" s="9">
        <v>277.32</v>
      </c>
      <c r="H29" s="21">
        <f>VLOOKUP(A29,[1]TDSheet!$A:$H,8,0)</f>
        <v>1</v>
      </c>
      <c r="I29" s="29">
        <f>VLOOKUP(A29,[2]TDSheet!$A:$I,9,0)</f>
        <v>60</v>
      </c>
      <c r="L29" s="2">
        <f t="shared" si="3"/>
        <v>347.01400000000001</v>
      </c>
      <c r="M29" s="2">
        <f>VLOOKUP(A29,[3]TDSheet!$A:$G,7,0)</f>
        <v>205.77799999999999</v>
      </c>
      <c r="P29" s="2">
        <f t="shared" si="4"/>
        <v>69.402799999999999</v>
      </c>
      <c r="Q29" s="25">
        <v>480</v>
      </c>
      <c r="R29" s="25"/>
      <c r="S29" s="25"/>
      <c r="U29" s="2">
        <f t="shared" si="5"/>
        <v>10.911951679182971</v>
      </c>
      <c r="V29" s="2">
        <f t="shared" si="6"/>
        <v>3.9958042038649735</v>
      </c>
      <c r="W29" s="2">
        <f>VLOOKUP(A29,[1]TDSheet!$A:$W,23,0)</f>
        <v>62.007600000000004</v>
      </c>
      <c r="X29" s="2">
        <f>VLOOKUP(A29,[1]TDSheet!$A:$X,24,0)</f>
        <v>61.397000000000006</v>
      </c>
      <c r="Y29" s="2">
        <f>VLOOKUP(A29,[1]TDSheet!$A:$O,15,0)</f>
        <v>23.378</v>
      </c>
      <c r="AA29" s="2">
        <f t="shared" si="7"/>
        <v>480</v>
      </c>
      <c r="AB29" s="2">
        <f t="shared" si="8"/>
        <v>0</v>
      </c>
    </row>
    <row r="30" spans="1:28" ht="11.1" customHeight="1" outlineLevel="3" x14ac:dyDescent="0.2">
      <c r="A30" s="8" t="s">
        <v>34</v>
      </c>
      <c r="B30" s="8" t="str">
        <f>VLOOKUP(A30,[1]TDSheet!$A:$B,2,0)</f>
        <v>кг</v>
      </c>
      <c r="C30" s="24" t="str">
        <f>VLOOKUP(A30,[1]TDSheet!$A:$C,3,0)</f>
        <v>Нояб</v>
      </c>
      <c r="D30" s="9">
        <v>431.93599999999998</v>
      </c>
      <c r="E30" s="9">
        <v>153.52500000000001</v>
      </c>
      <c r="F30" s="9">
        <v>150.88399999999999</v>
      </c>
      <c r="G30" s="9"/>
      <c r="H30" s="21">
        <f>VLOOKUP(A30,[1]TDSheet!$A:$H,8,0)</f>
        <v>1</v>
      </c>
      <c r="I30" s="29">
        <f>VLOOKUP(A30,[2]TDSheet!$A:$I,9,0)</f>
        <v>60</v>
      </c>
      <c r="L30" s="2">
        <f t="shared" si="3"/>
        <v>-2.6410000000000196</v>
      </c>
      <c r="M30" s="2">
        <f>VLOOKUP(A30,[3]TDSheet!$A:$G,7,0)</f>
        <v>153.52500000000001</v>
      </c>
      <c r="P30" s="2">
        <f t="shared" si="4"/>
        <v>-0.52820000000000389</v>
      </c>
      <c r="Q30" s="27">
        <v>80</v>
      </c>
      <c r="R30" s="27"/>
      <c r="S30" s="25"/>
      <c r="U30" s="2">
        <f t="shared" si="5"/>
        <v>-151.45778114350514</v>
      </c>
      <c r="V30" s="2">
        <f t="shared" si="6"/>
        <v>0</v>
      </c>
      <c r="W30" s="2">
        <f>VLOOKUP(A30,[1]TDSheet!$A:$W,23,0)</f>
        <v>50.234200000000001</v>
      </c>
      <c r="X30" s="2">
        <f>VLOOKUP(A30,[1]TDSheet!$A:$X,24,0)</f>
        <v>36.325800000000001</v>
      </c>
      <c r="Y30" s="2">
        <f>VLOOKUP(A30,[1]TDSheet!$A:$O,15,0)</f>
        <v>12.452</v>
      </c>
      <c r="AA30" s="2">
        <f t="shared" si="7"/>
        <v>80</v>
      </c>
      <c r="AB30" s="2">
        <f t="shared" si="8"/>
        <v>0</v>
      </c>
    </row>
    <row r="31" spans="1:28" ht="11.1" customHeight="1" outlineLevel="3" x14ac:dyDescent="0.2">
      <c r="A31" s="8" t="s">
        <v>35</v>
      </c>
      <c r="B31" s="8" t="str">
        <f>VLOOKUP(A31,[1]TDSheet!$A:$B,2,0)</f>
        <v>кг</v>
      </c>
      <c r="C31" s="24" t="str">
        <f>VLOOKUP(A31,[1]TDSheet!$A:$C,3,0)</f>
        <v>Нояб</v>
      </c>
      <c r="D31" s="9">
        <v>-93.75</v>
      </c>
      <c r="E31" s="9">
        <v>770.25599999999997</v>
      </c>
      <c r="F31" s="9">
        <v>447.77800000000002</v>
      </c>
      <c r="G31" s="9">
        <v>220.81200000000001</v>
      </c>
      <c r="H31" s="21">
        <f>VLOOKUP(A31,[1]TDSheet!$A:$H,8,0)</f>
        <v>1</v>
      </c>
      <c r="I31" s="29">
        <f>VLOOKUP(A31,[2]TDSheet!$A:$I,9,0)</f>
        <v>60</v>
      </c>
      <c r="L31" s="2">
        <f t="shared" si="3"/>
        <v>347.39400000000001</v>
      </c>
      <c r="M31" s="2">
        <f>VLOOKUP(A31,[3]TDSheet!$A:$G,7,0)</f>
        <v>100.384</v>
      </c>
      <c r="P31" s="2">
        <f t="shared" si="4"/>
        <v>69.478800000000007</v>
      </c>
      <c r="Q31" s="25">
        <v>470</v>
      </c>
      <c r="R31" s="25"/>
      <c r="S31" s="25"/>
      <c r="U31" s="2">
        <f t="shared" si="5"/>
        <v>9.9427739108908035</v>
      </c>
      <c r="V31" s="2">
        <f t="shared" si="6"/>
        <v>3.1781205202162384</v>
      </c>
      <c r="W31" s="2">
        <f>VLOOKUP(A31,[1]TDSheet!$A:$W,23,0)</f>
        <v>52.148800000000008</v>
      </c>
      <c r="X31" s="2">
        <f>VLOOKUP(A31,[1]TDSheet!$A:$X,24,0)</f>
        <v>52.292800000000014</v>
      </c>
      <c r="Y31" s="2">
        <f>VLOOKUP(A31,[1]TDSheet!$A:$O,15,0)</f>
        <v>-1.0516000000000019</v>
      </c>
      <c r="AA31" s="2">
        <f t="shared" si="7"/>
        <v>470</v>
      </c>
      <c r="AB31" s="2">
        <f t="shared" si="8"/>
        <v>0</v>
      </c>
    </row>
    <row r="32" spans="1:28" ht="11.1" customHeight="1" outlineLevel="3" x14ac:dyDescent="0.2">
      <c r="A32" s="8" t="s">
        <v>36</v>
      </c>
      <c r="B32" s="8" t="str">
        <f>VLOOKUP(A32,[1]TDSheet!$A:$B,2,0)</f>
        <v>кг</v>
      </c>
      <c r="C32" s="8"/>
      <c r="D32" s="9">
        <v>1.421</v>
      </c>
      <c r="E32" s="9">
        <v>640.28499999999997</v>
      </c>
      <c r="F32" s="9">
        <v>481.70299999999997</v>
      </c>
      <c r="G32" s="9">
        <v>158.05600000000001</v>
      </c>
      <c r="H32" s="21">
        <f>VLOOKUP(A32,[1]TDSheet!$A:$H,8,0)</f>
        <v>1</v>
      </c>
      <c r="I32" s="29">
        <f>VLOOKUP(A32,[4]TDSheet!$A:$I,9,0)</f>
        <v>35</v>
      </c>
      <c r="L32" s="2">
        <f t="shared" si="3"/>
        <v>226.84499999999997</v>
      </c>
      <c r="M32" s="2">
        <f>VLOOKUP(A32,[3]TDSheet!$A:$G,7,0)</f>
        <v>254.858</v>
      </c>
      <c r="P32" s="2">
        <f t="shared" si="4"/>
        <v>45.368999999999993</v>
      </c>
      <c r="Q32" s="25">
        <v>290</v>
      </c>
      <c r="R32" s="25"/>
      <c r="S32" s="25"/>
      <c r="U32" s="2">
        <f t="shared" si="5"/>
        <v>9.8758182900218241</v>
      </c>
      <c r="V32" s="2">
        <f t="shared" si="6"/>
        <v>3.4837884899380644</v>
      </c>
      <c r="W32" s="2">
        <f>VLOOKUP(A32,[1]TDSheet!$A:$W,23,0)</f>
        <v>16.845399999999994</v>
      </c>
      <c r="X32" s="2">
        <f>VLOOKUP(A32,[1]TDSheet!$A:$X,24,0)</f>
        <v>49.934199999999997</v>
      </c>
      <c r="Y32" s="2">
        <f>VLOOKUP(A32,[1]TDSheet!$A:$O,15,0)</f>
        <v>26.727399999999999</v>
      </c>
      <c r="AA32" s="2">
        <f t="shared" si="7"/>
        <v>290</v>
      </c>
      <c r="AB32" s="2">
        <f t="shared" si="8"/>
        <v>0</v>
      </c>
    </row>
    <row r="33" spans="1:28" ht="11.1" customHeight="1" outlineLevel="3" x14ac:dyDescent="0.2">
      <c r="A33" s="8" t="s">
        <v>37</v>
      </c>
      <c r="B33" s="8" t="str">
        <f>VLOOKUP(A33,[1]TDSheet!$A:$B,2,0)</f>
        <v>кг</v>
      </c>
      <c r="C33" s="8"/>
      <c r="D33" s="9">
        <v>18.988</v>
      </c>
      <c r="E33" s="9">
        <v>476.863</v>
      </c>
      <c r="F33" s="9">
        <v>368.46199999999999</v>
      </c>
      <c r="G33" s="9">
        <v>111.48</v>
      </c>
      <c r="H33" s="21">
        <f>VLOOKUP(A33,[1]TDSheet!$A:$H,8,0)</f>
        <v>1</v>
      </c>
      <c r="I33" s="29">
        <f>VLOOKUP(A33,[4]TDSheet!$A:$I,9,0)</f>
        <v>40</v>
      </c>
      <c r="L33" s="2">
        <f t="shared" si="3"/>
        <v>9.1569999999999823</v>
      </c>
      <c r="M33" s="2">
        <f>VLOOKUP(A33,[3]TDSheet!$A:$G,7,0)</f>
        <v>359.30500000000001</v>
      </c>
      <c r="P33" s="2">
        <f t="shared" si="4"/>
        <v>1.8313999999999964</v>
      </c>
      <c r="Q33" s="25"/>
      <c r="R33" s="25"/>
      <c r="S33" s="25"/>
      <c r="U33" s="2">
        <f t="shared" si="5"/>
        <v>60.871464453423734</v>
      </c>
      <c r="V33" s="2">
        <f t="shared" si="6"/>
        <v>60.871464453423734</v>
      </c>
      <c r="W33" s="2">
        <f>VLOOKUP(A33,[1]TDSheet!$A:$W,23,0)</f>
        <v>14.884799999999998</v>
      </c>
      <c r="X33" s="2">
        <f>VLOOKUP(A33,[1]TDSheet!$A:$X,24,0)</f>
        <v>1.569999999999999</v>
      </c>
      <c r="Y33" s="2">
        <f>VLOOKUP(A33,[1]TDSheet!$A:$O,15,0)</f>
        <v>18.656399999999998</v>
      </c>
      <c r="AA33" s="2">
        <f t="shared" si="7"/>
        <v>0</v>
      </c>
      <c r="AB33" s="2">
        <f t="shared" si="8"/>
        <v>0</v>
      </c>
    </row>
    <row r="34" spans="1:28" ht="11.1" customHeight="1" outlineLevel="3" x14ac:dyDescent="0.2">
      <c r="A34" s="8" t="s">
        <v>38</v>
      </c>
      <c r="B34" s="8" t="str">
        <f>VLOOKUP(A34,[1]TDSheet!$A:$B,2,0)</f>
        <v>кг</v>
      </c>
      <c r="C34" s="8"/>
      <c r="D34" s="9">
        <v>311.89999999999998</v>
      </c>
      <c r="E34" s="9">
        <v>822.64400000000001</v>
      </c>
      <c r="F34" s="9">
        <v>761.17899999999997</v>
      </c>
      <c r="G34" s="9">
        <v>322.62799999999999</v>
      </c>
      <c r="H34" s="21">
        <f>VLOOKUP(A34,[1]TDSheet!$A:$H,8,0)</f>
        <v>1</v>
      </c>
      <c r="I34" s="29">
        <f>VLOOKUP(A34,[4]TDSheet!$A:$I,9,0)</f>
        <v>30</v>
      </c>
      <c r="L34" s="2">
        <f t="shared" si="3"/>
        <v>380.35299999999995</v>
      </c>
      <c r="M34" s="2">
        <f>VLOOKUP(A34,[3]TDSheet!$A:$G,7,0)</f>
        <v>380.82600000000002</v>
      </c>
      <c r="P34" s="2">
        <f t="shared" si="4"/>
        <v>76.070599999999985</v>
      </c>
      <c r="Q34" s="25">
        <v>500</v>
      </c>
      <c r="R34" s="25"/>
      <c r="S34" s="25"/>
      <c r="U34" s="2">
        <f t="shared" si="5"/>
        <v>10.814006988245131</v>
      </c>
      <c r="V34" s="2">
        <f t="shared" si="6"/>
        <v>4.2411654436799502</v>
      </c>
      <c r="W34" s="2">
        <f>VLOOKUP(A34,[1]TDSheet!$A:$W,23,0)</f>
        <v>81.967600000000004</v>
      </c>
      <c r="X34" s="2">
        <f>VLOOKUP(A34,[1]TDSheet!$A:$X,24,0)</f>
        <v>54.3962</v>
      </c>
      <c r="Y34" s="2">
        <f>VLOOKUP(A34,[1]TDSheet!$A:$O,15,0)</f>
        <v>71.614599999999996</v>
      </c>
      <c r="AA34" s="2">
        <f t="shared" si="7"/>
        <v>500</v>
      </c>
      <c r="AB34" s="2">
        <f t="shared" si="8"/>
        <v>0</v>
      </c>
    </row>
    <row r="35" spans="1:28" ht="11.1" customHeight="1" outlineLevel="3" x14ac:dyDescent="0.2">
      <c r="A35" s="8" t="s">
        <v>39</v>
      </c>
      <c r="B35" s="8" t="str">
        <f>VLOOKUP(A35,[1]TDSheet!$A:$B,2,0)</f>
        <v>кг</v>
      </c>
      <c r="C35" s="8"/>
      <c r="D35" s="9">
        <v>110.16500000000001</v>
      </c>
      <c r="E35" s="9">
        <v>1827.759</v>
      </c>
      <c r="F35" s="9">
        <v>1525.0039999999999</v>
      </c>
      <c r="G35" s="9">
        <v>336.65199999999999</v>
      </c>
      <c r="H35" s="21">
        <f>VLOOKUP(A35,[1]TDSheet!$A:$H,8,0)</f>
        <v>1</v>
      </c>
      <c r="I35" s="29">
        <f>VLOOKUP(A35,[2]TDSheet!$A:$I,9,0)</f>
        <v>30</v>
      </c>
      <c r="L35" s="2">
        <f t="shared" si="3"/>
        <v>459.63499999999999</v>
      </c>
      <c r="M35" s="2">
        <f>VLOOKUP(A35,[3]TDSheet!$A:$G,7,0)</f>
        <v>1065.3689999999999</v>
      </c>
      <c r="P35" s="2">
        <f t="shared" si="4"/>
        <v>91.926999999999992</v>
      </c>
      <c r="Q35" s="25">
        <v>670</v>
      </c>
      <c r="R35" s="25"/>
      <c r="S35" s="25"/>
      <c r="U35" s="2">
        <f t="shared" si="5"/>
        <v>10.950558595407227</v>
      </c>
      <c r="V35" s="2">
        <f t="shared" si="6"/>
        <v>3.6621667192446181</v>
      </c>
      <c r="W35" s="2">
        <f>VLOOKUP(A35,[1]TDSheet!$A:$W,23,0)</f>
        <v>64.288600000000017</v>
      </c>
      <c r="X35" s="2">
        <f>VLOOKUP(A35,[1]TDSheet!$A:$X,24,0)</f>
        <v>74.677199999999999</v>
      </c>
      <c r="Y35" s="2">
        <f>VLOOKUP(A35,[1]TDSheet!$A:$O,15,0)</f>
        <v>69.432600000000008</v>
      </c>
      <c r="AA35" s="2">
        <f t="shared" si="7"/>
        <v>670</v>
      </c>
      <c r="AB35" s="2">
        <f t="shared" si="8"/>
        <v>0</v>
      </c>
    </row>
    <row r="36" spans="1:28" ht="11.1" customHeight="1" outlineLevel="3" x14ac:dyDescent="0.2">
      <c r="A36" s="8" t="s">
        <v>40</v>
      </c>
      <c r="B36" s="8" t="str">
        <f>VLOOKUP(A36,[1]TDSheet!$A:$B,2,0)</f>
        <v>кг</v>
      </c>
      <c r="C36" s="8"/>
      <c r="D36" s="9"/>
      <c r="E36" s="9">
        <v>236.405</v>
      </c>
      <c r="F36" s="9">
        <v>201.95</v>
      </c>
      <c r="G36" s="9">
        <v>33.088000000000001</v>
      </c>
      <c r="H36" s="21">
        <f>VLOOKUP(A36,[1]TDSheet!$A:$H,8,0)</f>
        <v>1</v>
      </c>
      <c r="I36" s="29">
        <f>VLOOKUP(A36,[2]TDSheet!$A:$I,9,0)</f>
        <v>30</v>
      </c>
      <c r="L36" s="2">
        <f t="shared" si="3"/>
        <v>19.129999999999995</v>
      </c>
      <c r="M36" s="2">
        <f>VLOOKUP(A36,[3]TDSheet!$A:$G,7,0)</f>
        <v>182.82</v>
      </c>
      <c r="P36" s="2">
        <f t="shared" si="4"/>
        <v>3.8259999999999992</v>
      </c>
      <c r="Q36" s="25">
        <v>15</v>
      </c>
      <c r="R36" s="25"/>
      <c r="S36" s="25"/>
      <c r="U36" s="2">
        <f t="shared" si="5"/>
        <v>12.568740198640882</v>
      </c>
      <c r="V36" s="2">
        <f t="shared" si="6"/>
        <v>8.6481965499215914</v>
      </c>
      <c r="W36" s="2">
        <f>VLOOKUP(A36,[1]TDSheet!$A:$W,23,0)</f>
        <v>-1.0896000000000001</v>
      </c>
      <c r="X36" s="2">
        <f>VLOOKUP(A36,[1]TDSheet!$A:$X,24,0)</f>
        <v>2.3415999999999997</v>
      </c>
      <c r="Y36" s="2">
        <f>VLOOKUP(A36,[1]TDSheet!$A:$O,15,0)</f>
        <v>7.6288000000000009</v>
      </c>
      <c r="AA36" s="2">
        <f t="shared" si="7"/>
        <v>15</v>
      </c>
      <c r="AB36" s="2">
        <f t="shared" si="8"/>
        <v>0</v>
      </c>
    </row>
    <row r="37" spans="1:28" ht="11.1" customHeight="1" outlineLevel="3" x14ac:dyDescent="0.2">
      <c r="A37" s="8" t="s">
        <v>41</v>
      </c>
      <c r="B37" s="8" t="s">
        <v>107</v>
      </c>
      <c r="C37" s="8"/>
      <c r="D37" s="9"/>
      <c r="E37" s="9">
        <v>5.6260000000000003</v>
      </c>
      <c r="F37" s="9">
        <v>5.6260000000000003</v>
      </c>
      <c r="G37" s="9"/>
      <c r="H37" s="21">
        <v>0</v>
      </c>
      <c r="I37" s="29">
        <f>VLOOKUP(A37,[4]TDSheet!$A:$I,9,0)</f>
        <v>40</v>
      </c>
      <c r="L37" s="2">
        <f t="shared" si="3"/>
        <v>5.6260000000000003</v>
      </c>
      <c r="P37" s="2">
        <f t="shared" si="4"/>
        <v>1.1252</v>
      </c>
      <c r="Q37" s="25"/>
      <c r="R37" s="25"/>
      <c r="S37" s="25"/>
      <c r="U37" s="2">
        <f t="shared" si="5"/>
        <v>0</v>
      </c>
      <c r="V37" s="2">
        <f t="shared" si="6"/>
        <v>0</v>
      </c>
      <c r="W37" s="2">
        <v>0</v>
      </c>
      <c r="X37" s="2">
        <v>0</v>
      </c>
      <c r="Y37" s="2">
        <v>0</v>
      </c>
      <c r="AA37" s="2">
        <f t="shared" si="7"/>
        <v>0</v>
      </c>
      <c r="AB37" s="2">
        <f t="shared" si="8"/>
        <v>0</v>
      </c>
    </row>
    <row r="38" spans="1:28" ht="11.1" customHeight="1" outlineLevel="3" x14ac:dyDescent="0.2">
      <c r="A38" s="8" t="s">
        <v>42</v>
      </c>
      <c r="B38" s="8" t="str">
        <f>VLOOKUP(A38,[1]TDSheet!$A:$B,2,0)</f>
        <v>кг</v>
      </c>
      <c r="C38" s="8"/>
      <c r="D38" s="10">
        <v>216.78</v>
      </c>
      <c r="E38" s="9">
        <v>1044.184</v>
      </c>
      <c r="F38" s="9">
        <v>596.14</v>
      </c>
      <c r="G38" s="9">
        <v>598.50400000000002</v>
      </c>
      <c r="H38" s="21">
        <f>VLOOKUP(A38,[1]TDSheet!$A:$H,8,0)</f>
        <v>1</v>
      </c>
      <c r="I38" s="29">
        <f>VLOOKUP(A38,[2]TDSheet!$A:$I,9,0)</f>
        <v>40</v>
      </c>
      <c r="L38" s="2">
        <f t="shared" si="3"/>
        <v>531.09500000000003</v>
      </c>
      <c r="M38" s="2">
        <f>VLOOKUP(A38,[3]TDSheet!$A:$G,7,0)</f>
        <v>65.045000000000002</v>
      </c>
      <c r="P38" s="2">
        <f t="shared" si="4"/>
        <v>106.21900000000001</v>
      </c>
      <c r="Q38" s="25">
        <v>670</v>
      </c>
      <c r="R38" s="25"/>
      <c r="S38" s="25"/>
      <c r="U38" s="2">
        <f t="shared" si="5"/>
        <v>11.942345531402101</v>
      </c>
      <c r="V38" s="2">
        <f t="shared" si="6"/>
        <v>5.6346228075956279</v>
      </c>
      <c r="W38" s="2">
        <f>VLOOKUP(A38,[1]TDSheet!$A:$W,23,0)</f>
        <v>93.091999999999999</v>
      </c>
      <c r="X38" s="2">
        <f>VLOOKUP(A38,[1]TDSheet!$A:$X,24,0)</f>
        <v>82.972400000000007</v>
      </c>
      <c r="Y38" s="2">
        <f>VLOOKUP(A38,[1]TDSheet!$A:$O,15,0)</f>
        <v>111.2474</v>
      </c>
      <c r="AA38" s="2">
        <f t="shared" si="7"/>
        <v>670</v>
      </c>
      <c r="AB38" s="2">
        <f t="shared" si="8"/>
        <v>0</v>
      </c>
    </row>
    <row r="39" spans="1:28" ht="11.1" customHeight="1" outlineLevel="3" x14ac:dyDescent="0.2">
      <c r="A39" s="8" t="s">
        <v>43</v>
      </c>
      <c r="B39" s="8" t="str">
        <f>VLOOKUP(A39,[1]TDSheet!$A:$B,2,0)</f>
        <v>кг</v>
      </c>
      <c r="C39" s="8"/>
      <c r="D39" s="10">
        <v>8.391</v>
      </c>
      <c r="E39" s="9">
        <v>585.74800000000005</v>
      </c>
      <c r="F39" s="9">
        <v>472.798</v>
      </c>
      <c r="G39" s="9">
        <v>111.48699999999999</v>
      </c>
      <c r="H39" s="21">
        <f>VLOOKUP(A39,[1]TDSheet!$A:$H,8,0)</f>
        <v>1</v>
      </c>
      <c r="I39" s="29">
        <f>VLOOKUP(A39,[2]TDSheet!$A:$I,9,0)</f>
        <v>35</v>
      </c>
      <c r="L39" s="2">
        <f t="shared" si="3"/>
        <v>316.27300000000002</v>
      </c>
      <c r="M39" s="2">
        <f>VLOOKUP(A39,[3]TDSheet!$A:$G,7,0)</f>
        <v>156.52500000000001</v>
      </c>
      <c r="P39" s="2">
        <f t="shared" si="4"/>
        <v>63.254600000000003</v>
      </c>
      <c r="Q39" s="25">
        <v>450</v>
      </c>
      <c r="R39" s="25"/>
      <c r="S39" s="25"/>
      <c r="U39" s="2">
        <f t="shared" si="5"/>
        <v>8.8766192498253087</v>
      </c>
      <c r="V39" s="2">
        <f t="shared" si="6"/>
        <v>1.762512133504915</v>
      </c>
      <c r="W39" s="2">
        <f>VLOOKUP(A39,[1]TDSheet!$A:$W,23,0)</f>
        <v>1.7802</v>
      </c>
      <c r="X39" s="2">
        <f>VLOOKUP(A39,[1]TDSheet!$A:$X,24,0)</f>
        <v>56.075599999999994</v>
      </c>
      <c r="Y39" s="2">
        <f>VLOOKUP(A39,[1]TDSheet!$A:$O,15,0)</f>
        <v>22.706399999999984</v>
      </c>
      <c r="AA39" s="2">
        <f t="shared" si="7"/>
        <v>450</v>
      </c>
      <c r="AB39" s="2">
        <f t="shared" si="8"/>
        <v>0</v>
      </c>
    </row>
    <row r="40" spans="1:28" ht="21.95" customHeight="1" outlineLevel="3" x14ac:dyDescent="0.2">
      <c r="A40" s="8" t="s">
        <v>44</v>
      </c>
      <c r="B40" s="8" t="str">
        <f>VLOOKUP(A40,[1]TDSheet!$A:$B,2,0)</f>
        <v>кг</v>
      </c>
      <c r="C40" s="8"/>
      <c r="D40" s="9">
        <v>66.741</v>
      </c>
      <c r="E40" s="9">
        <v>351.47899999999998</v>
      </c>
      <c r="F40" s="9">
        <v>174.27500000000001</v>
      </c>
      <c r="G40" s="9">
        <v>209.63300000000001</v>
      </c>
      <c r="H40" s="21">
        <f>VLOOKUP(A40,[1]TDSheet!$A:$H,8,0)</f>
        <v>1</v>
      </c>
      <c r="I40" s="29">
        <v>45</v>
      </c>
      <c r="L40" s="2">
        <f t="shared" si="3"/>
        <v>174.27500000000001</v>
      </c>
      <c r="P40" s="2">
        <f t="shared" si="4"/>
        <v>34.855000000000004</v>
      </c>
      <c r="Q40" s="25">
        <v>200</v>
      </c>
      <c r="R40" s="25"/>
      <c r="S40" s="25"/>
      <c r="U40" s="2">
        <f t="shared" si="5"/>
        <v>11.752488882513269</v>
      </c>
      <c r="V40" s="2">
        <f t="shared" si="6"/>
        <v>6.0144312150337109</v>
      </c>
      <c r="W40" s="2">
        <f>VLOOKUP(A40,[1]TDSheet!$A:$W,23,0)</f>
        <v>35.6402</v>
      </c>
      <c r="X40" s="2">
        <f>VLOOKUP(A40,[1]TDSheet!$A:$X,24,0)</f>
        <v>45.669799999999995</v>
      </c>
      <c r="Y40" s="2">
        <f>VLOOKUP(A40,[1]TDSheet!$A:$O,15,0)</f>
        <v>32.100200000000001</v>
      </c>
      <c r="AA40" s="2">
        <f t="shared" si="7"/>
        <v>200</v>
      </c>
      <c r="AB40" s="2">
        <f t="shared" si="8"/>
        <v>0</v>
      </c>
    </row>
    <row r="41" spans="1:28" ht="11.1" customHeight="1" outlineLevel="3" x14ac:dyDescent="0.2">
      <c r="A41" s="8" t="s">
        <v>45</v>
      </c>
      <c r="B41" s="8" t="str">
        <f>VLOOKUP(A41,[1]TDSheet!$A:$B,2,0)</f>
        <v>кг</v>
      </c>
      <c r="C41" s="8"/>
      <c r="D41" s="9">
        <v>39.802</v>
      </c>
      <c r="E41" s="9">
        <v>311.93599999999998</v>
      </c>
      <c r="F41" s="9">
        <v>125.366</v>
      </c>
      <c r="G41" s="9">
        <v>221.46799999999999</v>
      </c>
      <c r="H41" s="21">
        <f>VLOOKUP(A41,[1]TDSheet!$A:$H,8,0)</f>
        <v>1</v>
      </c>
      <c r="I41" s="29">
        <f>VLOOKUP(A41,[2]TDSheet!$A:$I,9,0)</f>
        <v>30</v>
      </c>
      <c r="L41" s="2">
        <f t="shared" si="3"/>
        <v>125.366</v>
      </c>
      <c r="P41" s="2">
        <f t="shared" si="4"/>
        <v>25.0732</v>
      </c>
      <c r="Q41" s="25">
        <v>75</v>
      </c>
      <c r="R41" s="25"/>
      <c r="S41" s="25"/>
      <c r="U41" s="2">
        <f t="shared" si="5"/>
        <v>11.824099038016685</v>
      </c>
      <c r="V41" s="2">
        <f t="shared" si="6"/>
        <v>8.8328573935516808</v>
      </c>
      <c r="W41" s="2">
        <f>VLOOKUP(A41,[1]TDSheet!$A:$W,23,0)</f>
        <v>29.448399999999999</v>
      </c>
      <c r="X41" s="2">
        <f>VLOOKUP(A41,[1]TDSheet!$A:$X,24,0)</f>
        <v>24.0596</v>
      </c>
      <c r="Y41" s="2">
        <f>VLOOKUP(A41,[1]TDSheet!$A:$O,15,0)</f>
        <v>36.089399999999998</v>
      </c>
      <c r="AA41" s="2">
        <f t="shared" si="7"/>
        <v>75</v>
      </c>
      <c r="AB41" s="2">
        <f t="shared" si="8"/>
        <v>0</v>
      </c>
    </row>
    <row r="42" spans="1:28" ht="11.1" customHeight="1" outlineLevel="3" x14ac:dyDescent="0.2">
      <c r="A42" s="8" t="s">
        <v>46</v>
      </c>
      <c r="B42" s="8" t="str">
        <f>VLOOKUP(A42,[1]TDSheet!$A:$B,2,0)</f>
        <v>кг</v>
      </c>
      <c r="C42" s="8"/>
      <c r="D42" s="9">
        <v>316.38200000000001</v>
      </c>
      <c r="E42" s="9">
        <v>2066.7840000000001</v>
      </c>
      <c r="F42" s="9">
        <v>1554.6089999999999</v>
      </c>
      <c r="G42" s="9">
        <v>715.32799999999997</v>
      </c>
      <c r="H42" s="21">
        <f>VLOOKUP(A42,[1]TDSheet!$A:$H,8,0)</f>
        <v>1</v>
      </c>
      <c r="I42" s="29">
        <f>VLOOKUP(A42,[2]TDSheet!$A:$I,9,0)</f>
        <v>45</v>
      </c>
      <c r="L42" s="2">
        <f t="shared" si="3"/>
        <v>405.52699999999982</v>
      </c>
      <c r="M42" s="2">
        <f>VLOOKUP(A42,[3]TDSheet!$A:$G,7,0)</f>
        <v>1149.0820000000001</v>
      </c>
      <c r="P42" s="2">
        <f t="shared" si="4"/>
        <v>81.10539999999996</v>
      </c>
      <c r="Q42" s="25">
        <v>250</v>
      </c>
      <c r="R42" s="25"/>
      <c r="S42" s="25"/>
      <c r="U42" s="2">
        <f t="shared" si="5"/>
        <v>11.902142150830899</v>
      </c>
      <c r="V42" s="2">
        <f t="shared" si="6"/>
        <v>8.8197333346484985</v>
      </c>
      <c r="W42" s="2">
        <f>VLOOKUP(A42,[1]TDSheet!$A:$W,23,0)</f>
        <v>149.70140000000001</v>
      </c>
      <c r="X42" s="2">
        <f>VLOOKUP(A42,[1]TDSheet!$A:$X,24,0)</f>
        <v>56.330200000000012</v>
      </c>
      <c r="Y42" s="2">
        <f>VLOOKUP(A42,[1]TDSheet!$A:$O,15,0)</f>
        <v>141.47319999999999</v>
      </c>
      <c r="AA42" s="2">
        <f t="shared" si="7"/>
        <v>250</v>
      </c>
      <c r="AB42" s="2">
        <f t="shared" si="8"/>
        <v>0</v>
      </c>
    </row>
    <row r="43" spans="1:28" ht="11.1" customHeight="1" outlineLevel="3" x14ac:dyDescent="0.2">
      <c r="A43" s="8" t="s">
        <v>47</v>
      </c>
      <c r="B43" s="8" t="str">
        <f>VLOOKUP(A43,[1]TDSheet!$A:$B,2,0)</f>
        <v>кг</v>
      </c>
      <c r="C43" s="8"/>
      <c r="D43" s="9">
        <v>250.29300000000001</v>
      </c>
      <c r="E43" s="9">
        <v>1716.7829999999999</v>
      </c>
      <c r="F43" s="9">
        <v>1493.4349999999999</v>
      </c>
      <c r="G43" s="9">
        <v>400.03699999999998</v>
      </c>
      <c r="H43" s="21">
        <f>VLOOKUP(A43,[1]TDSheet!$A:$H,8,0)</f>
        <v>1</v>
      </c>
      <c r="I43" s="29">
        <f>VLOOKUP(A43,[2]TDSheet!$A:$I,9,0)</f>
        <v>45</v>
      </c>
      <c r="L43" s="2">
        <f t="shared" si="3"/>
        <v>486.14499999999998</v>
      </c>
      <c r="M43" s="2">
        <f>VLOOKUP(A43,[3]TDSheet!$A:$G,7,0)</f>
        <v>1007.29</v>
      </c>
      <c r="P43" s="2">
        <f t="shared" si="4"/>
        <v>97.228999999999999</v>
      </c>
      <c r="Q43" s="25">
        <v>660</v>
      </c>
      <c r="R43" s="25"/>
      <c r="S43" s="25"/>
      <c r="U43" s="2">
        <f t="shared" si="5"/>
        <v>10.902477655843422</v>
      </c>
      <c r="V43" s="2">
        <f t="shared" si="6"/>
        <v>4.1143794546894439</v>
      </c>
      <c r="W43" s="2">
        <f>VLOOKUP(A43,[1]TDSheet!$A:$W,23,0)</f>
        <v>77.570599999999999</v>
      </c>
      <c r="X43" s="2">
        <f>VLOOKUP(A43,[1]TDSheet!$A:$X,24,0)</f>
        <v>70.5976</v>
      </c>
      <c r="Y43" s="2">
        <f>VLOOKUP(A43,[1]TDSheet!$A:$O,15,0)</f>
        <v>78.124200000000002</v>
      </c>
      <c r="AA43" s="2">
        <f t="shared" si="7"/>
        <v>660</v>
      </c>
      <c r="AB43" s="2">
        <f t="shared" si="8"/>
        <v>0</v>
      </c>
    </row>
    <row r="44" spans="1:28" ht="11.1" customHeight="1" outlineLevel="3" x14ac:dyDescent="0.2">
      <c r="A44" s="8" t="s">
        <v>48</v>
      </c>
      <c r="B44" s="8" t="str">
        <f>VLOOKUP(A44,[1]TDSheet!$A:$B,2,0)</f>
        <v>кг</v>
      </c>
      <c r="C44" s="8"/>
      <c r="D44" s="9">
        <v>247.62700000000001</v>
      </c>
      <c r="E44" s="9">
        <v>449.49099999999999</v>
      </c>
      <c r="F44" s="9">
        <v>331.79300000000001</v>
      </c>
      <c r="G44" s="9">
        <v>327.98</v>
      </c>
      <c r="H44" s="21">
        <f>VLOOKUP(A44,[1]TDSheet!$A:$H,8,0)</f>
        <v>1</v>
      </c>
      <c r="I44" s="29">
        <f>VLOOKUP(A44,[4]TDSheet!$A:$I,9,0)</f>
        <v>45</v>
      </c>
      <c r="L44" s="2">
        <f t="shared" si="3"/>
        <v>331.79300000000001</v>
      </c>
      <c r="P44" s="2">
        <f t="shared" si="4"/>
        <v>66.358599999999996</v>
      </c>
      <c r="Q44" s="25">
        <v>460</v>
      </c>
      <c r="R44" s="25"/>
      <c r="S44" s="25"/>
      <c r="U44" s="2">
        <f t="shared" si="5"/>
        <v>11.874572399056039</v>
      </c>
      <c r="V44" s="2">
        <f t="shared" si="6"/>
        <v>4.942539474913576</v>
      </c>
      <c r="W44" s="2">
        <f>VLOOKUP(A44,[1]TDSheet!$A:$W,23,0)</f>
        <v>68.884999999999991</v>
      </c>
      <c r="X44" s="2">
        <f>VLOOKUP(A44,[1]TDSheet!$A:$X,24,0)</f>
        <v>52.202400000000011</v>
      </c>
      <c r="Y44" s="2">
        <f>VLOOKUP(A44,[1]TDSheet!$A:$O,15,0)</f>
        <v>56.946199999999997</v>
      </c>
      <c r="AA44" s="2">
        <f t="shared" si="7"/>
        <v>460</v>
      </c>
      <c r="AB44" s="2">
        <f t="shared" si="8"/>
        <v>0</v>
      </c>
    </row>
    <row r="45" spans="1:28" ht="11.1" customHeight="1" outlineLevel="3" x14ac:dyDescent="0.2">
      <c r="A45" s="8" t="s">
        <v>49</v>
      </c>
      <c r="B45" s="8" t="str">
        <f>VLOOKUP(A45,[1]TDSheet!$A:$B,2,0)</f>
        <v>кг</v>
      </c>
      <c r="C45" s="8"/>
      <c r="D45" s="9"/>
      <c r="E45" s="9">
        <v>38.383000000000003</v>
      </c>
      <c r="F45" s="9">
        <v>38.383000000000003</v>
      </c>
      <c r="G45" s="9"/>
      <c r="H45" s="21">
        <f>VLOOKUP(A45,[1]TDSheet!$A:$H,8,0)</f>
        <v>0</v>
      </c>
      <c r="I45" s="29">
        <v>45</v>
      </c>
      <c r="L45" s="2">
        <f t="shared" si="3"/>
        <v>0</v>
      </c>
      <c r="M45" s="2">
        <f>VLOOKUP(A45,[3]TDSheet!$A:$G,7,0)</f>
        <v>38.383000000000003</v>
      </c>
      <c r="P45" s="2">
        <f t="shared" si="4"/>
        <v>0</v>
      </c>
      <c r="Q45" s="25"/>
      <c r="R45" s="25"/>
      <c r="S45" s="25"/>
      <c r="U45" s="2" t="e">
        <f t="shared" si="5"/>
        <v>#DIV/0!</v>
      </c>
      <c r="V45" s="2" t="e">
        <f t="shared" si="6"/>
        <v>#DIV/0!</v>
      </c>
      <c r="W45" s="2">
        <f>VLOOKUP(A45,[1]TDSheet!$A:$W,23,0)</f>
        <v>0</v>
      </c>
      <c r="X45" s="2">
        <f>VLOOKUP(A45,[1]TDSheet!$A:$X,24,0)</f>
        <v>0</v>
      </c>
      <c r="Y45" s="2">
        <f>VLOOKUP(A45,[1]TDSheet!$A:$O,15,0)</f>
        <v>0</v>
      </c>
      <c r="AA45" s="2">
        <f t="shared" si="7"/>
        <v>0</v>
      </c>
      <c r="AB45" s="2">
        <f t="shared" si="8"/>
        <v>0</v>
      </c>
    </row>
    <row r="46" spans="1:28" ht="21.95" customHeight="1" outlineLevel="3" x14ac:dyDescent="0.2">
      <c r="A46" s="8" t="s">
        <v>50</v>
      </c>
      <c r="B46" s="8" t="str">
        <f>VLOOKUP(A46,[1]TDSheet!$A:$B,2,0)</f>
        <v>кг</v>
      </c>
      <c r="C46" s="8"/>
      <c r="D46" s="9">
        <v>-7.0000000000000007E-2</v>
      </c>
      <c r="E46" s="9">
        <v>266.02</v>
      </c>
      <c r="F46" s="9">
        <v>208.89500000000001</v>
      </c>
      <c r="G46" s="9">
        <v>57.055</v>
      </c>
      <c r="H46" s="21">
        <f>VLOOKUP(A46,[1]TDSheet!$A:$H,8,0)</f>
        <v>1</v>
      </c>
      <c r="I46" s="29">
        <f>VLOOKUP(A46,[2]TDSheet!$A:$I,9,0)</f>
        <v>35</v>
      </c>
      <c r="L46" s="2">
        <f t="shared" si="3"/>
        <v>21.842000000000013</v>
      </c>
      <c r="M46" s="2">
        <f>VLOOKUP(A46,[3]TDSheet!$A:$G,7,0)</f>
        <v>187.053</v>
      </c>
      <c r="P46" s="2">
        <f t="shared" si="4"/>
        <v>4.3684000000000029</v>
      </c>
      <c r="Q46" s="25"/>
      <c r="R46" s="25"/>
      <c r="S46" s="25"/>
      <c r="U46" s="2">
        <f t="shared" si="5"/>
        <v>13.060846076366625</v>
      </c>
      <c r="V46" s="2">
        <f t="shared" si="6"/>
        <v>13.060846076366625</v>
      </c>
      <c r="W46" s="2">
        <f>VLOOKUP(A46,[1]TDSheet!$A:$W,23,0)</f>
        <v>0</v>
      </c>
      <c r="X46" s="2">
        <f>VLOOKUP(A46,[1]TDSheet!$A:$X,24,0)</f>
        <v>-0.15999999999999942</v>
      </c>
      <c r="Y46" s="2">
        <f>VLOOKUP(A46,[1]TDSheet!$A:$O,15,0)</f>
        <v>7.7414000000000005</v>
      </c>
      <c r="AA46" s="2">
        <f t="shared" si="7"/>
        <v>0</v>
      </c>
      <c r="AB46" s="2">
        <f t="shared" si="8"/>
        <v>0</v>
      </c>
    </row>
    <row r="47" spans="1:28" ht="11.1" customHeight="1" outlineLevel="3" x14ac:dyDescent="0.2">
      <c r="A47" s="8" t="s">
        <v>72</v>
      </c>
      <c r="B47" s="8" t="str">
        <f>VLOOKUP(A47,[1]TDSheet!$A:$B,2,0)</f>
        <v>шт</v>
      </c>
      <c r="C47" s="24" t="str">
        <f>VLOOKUP(A47,[1]TDSheet!$A:$C,3,0)</f>
        <v>Нояб</v>
      </c>
      <c r="D47" s="10"/>
      <c r="E47" s="9">
        <v>270</v>
      </c>
      <c r="F47" s="9">
        <v>251</v>
      </c>
      <c r="G47" s="9">
        <v>7</v>
      </c>
      <c r="H47" s="21">
        <f>VLOOKUP(A47,[1]TDSheet!$A:$H,8,0)</f>
        <v>0.4</v>
      </c>
      <c r="I47" s="29">
        <f>VLOOKUP(A47,[2]TDSheet!$A:$I,9,0)</f>
        <v>45</v>
      </c>
      <c r="L47" s="2">
        <f t="shared" si="3"/>
        <v>72</v>
      </c>
      <c r="M47" s="2">
        <f>VLOOKUP(A47,[3]TDSheet!$A:$G,7,0)</f>
        <v>179</v>
      </c>
      <c r="P47" s="2">
        <f t="shared" si="4"/>
        <v>14.4</v>
      </c>
      <c r="Q47" s="25">
        <v>90</v>
      </c>
      <c r="R47" s="25"/>
      <c r="S47" s="25"/>
      <c r="U47" s="2">
        <f t="shared" si="5"/>
        <v>6.7361111111111107</v>
      </c>
      <c r="V47" s="2">
        <f t="shared" si="6"/>
        <v>0.4861111111111111</v>
      </c>
      <c r="W47" s="2">
        <f>VLOOKUP(A47,[1]TDSheet!$A:$W,23,0)</f>
        <v>13.8</v>
      </c>
      <c r="X47" s="2">
        <f>VLOOKUP(A47,[1]TDSheet!$A:$X,24,0)</f>
        <v>0.8</v>
      </c>
      <c r="Y47" s="2">
        <f>VLOOKUP(A47,[1]TDSheet!$A:$O,15,0)</f>
        <v>15</v>
      </c>
      <c r="AA47" s="2">
        <f t="shared" si="7"/>
        <v>36</v>
      </c>
      <c r="AB47" s="2">
        <f t="shared" si="8"/>
        <v>0</v>
      </c>
    </row>
    <row r="48" spans="1:28" ht="11.1" customHeight="1" outlineLevel="3" x14ac:dyDescent="0.2">
      <c r="A48" s="8" t="s">
        <v>51</v>
      </c>
      <c r="B48" s="8" t="str">
        <f>VLOOKUP(A48,[1]TDSheet!$A:$B,2,0)</f>
        <v>кг</v>
      </c>
      <c r="C48" s="8"/>
      <c r="D48" s="9"/>
      <c r="E48" s="9">
        <v>156.92500000000001</v>
      </c>
      <c r="F48" s="9">
        <v>156.92500000000001</v>
      </c>
      <c r="G48" s="9"/>
      <c r="H48" s="21">
        <f>VLOOKUP(A48,[1]TDSheet!$A:$H,8,0)</f>
        <v>0</v>
      </c>
      <c r="I48" s="29">
        <f>VLOOKUP(A48,[4]TDSheet!$A:$I,9,0)</f>
        <v>45</v>
      </c>
      <c r="L48" s="2">
        <f t="shared" si="3"/>
        <v>0</v>
      </c>
      <c r="M48" s="2">
        <f>VLOOKUP(A48,[3]TDSheet!$A:$G,7,0)</f>
        <v>156.92500000000001</v>
      </c>
      <c r="P48" s="2">
        <f t="shared" si="4"/>
        <v>0</v>
      </c>
      <c r="Q48" s="25"/>
      <c r="R48" s="25"/>
      <c r="S48" s="25"/>
      <c r="U48" s="2" t="e">
        <f t="shared" si="5"/>
        <v>#DIV/0!</v>
      </c>
      <c r="V48" s="2" t="e">
        <f t="shared" si="6"/>
        <v>#DIV/0!</v>
      </c>
      <c r="W48" s="2">
        <f>VLOOKUP(A48,[1]TDSheet!$A:$W,23,0)</f>
        <v>0</v>
      </c>
      <c r="X48" s="2">
        <f>VLOOKUP(A48,[1]TDSheet!$A:$X,24,0)</f>
        <v>0</v>
      </c>
      <c r="Y48" s="2">
        <f>VLOOKUP(A48,[1]TDSheet!$A:$O,15,0)</f>
        <v>0</v>
      </c>
      <c r="AA48" s="2">
        <f t="shared" si="7"/>
        <v>0</v>
      </c>
      <c r="AB48" s="2">
        <f t="shared" si="8"/>
        <v>0</v>
      </c>
    </row>
    <row r="49" spans="1:28" ht="11.1" customHeight="1" outlineLevel="3" x14ac:dyDescent="0.2">
      <c r="A49" s="8" t="s">
        <v>52</v>
      </c>
      <c r="B49" s="8" t="str">
        <f>VLOOKUP(A49,[1]TDSheet!$A:$B,2,0)</f>
        <v>кг</v>
      </c>
      <c r="C49" s="8"/>
      <c r="D49" s="10">
        <v>180.69800000000001</v>
      </c>
      <c r="E49" s="9">
        <v>521.72799999999995</v>
      </c>
      <c r="F49" s="9">
        <v>484.65800000000002</v>
      </c>
      <c r="G49" s="9">
        <v>185.244</v>
      </c>
      <c r="H49" s="21">
        <f>VLOOKUP(A49,[1]TDSheet!$A:$H,8,0)</f>
        <v>1</v>
      </c>
      <c r="I49" s="29">
        <v>40</v>
      </c>
      <c r="L49" s="2">
        <f t="shared" si="3"/>
        <v>232.21700000000001</v>
      </c>
      <c r="M49" s="2">
        <f>VLOOKUP(A49,[3]TDSheet!$A:$G,7,0)</f>
        <v>252.441</v>
      </c>
      <c r="P49" s="2">
        <f t="shared" si="4"/>
        <v>46.443400000000004</v>
      </c>
      <c r="Q49" s="25">
        <v>320</v>
      </c>
      <c r="R49" s="25"/>
      <c r="S49" s="25"/>
      <c r="U49" s="2">
        <f t="shared" si="5"/>
        <v>10.878703970854847</v>
      </c>
      <c r="V49" s="2">
        <f t="shared" si="6"/>
        <v>3.9885968727526406</v>
      </c>
      <c r="W49" s="2">
        <f>VLOOKUP(A49,[1]TDSheet!$A:$W,23,0)</f>
        <v>47.190399999999997</v>
      </c>
      <c r="X49" s="2">
        <f>VLOOKUP(A49,[1]TDSheet!$A:$X,24,0)</f>
        <v>15.901799999999998</v>
      </c>
      <c r="Y49" s="2">
        <f>VLOOKUP(A49,[1]TDSheet!$A:$O,15,0)</f>
        <v>38.463199999999993</v>
      </c>
      <c r="AA49" s="2">
        <f t="shared" si="7"/>
        <v>320</v>
      </c>
      <c r="AB49" s="2">
        <f t="shared" si="8"/>
        <v>0</v>
      </c>
    </row>
    <row r="50" spans="1:28" ht="11.1" customHeight="1" outlineLevel="3" x14ac:dyDescent="0.2">
      <c r="A50" s="8" t="s">
        <v>73</v>
      </c>
      <c r="B50" s="8" t="str">
        <f>VLOOKUP(A50,[1]TDSheet!$A:$B,2,0)</f>
        <v>шт</v>
      </c>
      <c r="C50" s="24" t="str">
        <f>VLOOKUP(A50,[1]TDSheet!$A:$C,3,0)</f>
        <v>Нояб</v>
      </c>
      <c r="D50" s="9"/>
      <c r="E50" s="9">
        <v>186</v>
      </c>
      <c r="F50" s="9">
        <v>67</v>
      </c>
      <c r="G50" s="9"/>
      <c r="H50" s="21">
        <f>VLOOKUP(A50,[1]TDSheet!$A:$H,8,0)</f>
        <v>0.4</v>
      </c>
      <c r="I50" s="29">
        <f>VLOOKUP(A50,[2]TDSheet!$A:$I,9,0)</f>
        <v>40</v>
      </c>
      <c r="L50" s="2">
        <f t="shared" si="3"/>
        <v>-89</v>
      </c>
      <c r="M50" s="2">
        <f>VLOOKUP(A50,[3]TDSheet!$A:$G,7,0)</f>
        <v>156</v>
      </c>
      <c r="P50" s="2">
        <f t="shared" si="4"/>
        <v>-17.8</v>
      </c>
      <c r="Q50" s="27">
        <v>50</v>
      </c>
      <c r="R50" s="27"/>
      <c r="S50" s="25"/>
      <c r="U50" s="2">
        <f t="shared" si="5"/>
        <v>-2.8089887640449436</v>
      </c>
      <c r="V50" s="2">
        <f t="shared" si="6"/>
        <v>0</v>
      </c>
      <c r="W50" s="2">
        <f>VLOOKUP(A50,[1]TDSheet!$A:$W,23,0)</f>
        <v>-25.4</v>
      </c>
      <c r="X50" s="2">
        <f>VLOOKUP(A50,[1]TDSheet!$A:$X,24,0)</f>
        <v>2.8</v>
      </c>
      <c r="Y50" s="2">
        <f>VLOOKUP(A50,[1]TDSheet!$A:$O,15,0)</f>
        <v>1.4</v>
      </c>
      <c r="AA50" s="2">
        <f t="shared" si="7"/>
        <v>20</v>
      </c>
      <c r="AB50" s="2">
        <f t="shared" si="8"/>
        <v>0</v>
      </c>
    </row>
    <row r="51" spans="1:28" ht="21.95" customHeight="1" outlineLevel="3" x14ac:dyDescent="0.2">
      <c r="A51" s="8" t="s">
        <v>74</v>
      </c>
      <c r="B51" s="8" t="str">
        <f>VLOOKUP(A51,[1]TDSheet!$A:$B,2,0)</f>
        <v>шт</v>
      </c>
      <c r="C51" s="24" t="str">
        <f>VLOOKUP(A51,[1]TDSheet!$A:$C,3,0)</f>
        <v>Нояб</v>
      </c>
      <c r="D51" s="9"/>
      <c r="E51" s="9">
        <v>1346</v>
      </c>
      <c r="F51" s="9">
        <v>1065</v>
      </c>
      <c r="G51" s="9">
        <v>262</v>
      </c>
      <c r="H51" s="21">
        <f>VLOOKUP(A51,[1]TDSheet!$A:$H,8,0)</f>
        <v>0.4</v>
      </c>
      <c r="I51" s="29">
        <f>VLOOKUP(A51,[2]TDSheet!$A:$I,9,0)</f>
        <v>45</v>
      </c>
      <c r="L51" s="2">
        <f t="shared" si="3"/>
        <v>921</v>
      </c>
      <c r="M51" s="2">
        <f>VLOOKUP(A51,[3]TDSheet!$A:$G,7,0)</f>
        <v>144</v>
      </c>
      <c r="P51" s="2">
        <f t="shared" si="4"/>
        <v>184.2</v>
      </c>
      <c r="Q51" s="25">
        <v>1180</v>
      </c>
      <c r="R51" s="25"/>
      <c r="S51" s="25"/>
      <c r="U51" s="2">
        <f t="shared" si="5"/>
        <v>7.8284473398479921</v>
      </c>
      <c r="V51" s="2">
        <f t="shared" si="6"/>
        <v>1.4223669923995659</v>
      </c>
      <c r="W51" s="2">
        <f>VLOOKUP(A51,[1]TDSheet!$A:$W,23,0)</f>
        <v>46</v>
      </c>
      <c r="X51" s="2">
        <f>VLOOKUP(A51,[1]TDSheet!$A:$X,24,0)</f>
        <v>158.19999999999999</v>
      </c>
      <c r="Y51" s="2">
        <f>VLOOKUP(A51,[1]TDSheet!$A:$O,15,0)</f>
        <v>-1.4</v>
      </c>
      <c r="AA51" s="2">
        <f t="shared" si="7"/>
        <v>472</v>
      </c>
      <c r="AB51" s="2">
        <f t="shared" si="8"/>
        <v>0</v>
      </c>
    </row>
    <row r="52" spans="1:28" ht="21.95" customHeight="1" outlineLevel="3" x14ac:dyDescent="0.2">
      <c r="A52" s="8" t="s">
        <v>75</v>
      </c>
      <c r="B52" s="8" t="str">
        <f>VLOOKUP(A52,[1]TDSheet!$A:$B,2,0)</f>
        <v>шт</v>
      </c>
      <c r="C52" s="24" t="str">
        <f>VLOOKUP(A52,[1]TDSheet!$A:$C,3,0)</f>
        <v>Нояб</v>
      </c>
      <c r="D52" s="9"/>
      <c r="E52" s="9">
        <v>996</v>
      </c>
      <c r="F52" s="9">
        <v>515</v>
      </c>
      <c r="G52" s="9">
        <v>475</v>
      </c>
      <c r="H52" s="21">
        <f>VLOOKUP(A52,[1]TDSheet!$A:$H,8,0)</f>
        <v>0.4</v>
      </c>
      <c r="I52" s="29">
        <f>VLOOKUP(A52,[2]TDSheet!$A:$I,9,0)</f>
        <v>40</v>
      </c>
      <c r="L52" s="2">
        <f t="shared" si="3"/>
        <v>371</v>
      </c>
      <c r="M52" s="2">
        <f>VLOOKUP(A52,[3]TDSheet!$A:$G,7,0)</f>
        <v>144</v>
      </c>
      <c r="P52" s="2">
        <f t="shared" si="4"/>
        <v>74.2</v>
      </c>
      <c r="Q52" s="25">
        <v>410</v>
      </c>
      <c r="R52" s="25"/>
      <c r="S52" s="25"/>
      <c r="U52" s="2">
        <f t="shared" si="5"/>
        <v>11.927223719676549</v>
      </c>
      <c r="V52" s="2">
        <f t="shared" si="6"/>
        <v>6.401617250673854</v>
      </c>
      <c r="W52" s="2">
        <f>VLOOKUP(A52,[1]TDSheet!$A:$W,23,0)</f>
        <v>67</v>
      </c>
      <c r="X52" s="2">
        <f>VLOOKUP(A52,[1]TDSheet!$A:$X,24,0)</f>
        <v>56.2</v>
      </c>
      <c r="Y52" s="2">
        <f>VLOOKUP(A52,[1]TDSheet!$A:$O,15,0)</f>
        <v>90</v>
      </c>
      <c r="AA52" s="2">
        <f t="shared" si="7"/>
        <v>164</v>
      </c>
      <c r="AB52" s="2">
        <f t="shared" si="8"/>
        <v>0</v>
      </c>
    </row>
    <row r="53" spans="1:28" ht="21.95" customHeight="1" outlineLevel="3" x14ac:dyDescent="0.2">
      <c r="A53" s="8" t="s">
        <v>12</v>
      </c>
      <c r="B53" s="8" t="str">
        <f>VLOOKUP(A53,[1]TDSheet!$A:$B,2,0)</f>
        <v>кг</v>
      </c>
      <c r="C53" s="24" t="str">
        <f>VLOOKUP(A53,[1]TDSheet!$A:$C,3,0)</f>
        <v>Нояб</v>
      </c>
      <c r="D53" s="9">
        <v>-2.48</v>
      </c>
      <c r="E53" s="9">
        <v>99.495999999999995</v>
      </c>
      <c r="F53" s="9">
        <v>48.893999999999998</v>
      </c>
      <c r="G53" s="9">
        <v>46.776000000000003</v>
      </c>
      <c r="H53" s="21">
        <f>VLOOKUP(A53,[1]TDSheet!$A:$H,8,0)</f>
        <v>1</v>
      </c>
      <c r="I53" s="29">
        <f>VLOOKUP(A53,[2]TDSheet!$A:$I,9,0)</f>
        <v>50</v>
      </c>
      <c r="L53" s="2">
        <f t="shared" si="3"/>
        <v>48.893999999999998</v>
      </c>
      <c r="P53" s="2">
        <f t="shared" si="4"/>
        <v>9.7788000000000004</v>
      </c>
      <c r="Q53" s="25">
        <v>70</v>
      </c>
      <c r="R53" s="25"/>
      <c r="S53" s="25"/>
      <c r="U53" s="2">
        <f t="shared" si="5"/>
        <v>11.941751544156748</v>
      </c>
      <c r="V53" s="2">
        <f t="shared" si="6"/>
        <v>4.7834090072401523</v>
      </c>
      <c r="W53" s="2">
        <f>VLOOKUP(A53,[1]TDSheet!$A:$W,23,0)</f>
        <v>5.3872</v>
      </c>
      <c r="X53" s="2">
        <f>VLOOKUP(A53,[1]TDSheet!$A:$X,24,0)</f>
        <v>10.2624</v>
      </c>
      <c r="Y53" s="2">
        <f>VLOOKUP(A53,[1]TDSheet!$A:$O,15,0)</f>
        <v>0.26800000000000002</v>
      </c>
      <c r="Z53" s="26" t="str">
        <f>VLOOKUP(A53,[1]TDSheet!$A:$Y,25,0)</f>
        <v>акция/вывод</v>
      </c>
      <c r="AA53" s="2">
        <f t="shared" si="7"/>
        <v>70</v>
      </c>
      <c r="AB53" s="2">
        <f t="shared" si="8"/>
        <v>0</v>
      </c>
    </row>
    <row r="54" spans="1:28" ht="21.95" customHeight="1" outlineLevel="3" x14ac:dyDescent="0.2">
      <c r="A54" s="8" t="s">
        <v>13</v>
      </c>
      <c r="B54" s="8" t="str">
        <f>VLOOKUP(A54,[1]TDSheet!$A:$B,2,0)</f>
        <v>кг</v>
      </c>
      <c r="C54" s="24" t="str">
        <f>VLOOKUP(A54,[1]TDSheet!$A:$C,3,0)</f>
        <v>Нояб</v>
      </c>
      <c r="D54" s="10">
        <v>32.774000000000001</v>
      </c>
      <c r="E54" s="9">
        <v>236.756</v>
      </c>
      <c r="F54" s="9">
        <v>101.985</v>
      </c>
      <c r="G54" s="9">
        <v>145.184</v>
      </c>
      <c r="H54" s="21">
        <f>VLOOKUP(A54,[1]TDSheet!$A:$H,8,0)</f>
        <v>1</v>
      </c>
      <c r="I54" s="29">
        <f>VLOOKUP(A54,[2]TDSheet!$A:$I,9,0)</f>
        <v>50</v>
      </c>
      <c r="L54" s="2">
        <f t="shared" si="3"/>
        <v>101.985</v>
      </c>
      <c r="P54" s="2">
        <f t="shared" si="4"/>
        <v>20.396999999999998</v>
      </c>
      <c r="Q54" s="25">
        <v>100</v>
      </c>
      <c r="R54" s="25"/>
      <c r="S54" s="25"/>
      <c r="U54" s="2">
        <f t="shared" si="5"/>
        <v>12.020591263421093</v>
      </c>
      <c r="V54" s="2">
        <f t="shared" si="6"/>
        <v>7.1179094964945833</v>
      </c>
      <c r="W54" s="2">
        <f>VLOOKUP(A54,[1]TDSheet!$A:$W,23,0)</f>
        <v>18.472200000000001</v>
      </c>
      <c r="X54" s="2">
        <f>VLOOKUP(A54,[1]TDSheet!$A:$X,24,0)</f>
        <v>17.03</v>
      </c>
      <c r="Y54" s="2">
        <f>VLOOKUP(A54,[1]TDSheet!$A:$O,15,0)</f>
        <v>21.626200000000001</v>
      </c>
      <c r="AA54" s="2">
        <f t="shared" si="7"/>
        <v>100</v>
      </c>
      <c r="AB54" s="2">
        <f t="shared" si="8"/>
        <v>0</v>
      </c>
    </row>
    <row r="55" spans="1:28" ht="11.1" customHeight="1" outlineLevel="3" x14ac:dyDescent="0.2">
      <c r="A55" s="8" t="s">
        <v>14</v>
      </c>
      <c r="B55" s="8" t="str">
        <f>VLOOKUP(A55,[1]TDSheet!$A:$B,2,0)</f>
        <v>кг</v>
      </c>
      <c r="C55" s="24" t="str">
        <f>VLOOKUP(A55,[1]TDSheet!$A:$C,3,0)</f>
        <v>Нояб</v>
      </c>
      <c r="D55" s="9">
        <v>-1.3480000000000001</v>
      </c>
      <c r="E55" s="9">
        <v>95.174000000000007</v>
      </c>
      <c r="F55" s="9">
        <v>60.8</v>
      </c>
      <c r="G55" s="9">
        <v>33.026000000000003</v>
      </c>
      <c r="H55" s="21">
        <f>VLOOKUP(A55,[1]TDSheet!$A:$H,8,0)</f>
        <v>1</v>
      </c>
      <c r="I55" s="29">
        <f>VLOOKUP(A55,[2]TDSheet!$A:$I,9,0)</f>
        <v>55</v>
      </c>
      <c r="L55" s="2">
        <f t="shared" si="3"/>
        <v>60.8</v>
      </c>
      <c r="P55" s="2">
        <f t="shared" si="4"/>
        <v>12.16</v>
      </c>
      <c r="Q55" s="25">
        <v>85</v>
      </c>
      <c r="R55" s="25"/>
      <c r="S55" s="25"/>
      <c r="U55" s="2">
        <f t="shared" si="5"/>
        <v>9.7060855263157908</v>
      </c>
      <c r="V55" s="2">
        <f t="shared" si="6"/>
        <v>2.7159539473684213</v>
      </c>
      <c r="W55" s="2">
        <f>VLOOKUP(A55,[1]TDSheet!$A:$W,23,0)</f>
        <v>1.0768</v>
      </c>
      <c r="X55" s="2">
        <f>VLOOKUP(A55,[1]TDSheet!$A:$X,24,0)</f>
        <v>4.0663999999999998</v>
      </c>
      <c r="Y55" s="2">
        <f>VLOOKUP(A55,[1]TDSheet!$A:$O,15,0)</f>
        <v>4.6335999999999995</v>
      </c>
      <c r="AA55" s="2">
        <f t="shared" si="7"/>
        <v>85</v>
      </c>
      <c r="AB55" s="2">
        <f t="shared" si="8"/>
        <v>0</v>
      </c>
    </row>
    <row r="56" spans="1:28" ht="11.1" customHeight="1" outlineLevel="3" x14ac:dyDescent="0.2">
      <c r="A56" s="8" t="s">
        <v>53</v>
      </c>
      <c r="B56" s="8" t="str">
        <f>VLOOKUP(A56,[1]TDSheet!$A:$B,2,0)</f>
        <v>кг</v>
      </c>
      <c r="C56" s="8"/>
      <c r="D56" s="9">
        <v>70.504999999999995</v>
      </c>
      <c r="E56" s="9">
        <v>163.57400000000001</v>
      </c>
      <c r="F56" s="9">
        <v>73.668999999999997</v>
      </c>
      <c r="G56" s="9">
        <v>146.91399999999999</v>
      </c>
      <c r="H56" s="21">
        <f>VLOOKUP(A56,[1]TDSheet!$A:$H,8,0)</f>
        <v>1</v>
      </c>
      <c r="I56" s="29">
        <v>50</v>
      </c>
      <c r="L56" s="2">
        <f t="shared" si="3"/>
        <v>37.523999999999994</v>
      </c>
      <c r="M56" s="2">
        <f>VLOOKUP(A56,[3]TDSheet!$A:$G,7,0)</f>
        <v>36.145000000000003</v>
      </c>
      <c r="P56" s="2">
        <f t="shared" si="4"/>
        <v>7.5047999999999986</v>
      </c>
      <c r="Q56" s="25"/>
      <c r="R56" s="25"/>
      <c r="S56" s="25"/>
      <c r="U56" s="2">
        <f t="shared" si="5"/>
        <v>19.576004690331523</v>
      </c>
      <c r="V56" s="2">
        <f t="shared" si="6"/>
        <v>19.576004690331523</v>
      </c>
      <c r="W56" s="2">
        <f>VLOOKUP(A56,[1]TDSheet!$A:$W,23,0)</f>
        <v>11.391400000000001</v>
      </c>
      <c r="X56" s="2">
        <f>VLOOKUP(A56,[1]TDSheet!$A:$X,24,0)</f>
        <v>18.2988</v>
      </c>
      <c r="Y56" s="2">
        <f>VLOOKUP(A56,[1]TDSheet!$A:$O,15,0)</f>
        <v>11.103000000000002</v>
      </c>
      <c r="AA56" s="2">
        <f t="shared" si="7"/>
        <v>0</v>
      </c>
      <c r="AB56" s="2">
        <f t="shared" si="8"/>
        <v>0</v>
      </c>
    </row>
    <row r="57" spans="1:28" ht="11.1" customHeight="1" outlineLevel="3" x14ac:dyDescent="0.2">
      <c r="A57" s="8" t="s">
        <v>54</v>
      </c>
      <c r="B57" s="8" t="str">
        <f>VLOOKUP(A57,[1]TDSheet!$A:$B,2,0)</f>
        <v>кг</v>
      </c>
      <c r="C57" s="8"/>
      <c r="D57" s="10">
        <v>-0.68</v>
      </c>
      <c r="E57" s="9">
        <v>389.11500000000001</v>
      </c>
      <c r="F57" s="9">
        <v>238.67699999999999</v>
      </c>
      <c r="G57" s="9">
        <v>146.80099999999999</v>
      </c>
      <c r="H57" s="21">
        <f>VLOOKUP(A57,[1]TDSheet!$A:$H,8,0)</f>
        <v>1</v>
      </c>
      <c r="I57" s="29">
        <v>40</v>
      </c>
      <c r="L57" s="2">
        <f t="shared" si="3"/>
        <v>34.012</v>
      </c>
      <c r="M57" s="2">
        <f>VLOOKUP(A57,[3]TDSheet!$A:$G,7,0)</f>
        <v>204.66499999999999</v>
      </c>
      <c r="P57" s="2">
        <f t="shared" si="4"/>
        <v>6.8024000000000004</v>
      </c>
      <c r="Q57" s="25"/>
      <c r="R57" s="25"/>
      <c r="S57" s="25"/>
      <c r="U57" s="2">
        <f t="shared" si="5"/>
        <v>21.58076561213689</v>
      </c>
      <c r="V57" s="2">
        <f t="shared" si="6"/>
        <v>21.58076561213689</v>
      </c>
      <c r="W57" s="2">
        <f>VLOOKUP(A57,[1]TDSheet!$A:$W,23,0)</f>
        <v>20.768999999999998</v>
      </c>
      <c r="X57" s="2">
        <f>VLOOKUP(A57,[1]TDSheet!$A:$X,24,0)</f>
        <v>2.5240000000000009</v>
      </c>
      <c r="Y57" s="2">
        <f>VLOOKUP(A57,[1]TDSheet!$A:$O,15,0)</f>
        <v>27.754399999999997</v>
      </c>
      <c r="AA57" s="2">
        <f t="shared" si="7"/>
        <v>0</v>
      </c>
      <c r="AB57" s="2">
        <f t="shared" si="8"/>
        <v>0</v>
      </c>
    </row>
    <row r="58" spans="1:28" ht="11.1" customHeight="1" outlineLevel="3" x14ac:dyDescent="0.2">
      <c r="A58" s="8" t="s">
        <v>55</v>
      </c>
      <c r="B58" s="8" t="str">
        <f>VLOOKUP(A58,[1]TDSheet!$A:$B,2,0)</f>
        <v>кг</v>
      </c>
      <c r="C58" s="8"/>
      <c r="D58" s="9">
        <v>140.25800000000001</v>
      </c>
      <c r="E58" s="9">
        <v>464.82</v>
      </c>
      <c r="F58" s="9">
        <v>318.3</v>
      </c>
      <c r="G58" s="9">
        <v>220.05600000000001</v>
      </c>
      <c r="H58" s="21">
        <f>VLOOKUP(A58,[1]TDSheet!$A:$H,8,0)</f>
        <v>1</v>
      </c>
      <c r="I58" s="29">
        <v>40</v>
      </c>
      <c r="L58" s="2">
        <f t="shared" si="3"/>
        <v>117.00900000000001</v>
      </c>
      <c r="M58" s="2">
        <f>VLOOKUP(A58,[3]TDSheet!$A:$G,7,0)</f>
        <v>201.291</v>
      </c>
      <c r="P58" s="2">
        <f t="shared" si="4"/>
        <v>23.401800000000001</v>
      </c>
      <c r="Q58" s="25">
        <v>60</v>
      </c>
      <c r="R58" s="25"/>
      <c r="S58" s="25"/>
      <c r="U58" s="2">
        <f t="shared" si="5"/>
        <v>11.967284567853756</v>
      </c>
      <c r="V58" s="2">
        <f t="shared" si="6"/>
        <v>9.4033792272389309</v>
      </c>
      <c r="W58" s="2">
        <f>VLOOKUP(A58,[1]TDSheet!$A:$W,23,0)</f>
        <v>41.316000000000003</v>
      </c>
      <c r="X58" s="2">
        <f>VLOOKUP(A58,[1]TDSheet!$A:$X,24,0)</f>
        <v>11.302799999999991</v>
      </c>
      <c r="Y58" s="2">
        <f>VLOOKUP(A58,[1]TDSheet!$A:$O,15,0)</f>
        <v>39.883800000000001</v>
      </c>
      <c r="AA58" s="2">
        <f t="shared" si="7"/>
        <v>60</v>
      </c>
      <c r="AB58" s="2">
        <f t="shared" si="8"/>
        <v>0</v>
      </c>
    </row>
    <row r="59" spans="1:28" ht="21.95" customHeight="1" outlineLevel="3" x14ac:dyDescent="0.2">
      <c r="A59" s="8" t="s">
        <v>56</v>
      </c>
      <c r="B59" s="8" t="str">
        <f>VLOOKUP(A59,[1]TDSheet!$A:$B,2,0)</f>
        <v>кг</v>
      </c>
      <c r="C59" s="8"/>
      <c r="D59" s="10"/>
      <c r="E59" s="9">
        <v>3100.42</v>
      </c>
      <c r="F59" s="9">
        <v>3095.2629999999999</v>
      </c>
      <c r="G59" s="9">
        <v>-1.4279999999999999</v>
      </c>
      <c r="H59" s="21">
        <f>VLOOKUP(A59,[1]TDSheet!$A:$H,8,0)</f>
        <v>1</v>
      </c>
      <c r="I59" s="29">
        <f>VLOOKUP(A59,[2]TDSheet!$A:$I,9,0)</f>
        <v>40</v>
      </c>
      <c r="L59" s="2">
        <f t="shared" si="3"/>
        <v>279.09099999999989</v>
      </c>
      <c r="M59" s="2">
        <f>VLOOKUP(A59,[3]TDSheet!$A:$G,7,0)</f>
        <v>2816.172</v>
      </c>
      <c r="P59" s="2">
        <f t="shared" si="4"/>
        <v>55.818199999999976</v>
      </c>
      <c r="Q59" s="25">
        <v>380</v>
      </c>
      <c r="R59" s="25"/>
      <c r="S59" s="25"/>
      <c r="U59" s="2">
        <f t="shared" si="5"/>
        <v>6.7822323184911042</v>
      </c>
      <c r="V59" s="2">
        <f t="shared" si="6"/>
        <v>-2.5583053556008623E-2</v>
      </c>
      <c r="W59" s="2">
        <f>VLOOKUP(A59,[1]TDSheet!$A:$W,23,0)</f>
        <v>27.717399999999998</v>
      </c>
      <c r="X59" s="2">
        <f>VLOOKUP(A59,[1]TDSheet!$A:$X,24,0)</f>
        <v>38.569200000000002</v>
      </c>
      <c r="Y59" s="2">
        <f>VLOOKUP(A59,[1]TDSheet!$A:$O,15,0)</f>
        <v>0</v>
      </c>
      <c r="AA59" s="2">
        <f t="shared" si="7"/>
        <v>380</v>
      </c>
      <c r="AB59" s="2">
        <f t="shared" si="8"/>
        <v>0</v>
      </c>
    </row>
    <row r="60" spans="1:28" ht="21.95" customHeight="1" outlineLevel="3" x14ac:dyDescent="0.2">
      <c r="A60" s="8" t="s">
        <v>76</v>
      </c>
      <c r="B60" s="8" t="str">
        <f>VLOOKUP(A60,[1]TDSheet!$A:$B,2,0)</f>
        <v>шт</v>
      </c>
      <c r="C60" s="24" t="str">
        <f>VLOOKUP(A60,[1]TDSheet!$A:$C,3,0)</f>
        <v>Нояб</v>
      </c>
      <c r="D60" s="10">
        <v>6</v>
      </c>
      <c r="E60" s="9">
        <v>1121</v>
      </c>
      <c r="F60" s="9">
        <v>675</v>
      </c>
      <c r="G60" s="9">
        <v>447</v>
      </c>
      <c r="H60" s="21">
        <f>VLOOKUP(A60,[1]TDSheet!$A:$H,8,0)</f>
        <v>0.4</v>
      </c>
      <c r="I60" s="29">
        <f>VLOOKUP(A60,[2]TDSheet!$A:$I,9,0)</f>
        <v>45</v>
      </c>
      <c r="L60" s="2">
        <f t="shared" si="3"/>
        <v>615</v>
      </c>
      <c r="M60" s="2">
        <f>VLOOKUP(A60,[3]TDSheet!$A:$G,7,0)</f>
        <v>60</v>
      </c>
      <c r="P60" s="2">
        <f t="shared" si="4"/>
        <v>123</v>
      </c>
      <c r="Q60" s="25">
        <v>900</v>
      </c>
      <c r="R60" s="25"/>
      <c r="S60" s="25"/>
      <c r="U60" s="2">
        <f t="shared" si="5"/>
        <v>10.951219512195122</v>
      </c>
      <c r="V60" s="2">
        <f t="shared" si="6"/>
        <v>3.6341463414634148</v>
      </c>
      <c r="W60" s="2">
        <f>VLOOKUP(A60,[1]TDSheet!$A:$W,23,0)</f>
        <v>32.799999999999997</v>
      </c>
      <c r="X60" s="2">
        <f>VLOOKUP(A60,[1]TDSheet!$A:$X,24,0)</f>
        <v>99.8</v>
      </c>
      <c r="Y60" s="2">
        <f>VLOOKUP(A60,[1]TDSheet!$A:$O,15,0)</f>
        <v>88.2</v>
      </c>
      <c r="AA60" s="2">
        <f t="shared" si="7"/>
        <v>360</v>
      </c>
      <c r="AB60" s="2">
        <f t="shared" si="8"/>
        <v>0</v>
      </c>
    </row>
    <row r="61" spans="1:28" ht="11.1" customHeight="1" outlineLevel="3" x14ac:dyDescent="0.2">
      <c r="A61" s="8" t="s">
        <v>57</v>
      </c>
      <c r="B61" s="8" t="str">
        <f>VLOOKUP(A61,[1]TDSheet!$A:$B,2,0)</f>
        <v>кг</v>
      </c>
      <c r="C61" s="8"/>
      <c r="D61" s="10">
        <v>73.468999999999994</v>
      </c>
      <c r="E61" s="9">
        <v>247.70599999999999</v>
      </c>
      <c r="F61" s="9">
        <v>246.95699999999999</v>
      </c>
      <c r="G61" s="9">
        <v>50.612000000000002</v>
      </c>
      <c r="H61" s="21">
        <f>VLOOKUP(A61,[1]TDSheet!$A:$H,8,0)</f>
        <v>1</v>
      </c>
      <c r="I61" s="29">
        <v>40</v>
      </c>
      <c r="L61" s="2">
        <f t="shared" si="3"/>
        <v>125.512</v>
      </c>
      <c r="M61" s="2">
        <f>VLOOKUP(A61,[3]TDSheet!$A:$G,7,0)</f>
        <v>121.44499999999999</v>
      </c>
      <c r="P61" s="2">
        <f t="shared" si="4"/>
        <v>25.102399999999999</v>
      </c>
      <c r="Q61" s="25">
        <v>175</v>
      </c>
      <c r="R61" s="25"/>
      <c r="S61" s="25"/>
      <c r="U61" s="2">
        <f t="shared" si="5"/>
        <v>8.9876665179425075</v>
      </c>
      <c r="V61" s="2">
        <f t="shared" si="6"/>
        <v>2.0162215565045574</v>
      </c>
      <c r="W61" s="2">
        <f>VLOOKUP(A61,[1]TDSheet!$A:$W,23,0)</f>
        <v>7.0200000000000005</v>
      </c>
      <c r="X61" s="2">
        <f>VLOOKUP(A61,[1]TDSheet!$A:$X,24,0)</f>
        <v>17.823600000000003</v>
      </c>
      <c r="Y61" s="2">
        <f>VLOOKUP(A61,[1]TDSheet!$A:$O,15,0)</f>
        <v>13.893000000000001</v>
      </c>
      <c r="AA61" s="2">
        <f t="shared" si="7"/>
        <v>175</v>
      </c>
      <c r="AB61" s="2">
        <f t="shared" si="8"/>
        <v>0</v>
      </c>
    </row>
    <row r="62" spans="1:28" ht="11.1" customHeight="1" outlineLevel="3" x14ac:dyDescent="0.2">
      <c r="A62" s="8" t="s">
        <v>58</v>
      </c>
      <c r="B62" s="8" t="str">
        <f>VLOOKUP(A62,[1]TDSheet!$A:$B,2,0)</f>
        <v>кг</v>
      </c>
      <c r="C62" s="8"/>
      <c r="D62" s="9">
        <v>206.208</v>
      </c>
      <c r="E62" s="9">
        <v>790.274</v>
      </c>
      <c r="F62" s="9">
        <v>471.4</v>
      </c>
      <c r="G62" s="9">
        <v>456.65600000000001</v>
      </c>
      <c r="H62" s="21">
        <f>VLOOKUP(A62,[1]TDSheet!$A:$H,8,0)</f>
        <v>1</v>
      </c>
      <c r="I62" s="29">
        <v>40</v>
      </c>
      <c r="L62" s="2">
        <f t="shared" si="3"/>
        <v>367.96999999999997</v>
      </c>
      <c r="M62" s="2">
        <f>VLOOKUP(A62,[3]TDSheet!$A:$G,7,0)</f>
        <v>103.43</v>
      </c>
      <c r="P62" s="2">
        <f t="shared" si="4"/>
        <v>73.593999999999994</v>
      </c>
      <c r="Q62" s="25">
        <v>420</v>
      </c>
      <c r="R62" s="25"/>
      <c r="S62" s="25"/>
      <c r="U62" s="2">
        <f t="shared" si="5"/>
        <v>11.912058048210453</v>
      </c>
      <c r="V62" s="2">
        <f t="shared" si="6"/>
        <v>6.2050710655759982</v>
      </c>
      <c r="W62" s="2">
        <f>VLOOKUP(A62,[1]TDSheet!$A:$W,23,0)</f>
        <v>68.840599999999995</v>
      </c>
      <c r="X62" s="2">
        <f>VLOOKUP(A62,[1]TDSheet!$A:$X,24,0)</f>
        <v>65.549000000000007</v>
      </c>
      <c r="Y62" s="2">
        <f>VLOOKUP(A62,[1]TDSheet!$A:$O,15,0)</f>
        <v>72.98299999999999</v>
      </c>
      <c r="AA62" s="2">
        <f t="shared" si="7"/>
        <v>420</v>
      </c>
      <c r="AB62" s="2">
        <f t="shared" si="8"/>
        <v>0</v>
      </c>
    </row>
    <row r="63" spans="1:28" ht="11.1" customHeight="1" outlineLevel="3" x14ac:dyDescent="0.2">
      <c r="A63" s="8" t="s">
        <v>77</v>
      </c>
      <c r="B63" s="8" t="str">
        <f>VLOOKUP(A63,[1]TDSheet!$A:$B,2,0)</f>
        <v>шт</v>
      </c>
      <c r="C63" s="8"/>
      <c r="D63" s="10"/>
      <c r="E63" s="9">
        <v>282</v>
      </c>
      <c r="F63" s="9">
        <v>154</v>
      </c>
      <c r="G63" s="9">
        <v>128</v>
      </c>
      <c r="H63" s="21">
        <f>VLOOKUP(A63,[1]TDSheet!$A:$H,8,0)</f>
        <v>0.35</v>
      </c>
      <c r="I63" s="29">
        <f>VLOOKUP(A63,[2]TDSheet!$A:$I,9,0)</f>
        <v>45</v>
      </c>
      <c r="L63" s="2">
        <f t="shared" si="3"/>
        <v>136</v>
      </c>
      <c r="M63" s="2">
        <f>VLOOKUP(A63,[3]TDSheet!$A:$G,7,0)</f>
        <v>18</v>
      </c>
      <c r="P63" s="2">
        <f t="shared" si="4"/>
        <v>27.2</v>
      </c>
      <c r="Q63" s="25">
        <v>195</v>
      </c>
      <c r="R63" s="25"/>
      <c r="S63" s="25"/>
      <c r="U63" s="2">
        <f t="shared" si="5"/>
        <v>11.875</v>
      </c>
      <c r="V63" s="2">
        <f t="shared" si="6"/>
        <v>4.7058823529411766</v>
      </c>
      <c r="W63" s="2">
        <f>VLOOKUP(A63,[1]TDSheet!$A:$W,23,0)</f>
        <v>15.4</v>
      </c>
      <c r="X63" s="2">
        <f>VLOOKUP(A63,[1]TDSheet!$A:$X,24,0)</f>
        <v>34</v>
      </c>
      <c r="Y63" s="2">
        <f>VLOOKUP(A63,[1]TDSheet!$A:$O,15,0)</f>
        <v>6</v>
      </c>
      <c r="AA63" s="2">
        <f t="shared" si="7"/>
        <v>68.25</v>
      </c>
      <c r="AB63" s="2">
        <f t="shared" si="8"/>
        <v>0</v>
      </c>
    </row>
    <row r="64" spans="1:28" ht="11.1" customHeight="1" outlineLevel="3" x14ac:dyDescent="0.2">
      <c r="A64" s="8" t="s">
        <v>78</v>
      </c>
      <c r="B64" s="8" t="str">
        <f>VLOOKUP(A64,[1]TDSheet!$A:$B,2,0)</f>
        <v>шт</v>
      </c>
      <c r="C64" s="8"/>
      <c r="D64" s="10"/>
      <c r="E64" s="9">
        <v>18</v>
      </c>
      <c r="F64" s="9">
        <v>17</v>
      </c>
      <c r="G64" s="9"/>
      <c r="H64" s="21">
        <f>VLOOKUP(A64,[1]TDSheet!$A:$H,8,0)</f>
        <v>0</v>
      </c>
      <c r="I64" s="29">
        <f>VLOOKUP(A64,[4]TDSheet!$A:$I,9,0)</f>
        <v>40</v>
      </c>
      <c r="L64" s="2">
        <f t="shared" si="3"/>
        <v>0</v>
      </c>
      <c r="M64" s="2">
        <f>VLOOKUP(A64,[3]TDSheet!$A:$G,7,0)</f>
        <v>17</v>
      </c>
      <c r="P64" s="2">
        <f t="shared" si="4"/>
        <v>0</v>
      </c>
      <c r="Q64" s="25"/>
      <c r="R64" s="25"/>
      <c r="S64" s="25"/>
      <c r="U64" s="2" t="e">
        <f t="shared" si="5"/>
        <v>#DIV/0!</v>
      </c>
      <c r="V64" s="2" t="e">
        <f t="shared" si="6"/>
        <v>#DIV/0!</v>
      </c>
      <c r="W64" s="2">
        <f>VLOOKUP(A64,[1]TDSheet!$A:$W,23,0)</f>
        <v>0</v>
      </c>
      <c r="X64" s="2">
        <f>VLOOKUP(A64,[1]TDSheet!$A:$X,24,0)</f>
        <v>0</v>
      </c>
      <c r="Y64" s="2">
        <f>VLOOKUP(A64,[1]TDSheet!$A:$O,15,0)</f>
        <v>0</v>
      </c>
      <c r="AA64" s="2">
        <f t="shared" si="7"/>
        <v>0</v>
      </c>
      <c r="AB64" s="2">
        <f t="shared" si="8"/>
        <v>0</v>
      </c>
    </row>
    <row r="65" spans="1:28" ht="11.1" customHeight="1" outlineLevel="3" x14ac:dyDescent="0.2">
      <c r="A65" s="8" t="s">
        <v>79</v>
      </c>
      <c r="B65" s="8" t="s">
        <v>106</v>
      </c>
      <c r="C65" s="8"/>
      <c r="D65" s="10"/>
      <c r="E65" s="9">
        <v>54</v>
      </c>
      <c r="F65" s="9">
        <v>54</v>
      </c>
      <c r="G65" s="9"/>
      <c r="H65" s="21">
        <v>0</v>
      </c>
      <c r="I65" s="29">
        <f>VLOOKUP(A65,[2]TDSheet!$A:$I,9,0)</f>
        <v>45</v>
      </c>
      <c r="L65" s="2">
        <f t="shared" si="3"/>
        <v>0</v>
      </c>
      <c r="M65" s="2">
        <f>VLOOKUP(A65,[3]TDSheet!$A:$G,7,0)</f>
        <v>54</v>
      </c>
      <c r="P65" s="2">
        <f t="shared" si="4"/>
        <v>0</v>
      </c>
      <c r="Q65" s="25"/>
      <c r="R65" s="25"/>
      <c r="S65" s="25"/>
      <c r="U65" s="2" t="e">
        <f t="shared" si="5"/>
        <v>#DIV/0!</v>
      </c>
      <c r="V65" s="2" t="e">
        <f t="shared" si="6"/>
        <v>#DIV/0!</v>
      </c>
      <c r="W65" s="2">
        <v>0</v>
      </c>
      <c r="X65" s="2">
        <v>0</v>
      </c>
      <c r="Y65" s="2">
        <v>0</v>
      </c>
      <c r="AA65" s="2">
        <f t="shared" si="7"/>
        <v>0</v>
      </c>
      <c r="AB65" s="2">
        <f t="shared" si="8"/>
        <v>0</v>
      </c>
    </row>
    <row r="66" spans="1:28" ht="11.1" customHeight="1" outlineLevel="3" x14ac:dyDescent="0.2">
      <c r="A66" s="8" t="s">
        <v>80</v>
      </c>
      <c r="B66" s="8" t="str">
        <f>VLOOKUP(A66,[1]TDSheet!$A:$B,2,0)</f>
        <v>шт</v>
      </c>
      <c r="C66" s="24" t="str">
        <f>VLOOKUP(A66,[1]TDSheet!$A:$C,3,0)</f>
        <v>Нояб</v>
      </c>
      <c r="D66" s="9">
        <v>51</v>
      </c>
      <c r="E66" s="9">
        <v>564</v>
      </c>
      <c r="F66" s="9">
        <v>96</v>
      </c>
      <c r="G66" s="9">
        <v>475</v>
      </c>
      <c r="H66" s="21">
        <f>VLOOKUP(A66,[1]TDSheet!$A:$H,8,0)</f>
        <v>0.4</v>
      </c>
      <c r="I66" s="29">
        <f>VLOOKUP(A66,[2]TDSheet!$A:$I,9,0)</f>
        <v>40</v>
      </c>
      <c r="L66" s="2">
        <f t="shared" si="3"/>
        <v>36</v>
      </c>
      <c r="M66" s="2">
        <f>VLOOKUP(A66,[3]TDSheet!$A:$G,7,0)</f>
        <v>60</v>
      </c>
      <c r="P66" s="2">
        <f t="shared" si="4"/>
        <v>7.2</v>
      </c>
      <c r="Q66" s="25"/>
      <c r="R66" s="25"/>
      <c r="S66" s="25"/>
      <c r="U66" s="2">
        <f t="shared" si="5"/>
        <v>65.972222222222214</v>
      </c>
      <c r="V66" s="2">
        <f t="shared" si="6"/>
        <v>65.972222222222214</v>
      </c>
      <c r="W66" s="2">
        <f>VLOOKUP(A66,[1]TDSheet!$A:$W,23,0)</f>
        <v>69.2</v>
      </c>
      <c r="X66" s="2">
        <f>VLOOKUP(A66,[1]TDSheet!$A:$X,24,0)</f>
        <v>10.8</v>
      </c>
      <c r="Y66" s="2">
        <f>VLOOKUP(A66,[1]TDSheet!$A:$O,15,0)</f>
        <v>82.4</v>
      </c>
      <c r="Z66" s="26" t="str">
        <f>VLOOKUP(A66,[1]TDSheet!$A:$Y,25,0)</f>
        <v>акция/вывод</v>
      </c>
      <c r="AA66" s="2">
        <f t="shared" si="7"/>
        <v>0</v>
      </c>
      <c r="AB66" s="2">
        <f t="shared" si="8"/>
        <v>0</v>
      </c>
    </row>
    <row r="67" spans="1:28" ht="11.1" customHeight="1" outlineLevel="3" x14ac:dyDescent="0.2">
      <c r="A67" s="8" t="s">
        <v>15</v>
      </c>
      <c r="B67" s="8" t="str">
        <f>VLOOKUP(A67,[1]TDSheet!$A:$B,2,0)</f>
        <v>кг</v>
      </c>
      <c r="C67" s="8"/>
      <c r="D67" s="10"/>
      <c r="E67" s="9">
        <v>48.195999999999998</v>
      </c>
      <c r="F67" s="9">
        <v>28.302</v>
      </c>
      <c r="G67" s="9">
        <v>19.893999999999998</v>
      </c>
      <c r="H67" s="21">
        <f>VLOOKUP(A67,[1]TDSheet!$A:$H,8,0)</f>
        <v>1</v>
      </c>
      <c r="I67" s="29">
        <f>VLOOKUP(A67,[4]TDSheet!$A:$I,9,0)</f>
        <v>30</v>
      </c>
      <c r="L67" s="2">
        <f t="shared" si="3"/>
        <v>28.302</v>
      </c>
      <c r="P67" s="2">
        <f t="shared" si="4"/>
        <v>5.6604000000000001</v>
      </c>
      <c r="Q67" s="25">
        <v>40</v>
      </c>
      <c r="R67" s="25"/>
      <c r="S67" s="25"/>
      <c r="U67" s="2">
        <f t="shared" si="5"/>
        <v>10.581231008409299</v>
      </c>
      <c r="V67" s="2">
        <f t="shared" si="6"/>
        <v>3.5145926082962333</v>
      </c>
      <c r="W67" s="2">
        <f>VLOOKUP(A67,[1]TDSheet!$A:$W,23,0)</f>
        <v>1.0628</v>
      </c>
      <c r="X67" s="2">
        <f>VLOOKUP(A67,[1]TDSheet!$A:$X,24,0)</f>
        <v>1.5848</v>
      </c>
      <c r="Y67" s="2">
        <f>VLOOKUP(A67,[1]TDSheet!$A:$O,15,0)</f>
        <v>3.1425999999999998</v>
      </c>
      <c r="AA67" s="2">
        <f t="shared" si="7"/>
        <v>40</v>
      </c>
      <c r="AB67" s="2">
        <f t="shared" si="8"/>
        <v>0</v>
      </c>
    </row>
    <row r="68" spans="1:28" ht="21.95" customHeight="1" outlineLevel="3" x14ac:dyDescent="0.2">
      <c r="A68" s="8" t="s">
        <v>59</v>
      </c>
      <c r="B68" s="8" t="s">
        <v>107</v>
      </c>
      <c r="C68" s="8"/>
      <c r="D68" s="9"/>
      <c r="E68" s="9">
        <v>35.710999999999999</v>
      </c>
      <c r="F68" s="9">
        <v>35.710999999999999</v>
      </c>
      <c r="G68" s="9"/>
      <c r="H68" s="21">
        <v>0</v>
      </c>
      <c r="I68" s="29">
        <v>45</v>
      </c>
      <c r="L68" s="2">
        <f t="shared" si="3"/>
        <v>0</v>
      </c>
      <c r="M68" s="2">
        <f>VLOOKUP(A68,[3]TDSheet!$A:$G,7,0)</f>
        <v>35.710999999999999</v>
      </c>
      <c r="P68" s="2">
        <f t="shared" si="4"/>
        <v>0</v>
      </c>
      <c r="Q68" s="25"/>
      <c r="R68" s="25"/>
      <c r="S68" s="25"/>
      <c r="U68" s="2" t="e">
        <f t="shared" si="5"/>
        <v>#DIV/0!</v>
      </c>
      <c r="V68" s="2" t="e">
        <f t="shared" si="6"/>
        <v>#DIV/0!</v>
      </c>
      <c r="W68" s="2">
        <v>0</v>
      </c>
      <c r="X68" s="2">
        <v>0</v>
      </c>
      <c r="Y68" s="2">
        <v>0</v>
      </c>
      <c r="AA68" s="2">
        <f t="shared" si="7"/>
        <v>0</v>
      </c>
      <c r="AB68" s="2">
        <f t="shared" si="8"/>
        <v>0</v>
      </c>
    </row>
    <row r="69" spans="1:28" ht="21.95" customHeight="1" outlineLevel="3" x14ac:dyDescent="0.2">
      <c r="A69" s="8" t="s">
        <v>16</v>
      </c>
      <c r="B69" s="8" t="str">
        <f>VLOOKUP(A69,[1]TDSheet!$A:$B,2,0)</f>
        <v>кг</v>
      </c>
      <c r="C69" s="24" t="str">
        <f>VLOOKUP(A69,[1]TDSheet!$A:$C,3,0)</f>
        <v>Нояб</v>
      </c>
      <c r="D69" s="9">
        <v>-8.0960000000000001</v>
      </c>
      <c r="E69" s="9">
        <v>259.48500000000001</v>
      </c>
      <c r="F69" s="9">
        <v>79.602000000000004</v>
      </c>
      <c r="G69" s="9">
        <v>170.44900000000001</v>
      </c>
      <c r="H69" s="21">
        <f>VLOOKUP(A69,[1]TDSheet!$A:$H,8,0)</f>
        <v>1</v>
      </c>
      <c r="I69" s="29">
        <f>VLOOKUP(A69,[2]TDSheet!$A:$I,9,0)</f>
        <v>50</v>
      </c>
      <c r="L69" s="2">
        <f t="shared" si="3"/>
        <v>79.602000000000004</v>
      </c>
      <c r="P69" s="2">
        <f t="shared" si="4"/>
        <v>15.920400000000001</v>
      </c>
      <c r="Q69" s="25">
        <v>20</v>
      </c>
      <c r="R69" s="25"/>
      <c r="S69" s="25"/>
      <c r="U69" s="2">
        <f t="shared" si="5"/>
        <v>11.962576317177961</v>
      </c>
      <c r="V69" s="2">
        <f t="shared" si="6"/>
        <v>10.706326474209192</v>
      </c>
      <c r="W69" s="2">
        <f>VLOOKUP(A69,[1]TDSheet!$A:$W,23,0)</f>
        <v>6.4475999999999996</v>
      </c>
      <c r="X69" s="2">
        <f>VLOOKUP(A69,[1]TDSheet!$A:$X,24,0)</f>
        <v>12.1974</v>
      </c>
      <c r="Y69" s="2">
        <f>VLOOKUP(A69,[1]TDSheet!$A:$O,15,0)</f>
        <v>0</v>
      </c>
      <c r="Z69" s="26" t="str">
        <f>VLOOKUP(A69,[1]TDSheet!$A:$Y,25,0)</f>
        <v>акция/вывод</v>
      </c>
      <c r="AA69" s="2">
        <f t="shared" si="7"/>
        <v>20</v>
      </c>
      <c r="AB69" s="2">
        <f t="shared" si="8"/>
        <v>0</v>
      </c>
    </row>
    <row r="70" spans="1:28" ht="11.1" customHeight="1" outlineLevel="3" x14ac:dyDescent="0.2">
      <c r="A70" s="8" t="s">
        <v>17</v>
      </c>
      <c r="B70" s="8" t="str">
        <f>VLOOKUP(A70,[1]TDSheet!$A:$B,2,0)</f>
        <v>кг</v>
      </c>
      <c r="C70" s="24" t="str">
        <f>VLOOKUP(A70,[1]TDSheet!$A:$C,3,0)</f>
        <v>Нояб</v>
      </c>
      <c r="D70" s="10">
        <v>14.491</v>
      </c>
      <c r="E70" s="9">
        <v>85.903999999999996</v>
      </c>
      <c r="F70" s="9">
        <v>30.055</v>
      </c>
      <c r="G70" s="9">
        <v>70.34</v>
      </c>
      <c r="H70" s="21">
        <f>VLOOKUP(A70,[1]TDSheet!$A:$H,8,0)</f>
        <v>1</v>
      </c>
      <c r="I70" s="29">
        <f>VLOOKUP(A70,[2]TDSheet!$A:$I,9,0)</f>
        <v>50</v>
      </c>
      <c r="L70" s="2">
        <f t="shared" si="3"/>
        <v>30.055</v>
      </c>
      <c r="P70" s="2">
        <f t="shared" si="4"/>
        <v>6.0110000000000001</v>
      </c>
      <c r="Q70" s="25"/>
      <c r="R70" s="25"/>
      <c r="S70" s="25"/>
      <c r="U70" s="2">
        <f t="shared" si="5"/>
        <v>11.701879886874064</v>
      </c>
      <c r="V70" s="2">
        <f t="shared" si="6"/>
        <v>11.701879886874064</v>
      </c>
      <c r="W70" s="2">
        <f>VLOOKUP(A70,[1]TDSheet!$A:$W,23,0)</f>
        <v>0.81440000000000001</v>
      </c>
      <c r="X70" s="2">
        <f>VLOOKUP(A70,[1]TDSheet!$A:$X,24,0)</f>
        <v>3.8200000000000003</v>
      </c>
      <c r="Y70" s="2">
        <f>VLOOKUP(A70,[1]TDSheet!$A:$O,15,0)</f>
        <v>9.8369999999999997</v>
      </c>
      <c r="Z70" s="26" t="str">
        <f>VLOOKUP(A70,[1]TDSheet!$A:$Y,25,0)</f>
        <v>акция/вывод</v>
      </c>
      <c r="AA70" s="2">
        <f t="shared" si="7"/>
        <v>0</v>
      </c>
      <c r="AB70" s="2">
        <f t="shared" si="8"/>
        <v>0</v>
      </c>
    </row>
    <row r="71" spans="1:28" ht="11.1" customHeight="1" outlineLevel="3" x14ac:dyDescent="0.2">
      <c r="A71" s="8" t="s">
        <v>81</v>
      </c>
      <c r="B71" s="8" t="str">
        <f>VLOOKUP(A71,[1]TDSheet!$A:$B,2,0)</f>
        <v>шт</v>
      </c>
      <c r="C71" s="24" t="str">
        <f>VLOOKUP(A71,[1]TDSheet!$A:$C,3,0)</f>
        <v>Нояб</v>
      </c>
      <c r="D71" s="10"/>
      <c r="E71" s="9">
        <v>354</v>
      </c>
      <c r="F71" s="9">
        <v>33</v>
      </c>
      <c r="G71" s="9">
        <v>321</v>
      </c>
      <c r="H71" s="21">
        <f>VLOOKUP(A71,[1]TDSheet!$A:$H,8,0)</f>
        <v>0.4</v>
      </c>
      <c r="I71" s="29">
        <f>VLOOKUP(A71,[2]TDSheet!$A:$I,9,0)</f>
        <v>40</v>
      </c>
      <c r="L71" s="2">
        <f t="shared" ref="L71:L84" si="9">F71-M71</f>
        <v>33</v>
      </c>
      <c r="P71" s="2">
        <f t="shared" ref="P71:P84" si="10">L71/5</f>
        <v>6.6</v>
      </c>
      <c r="Q71" s="25"/>
      <c r="R71" s="25"/>
      <c r="S71" s="25"/>
      <c r="U71" s="2">
        <f t="shared" ref="U71:U84" si="11">(G71+Q71+R71)/P71</f>
        <v>48.63636363636364</v>
      </c>
      <c r="V71" s="2">
        <f t="shared" ref="V71:V84" si="12">G71/P71</f>
        <v>48.63636363636364</v>
      </c>
      <c r="W71" s="2">
        <f>VLOOKUP(A71,[1]TDSheet!$A:$W,23,0)</f>
        <v>45.8</v>
      </c>
      <c r="X71" s="2">
        <f>VLOOKUP(A71,[1]TDSheet!$A:$X,24,0)</f>
        <v>8.8000000000000007</v>
      </c>
      <c r="Y71" s="2">
        <f>VLOOKUP(A71,[1]TDSheet!$A:$O,15,0)</f>
        <v>56</v>
      </c>
      <c r="Z71" s="26" t="str">
        <f>VLOOKUP(A71,[1]TDSheet!$A:$Y,25,0)</f>
        <v>акция/вывод</v>
      </c>
      <c r="AA71" s="2">
        <f t="shared" ref="AA71:AA84" si="13">Q71*H71</f>
        <v>0</v>
      </c>
      <c r="AB71" s="2">
        <f t="shared" ref="AB71:AB84" si="14">R71*H71</f>
        <v>0</v>
      </c>
    </row>
    <row r="72" spans="1:28" ht="11.1" customHeight="1" outlineLevel="3" x14ac:dyDescent="0.2">
      <c r="A72" s="8" t="s">
        <v>82</v>
      </c>
      <c r="B72" s="8" t="str">
        <f>VLOOKUP(A72,[1]TDSheet!$A:$B,2,0)</f>
        <v>шт</v>
      </c>
      <c r="C72" s="24" t="str">
        <f>VLOOKUP(A72,[1]TDSheet!$A:$C,3,0)</f>
        <v>Нояб</v>
      </c>
      <c r="D72" s="10"/>
      <c r="E72" s="9">
        <v>44</v>
      </c>
      <c r="F72" s="9">
        <v>42</v>
      </c>
      <c r="G72" s="9">
        <v>2</v>
      </c>
      <c r="H72" s="21">
        <f>VLOOKUP(A72,[1]TDSheet!$A:$H,8,0)</f>
        <v>0.4</v>
      </c>
      <c r="I72" s="29">
        <f>VLOOKUP(A72,[2]TDSheet!$A:$I,9,0)</f>
        <v>40</v>
      </c>
      <c r="L72" s="2">
        <f t="shared" si="9"/>
        <v>42</v>
      </c>
      <c r="P72" s="2">
        <f t="shared" si="10"/>
        <v>8.4</v>
      </c>
      <c r="Q72" s="25">
        <v>55</v>
      </c>
      <c r="R72" s="25"/>
      <c r="S72" s="25"/>
      <c r="U72" s="2">
        <f t="shared" si="11"/>
        <v>6.7857142857142856</v>
      </c>
      <c r="V72" s="2">
        <f t="shared" si="12"/>
        <v>0.23809523809523808</v>
      </c>
      <c r="W72" s="2">
        <f>VLOOKUP(A72,[1]TDSheet!$A:$W,23,0)</f>
        <v>-1</v>
      </c>
      <c r="X72" s="2">
        <f>VLOOKUP(A72,[1]TDSheet!$A:$X,24,0)</f>
        <v>3.2</v>
      </c>
      <c r="Y72" s="2">
        <f>VLOOKUP(A72,[1]TDSheet!$A:$O,15,0)</f>
        <v>3.4</v>
      </c>
      <c r="Z72" s="26" t="str">
        <f>VLOOKUP(A72,[1]TDSheet!$A:$Y,25,0)</f>
        <v>акция/вывод</v>
      </c>
      <c r="AA72" s="2">
        <f t="shared" si="13"/>
        <v>22</v>
      </c>
      <c r="AB72" s="2">
        <f t="shared" si="14"/>
        <v>0</v>
      </c>
    </row>
    <row r="73" spans="1:28" ht="11.1" customHeight="1" outlineLevel="3" x14ac:dyDescent="0.2">
      <c r="A73" s="8" t="s">
        <v>60</v>
      </c>
      <c r="B73" s="8" t="str">
        <f>VLOOKUP(A73,[1]TDSheet!$A:$B,2,0)</f>
        <v>кг</v>
      </c>
      <c r="C73" s="8"/>
      <c r="D73" s="10">
        <v>33.914000000000001</v>
      </c>
      <c r="E73" s="9">
        <v>121.521</v>
      </c>
      <c r="F73" s="9">
        <v>32.597999999999999</v>
      </c>
      <c r="G73" s="9">
        <v>111.541</v>
      </c>
      <c r="H73" s="21">
        <f>VLOOKUP(A73,[1]TDSheet!$A:$H,8,0)</f>
        <v>1</v>
      </c>
      <c r="I73" s="29">
        <v>40</v>
      </c>
      <c r="L73" s="2">
        <f t="shared" si="9"/>
        <v>32.597999999999999</v>
      </c>
      <c r="P73" s="2">
        <f t="shared" si="10"/>
        <v>6.5195999999999996</v>
      </c>
      <c r="Q73" s="25"/>
      <c r="R73" s="25"/>
      <c r="S73" s="25"/>
      <c r="U73" s="2">
        <f t="shared" si="11"/>
        <v>17.108564942634519</v>
      </c>
      <c r="V73" s="2">
        <f t="shared" si="12"/>
        <v>17.108564942634519</v>
      </c>
      <c r="W73" s="2">
        <f>VLOOKUP(A73,[1]TDSheet!$A:$W,23,0)</f>
        <v>13.196199999999999</v>
      </c>
      <c r="X73" s="2">
        <f>VLOOKUP(A73,[1]TDSheet!$A:$X,24,0)</f>
        <v>10.326600000000001</v>
      </c>
      <c r="Y73" s="2">
        <f>VLOOKUP(A73,[1]TDSheet!$A:$O,15,0)</f>
        <v>16.5336</v>
      </c>
      <c r="AA73" s="2">
        <f t="shared" si="13"/>
        <v>0</v>
      </c>
      <c r="AB73" s="2">
        <f t="shared" si="14"/>
        <v>0</v>
      </c>
    </row>
    <row r="74" spans="1:28" ht="11.1" customHeight="1" outlineLevel="3" x14ac:dyDescent="0.2">
      <c r="A74" s="8" t="s">
        <v>83</v>
      </c>
      <c r="B74" s="8" t="str">
        <f>VLOOKUP(A74,[1]TDSheet!$A:$B,2,0)</f>
        <v>кг</v>
      </c>
      <c r="C74" s="24" t="str">
        <f>VLOOKUP(A74,[1]TDSheet!$A:$C,3,0)</f>
        <v>Нояб</v>
      </c>
      <c r="D74" s="9">
        <v>1148</v>
      </c>
      <c r="E74" s="9"/>
      <c r="F74" s="9">
        <v>175</v>
      </c>
      <c r="G74" s="9">
        <v>762</v>
      </c>
      <c r="H74" s="21">
        <f>VLOOKUP(A74,[1]TDSheet!$A:$H,8,0)</f>
        <v>0.4</v>
      </c>
      <c r="I74" s="29">
        <f>VLOOKUP(A74,[2]TDSheet!$A:$I,9,0)</f>
        <v>40</v>
      </c>
      <c r="L74" s="2">
        <f t="shared" si="9"/>
        <v>175</v>
      </c>
      <c r="P74" s="2">
        <f t="shared" si="10"/>
        <v>35</v>
      </c>
      <c r="Q74" s="25"/>
      <c r="R74" s="25"/>
      <c r="S74" s="25"/>
      <c r="U74" s="2">
        <f t="shared" si="11"/>
        <v>21.771428571428572</v>
      </c>
      <c r="V74" s="2">
        <f t="shared" si="12"/>
        <v>21.771428571428572</v>
      </c>
      <c r="W74" s="2">
        <f>VLOOKUP(A74,[1]TDSheet!$A:$W,23,0)</f>
        <v>88.6</v>
      </c>
      <c r="X74" s="2">
        <f>VLOOKUP(A74,[1]TDSheet!$A:$X,24,0)</f>
        <v>46.6</v>
      </c>
      <c r="Y74" s="2">
        <f>VLOOKUP(A74,[1]TDSheet!$A:$O,15,0)</f>
        <v>69.400000000000006</v>
      </c>
      <c r="Z74" s="26" t="str">
        <f>VLOOKUP(A74,[1]TDSheet!$A:$Y,25,0)</f>
        <v>акция/вывод</v>
      </c>
      <c r="AA74" s="2">
        <f t="shared" si="13"/>
        <v>0</v>
      </c>
      <c r="AB74" s="2">
        <f t="shared" si="14"/>
        <v>0</v>
      </c>
    </row>
    <row r="75" spans="1:28" ht="21.95" customHeight="1" outlineLevel="3" x14ac:dyDescent="0.2">
      <c r="A75" s="8" t="s">
        <v>61</v>
      </c>
      <c r="B75" s="8" t="str">
        <f>VLOOKUP(A75,[1]TDSheet!$A:$B,2,0)</f>
        <v>кг</v>
      </c>
      <c r="C75" s="8"/>
      <c r="D75" s="10"/>
      <c r="E75" s="9">
        <v>152.571</v>
      </c>
      <c r="F75" s="9">
        <v>152.91800000000001</v>
      </c>
      <c r="G75" s="9">
        <v>-0.34699999999999998</v>
      </c>
      <c r="H75" s="21">
        <f>VLOOKUP(A75,[1]TDSheet!$A:$H,8,0)</f>
        <v>1</v>
      </c>
      <c r="I75" s="29">
        <f>VLOOKUP(A75,[2]TDSheet!$A:$I,9,0)</f>
        <v>40</v>
      </c>
      <c r="L75" s="2">
        <f t="shared" si="9"/>
        <v>89.086000000000013</v>
      </c>
      <c r="M75" s="2">
        <f>VLOOKUP(A75,[3]TDSheet!$A:$G,7,0)</f>
        <v>63.832000000000001</v>
      </c>
      <c r="P75" s="2">
        <f t="shared" si="10"/>
        <v>17.817200000000003</v>
      </c>
      <c r="Q75" s="25">
        <v>120</v>
      </c>
      <c r="R75" s="25"/>
      <c r="S75" s="25"/>
      <c r="U75" s="2">
        <f t="shared" si="11"/>
        <v>6.715589430438003</v>
      </c>
      <c r="V75" s="2">
        <f t="shared" si="12"/>
        <v>-1.9475562939182359E-2</v>
      </c>
      <c r="W75" s="2">
        <f>VLOOKUP(A75,[1]TDSheet!$A:$W,23,0)</f>
        <v>0</v>
      </c>
      <c r="X75" s="2">
        <f>VLOOKUP(A75,[1]TDSheet!$A:$X,24,0)</f>
        <v>14.594800000000001</v>
      </c>
      <c r="Y75" s="2">
        <f>VLOOKUP(A75,[1]TDSheet!$A:$O,15,0)</f>
        <v>0.16439999999999999</v>
      </c>
      <c r="AA75" s="2">
        <f t="shared" si="13"/>
        <v>120</v>
      </c>
      <c r="AB75" s="2">
        <f t="shared" si="14"/>
        <v>0</v>
      </c>
    </row>
    <row r="76" spans="1:28" ht="21.95" customHeight="1" outlineLevel="3" x14ac:dyDescent="0.2">
      <c r="A76" s="8" t="s">
        <v>62</v>
      </c>
      <c r="B76" s="8" t="str">
        <f>VLOOKUP(A76,[1]TDSheet!$A:$B,2,0)</f>
        <v>кг</v>
      </c>
      <c r="C76" s="8"/>
      <c r="D76" s="10"/>
      <c r="E76" s="9">
        <v>288.31799999999998</v>
      </c>
      <c r="F76" s="9">
        <v>277.81599999999997</v>
      </c>
      <c r="G76" s="9">
        <v>10.331</v>
      </c>
      <c r="H76" s="21">
        <f>VLOOKUP(A76,[1]TDSheet!$A:$H,8,0)</f>
        <v>1</v>
      </c>
      <c r="I76" s="29">
        <f>VLOOKUP(A76,[2]TDSheet!$A:$I,9,0)</f>
        <v>40</v>
      </c>
      <c r="L76" s="2">
        <f t="shared" si="9"/>
        <v>115.99999999999997</v>
      </c>
      <c r="M76" s="2">
        <f>VLOOKUP(A76,[3]TDSheet!$A:$G,7,0)</f>
        <v>161.816</v>
      </c>
      <c r="P76" s="2">
        <f t="shared" si="10"/>
        <v>23.199999999999996</v>
      </c>
      <c r="Q76" s="25">
        <v>145</v>
      </c>
      <c r="R76" s="25"/>
      <c r="S76" s="25"/>
      <c r="U76" s="2">
        <f t="shared" si="11"/>
        <v>6.6953017241379316</v>
      </c>
      <c r="V76" s="2">
        <f t="shared" si="12"/>
        <v>0.44530172413793112</v>
      </c>
      <c r="W76" s="2">
        <f>VLOOKUP(A76,[1]TDSheet!$A:$W,23,0)</f>
        <v>17.250599999999999</v>
      </c>
      <c r="X76" s="2">
        <f>VLOOKUP(A76,[1]TDSheet!$A:$X,24,0)</f>
        <v>24.23</v>
      </c>
      <c r="Y76" s="2">
        <f>VLOOKUP(A76,[1]TDSheet!$A:$O,15,0)</f>
        <v>11.598000000000003</v>
      </c>
      <c r="AA76" s="2">
        <f t="shared" si="13"/>
        <v>145</v>
      </c>
      <c r="AB76" s="2">
        <f t="shared" si="14"/>
        <v>0</v>
      </c>
    </row>
    <row r="77" spans="1:28" ht="21.95" customHeight="1" outlineLevel="3" x14ac:dyDescent="0.2">
      <c r="A77" s="8" t="s">
        <v>22</v>
      </c>
      <c r="B77" s="8" t="str">
        <f>VLOOKUP(A77,[1]TDSheet!$A:$B,2,0)</f>
        <v>шт</v>
      </c>
      <c r="C77" s="8"/>
      <c r="D77" s="10">
        <v>150</v>
      </c>
      <c r="E77" s="9">
        <v>232</v>
      </c>
      <c r="F77" s="9">
        <v>170</v>
      </c>
      <c r="G77" s="9">
        <v>179</v>
      </c>
      <c r="H77" s="21">
        <f>VLOOKUP(A77,[1]TDSheet!$A:$H,8,0)</f>
        <v>0.4</v>
      </c>
      <c r="I77" s="29">
        <f>VLOOKUP(A77,[2]TDSheet!$A:$I,9,0)</f>
        <v>90</v>
      </c>
      <c r="L77" s="2">
        <f t="shared" si="9"/>
        <v>170</v>
      </c>
      <c r="P77" s="2">
        <f t="shared" si="10"/>
        <v>34</v>
      </c>
      <c r="Q77" s="25">
        <v>220</v>
      </c>
      <c r="R77" s="25"/>
      <c r="S77" s="25"/>
      <c r="U77" s="2">
        <f t="shared" si="11"/>
        <v>11.735294117647058</v>
      </c>
      <c r="V77" s="2">
        <f t="shared" si="12"/>
        <v>5.2647058823529411</v>
      </c>
      <c r="W77" s="2">
        <f>VLOOKUP(A77,[1]TDSheet!$A:$W,23,0)</f>
        <v>31.4</v>
      </c>
      <c r="X77" s="2">
        <f>VLOOKUP(A77,[1]TDSheet!$A:$X,24,0)</f>
        <v>31.2</v>
      </c>
      <c r="Y77" s="2">
        <f>VLOOKUP(A77,[1]TDSheet!$A:$O,15,0)</f>
        <v>31.2</v>
      </c>
      <c r="AA77" s="2">
        <f t="shared" si="13"/>
        <v>88</v>
      </c>
      <c r="AB77" s="2">
        <f t="shared" si="14"/>
        <v>0</v>
      </c>
    </row>
    <row r="78" spans="1:28" ht="11.1" customHeight="1" outlineLevel="3" x14ac:dyDescent="0.2">
      <c r="A78" s="8" t="s">
        <v>23</v>
      </c>
      <c r="B78" s="8" t="str">
        <f>VLOOKUP(A78,[1]TDSheet!$A:$B,2,0)</f>
        <v>шт</v>
      </c>
      <c r="C78" s="8"/>
      <c r="D78" s="9">
        <v>75</v>
      </c>
      <c r="E78" s="9">
        <v>354</v>
      </c>
      <c r="F78" s="9">
        <v>225</v>
      </c>
      <c r="G78" s="9">
        <v>172</v>
      </c>
      <c r="H78" s="21">
        <f>VLOOKUP(A78,[1]TDSheet!$A:$H,8,0)</f>
        <v>0.33</v>
      </c>
      <c r="I78" s="29">
        <f>VLOOKUP(A78,[2]TDSheet!$A:$I,9,0)</f>
        <v>60</v>
      </c>
      <c r="L78" s="2">
        <f t="shared" si="9"/>
        <v>225</v>
      </c>
      <c r="P78" s="2">
        <f t="shared" si="10"/>
        <v>45</v>
      </c>
      <c r="Q78" s="25">
        <v>315</v>
      </c>
      <c r="R78" s="25"/>
      <c r="S78" s="25"/>
      <c r="U78" s="2">
        <f t="shared" si="11"/>
        <v>10.822222222222223</v>
      </c>
      <c r="V78" s="2">
        <f t="shared" si="12"/>
        <v>3.8222222222222224</v>
      </c>
      <c r="W78" s="2">
        <f>VLOOKUP(A78,[1]TDSheet!$A:$W,23,0)</f>
        <v>9.4</v>
      </c>
      <c r="X78" s="2">
        <f>VLOOKUP(A78,[1]TDSheet!$A:$X,24,0)</f>
        <v>45.4</v>
      </c>
      <c r="Y78" s="2">
        <f>VLOOKUP(A78,[1]TDSheet!$A:$O,15,0)</f>
        <v>32.4</v>
      </c>
      <c r="AA78" s="2">
        <f t="shared" si="13"/>
        <v>103.95</v>
      </c>
      <c r="AB78" s="2">
        <f t="shared" si="14"/>
        <v>0</v>
      </c>
    </row>
    <row r="79" spans="1:28" ht="11.1" customHeight="1" outlineLevel="3" x14ac:dyDescent="0.2">
      <c r="A79" s="8" t="s">
        <v>84</v>
      </c>
      <c r="B79" s="8" t="s">
        <v>106</v>
      </c>
      <c r="C79" s="8"/>
      <c r="D79" s="10"/>
      <c r="E79" s="9">
        <v>28</v>
      </c>
      <c r="F79" s="9">
        <v>24</v>
      </c>
      <c r="G79" s="9">
        <v>-1</v>
      </c>
      <c r="H79" s="21">
        <v>0</v>
      </c>
      <c r="I79" s="29">
        <f>VLOOKUP(A79,[2]TDSheet!$A:$I,9,0)</f>
        <v>0</v>
      </c>
      <c r="L79" s="2">
        <f t="shared" si="9"/>
        <v>24</v>
      </c>
      <c r="P79" s="2">
        <f t="shared" si="10"/>
        <v>4.8</v>
      </c>
      <c r="Q79" s="25"/>
      <c r="R79" s="25"/>
      <c r="S79" s="25"/>
      <c r="U79" s="2">
        <f t="shared" si="11"/>
        <v>-0.20833333333333334</v>
      </c>
      <c r="V79" s="2">
        <f t="shared" si="12"/>
        <v>-0.20833333333333334</v>
      </c>
      <c r="W79" s="2">
        <v>0</v>
      </c>
      <c r="X79" s="2">
        <v>0</v>
      </c>
      <c r="Y79" s="2">
        <v>0</v>
      </c>
      <c r="AA79" s="2">
        <f t="shared" si="13"/>
        <v>0</v>
      </c>
      <c r="AB79" s="2">
        <f t="shared" si="14"/>
        <v>0</v>
      </c>
    </row>
    <row r="80" spans="1:28" ht="11.1" customHeight="1" outlineLevel="3" x14ac:dyDescent="0.2">
      <c r="A80" s="8" t="s">
        <v>63</v>
      </c>
      <c r="B80" s="8" t="str">
        <f>VLOOKUP(A80,[1]TDSheet!$A:$B,2,0)</f>
        <v>кг</v>
      </c>
      <c r="C80" s="8"/>
      <c r="D80" s="10"/>
      <c r="E80" s="9">
        <v>7.8979999999999997</v>
      </c>
      <c r="F80" s="9">
        <v>14.034000000000001</v>
      </c>
      <c r="G80" s="9">
        <v>-6.1360000000000001</v>
      </c>
      <c r="H80" s="21">
        <f>VLOOKUP(A80,[1]TDSheet!$A:$H,8,0)</f>
        <v>0</v>
      </c>
      <c r="I80" s="29">
        <f>VLOOKUP(A80,[2]TDSheet!$A:$I,9,0)</f>
        <v>0</v>
      </c>
      <c r="L80" s="2">
        <f t="shared" si="9"/>
        <v>14.034000000000001</v>
      </c>
      <c r="P80" s="2">
        <f t="shared" si="10"/>
        <v>2.8068</v>
      </c>
      <c r="Q80" s="25"/>
      <c r="R80" s="25"/>
      <c r="S80" s="25"/>
      <c r="U80" s="2">
        <f t="shared" si="11"/>
        <v>-2.1861194242553799</v>
      </c>
      <c r="V80" s="2">
        <f t="shared" si="12"/>
        <v>-2.1861194242553799</v>
      </c>
      <c r="W80" s="2">
        <f>VLOOKUP(A80,[1]TDSheet!$A:$W,23,0)</f>
        <v>6.6834000000000007</v>
      </c>
      <c r="X80" s="2">
        <f>VLOOKUP(A80,[1]TDSheet!$A:$X,24,0)</f>
        <v>5.9832000000000001</v>
      </c>
      <c r="Y80" s="2">
        <f>VLOOKUP(A80,[1]TDSheet!$A:$O,15,0)</f>
        <v>0</v>
      </c>
      <c r="AA80" s="2">
        <f t="shared" si="13"/>
        <v>0</v>
      </c>
      <c r="AB80" s="2">
        <f t="shared" si="14"/>
        <v>0</v>
      </c>
    </row>
    <row r="81" spans="1:28" ht="11.1" customHeight="1" outlineLevel="3" x14ac:dyDescent="0.2">
      <c r="A81" s="8" t="s">
        <v>18</v>
      </c>
      <c r="B81" s="8" t="str">
        <f>VLOOKUP(A81,[1]TDSheet!$A:$B,2,0)</f>
        <v>кг</v>
      </c>
      <c r="C81" s="8"/>
      <c r="D81" s="9"/>
      <c r="E81" s="9">
        <v>4.1440000000000001</v>
      </c>
      <c r="F81" s="9">
        <v>6.9219999999999997</v>
      </c>
      <c r="G81" s="9">
        <v>-2.778</v>
      </c>
      <c r="H81" s="21">
        <f>VLOOKUP(A81,[1]TDSheet!$A:$H,8,0)</f>
        <v>0</v>
      </c>
      <c r="I81" s="29">
        <f>VLOOKUP(A81,[2]TDSheet!$A:$I,9,0)</f>
        <v>0</v>
      </c>
      <c r="L81" s="2">
        <f t="shared" si="9"/>
        <v>6.9219999999999997</v>
      </c>
      <c r="P81" s="2">
        <f t="shared" si="10"/>
        <v>1.3843999999999999</v>
      </c>
      <c r="Q81" s="25"/>
      <c r="R81" s="25"/>
      <c r="S81" s="25"/>
      <c r="U81" s="2">
        <f t="shared" si="11"/>
        <v>-2.0066454781854959</v>
      </c>
      <c r="V81" s="2">
        <f t="shared" si="12"/>
        <v>-2.0066454781854959</v>
      </c>
      <c r="W81" s="2">
        <f>VLOOKUP(A81,[1]TDSheet!$A:$W,23,0)</f>
        <v>0.26919999999999999</v>
      </c>
      <c r="X81" s="2">
        <f>VLOOKUP(A81,[1]TDSheet!$A:$X,24,0)</f>
        <v>0.80519999999999992</v>
      </c>
      <c r="Y81" s="2">
        <f>VLOOKUP(A81,[1]TDSheet!$A:$O,15,0)</f>
        <v>0</v>
      </c>
      <c r="AA81" s="2">
        <f t="shared" si="13"/>
        <v>0</v>
      </c>
      <c r="AB81" s="2">
        <f t="shared" si="14"/>
        <v>0</v>
      </c>
    </row>
    <row r="82" spans="1:28" ht="11.1" customHeight="1" outlineLevel="3" x14ac:dyDescent="0.2">
      <c r="A82" s="8" t="s">
        <v>85</v>
      </c>
      <c r="B82" s="8" t="str">
        <f>VLOOKUP(A82,[1]TDSheet!$A:$B,2,0)</f>
        <v>шт</v>
      </c>
      <c r="C82" s="8"/>
      <c r="D82" s="10">
        <v>-3</v>
      </c>
      <c r="E82" s="9">
        <v>3</v>
      </c>
      <c r="F82" s="9"/>
      <c r="G82" s="9"/>
      <c r="H82" s="21">
        <f>VLOOKUP(A82,[1]TDSheet!$A:$H,8,0)</f>
        <v>0</v>
      </c>
      <c r="I82" s="29">
        <v>0</v>
      </c>
      <c r="L82" s="2">
        <f t="shared" si="9"/>
        <v>0</v>
      </c>
      <c r="P82" s="2">
        <f t="shared" si="10"/>
        <v>0</v>
      </c>
      <c r="Q82" s="25"/>
      <c r="R82" s="25"/>
      <c r="S82" s="25"/>
      <c r="U82" s="2" t="e">
        <f t="shared" si="11"/>
        <v>#DIV/0!</v>
      </c>
      <c r="V82" s="2" t="e">
        <f t="shared" si="12"/>
        <v>#DIV/0!</v>
      </c>
      <c r="W82" s="2">
        <f>VLOOKUP(A82,[1]TDSheet!$A:$W,23,0)</f>
        <v>-1.8</v>
      </c>
      <c r="X82" s="2">
        <f>VLOOKUP(A82,[1]TDSheet!$A:$X,24,0)</f>
        <v>1.2</v>
      </c>
      <c r="Y82" s="2">
        <f>VLOOKUP(A82,[1]TDSheet!$A:$O,15,0)</f>
        <v>0</v>
      </c>
      <c r="AA82" s="2">
        <f t="shared" si="13"/>
        <v>0</v>
      </c>
      <c r="AB82" s="2">
        <f t="shared" si="14"/>
        <v>0</v>
      </c>
    </row>
    <row r="83" spans="1:28" ht="11.1" customHeight="1" outlineLevel="3" x14ac:dyDescent="0.2">
      <c r="A83" s="8" t="s">
        <v>19</v>
      </c>
      <c r="B83" s="8" t="str">
        <f>VLOOKUP(A83,[1]TDSheet!$A:$B,2,0)</f>
        <v>кг</v>
      </c>
      <c r="C83" s="8"/>
      <c r="D83" s="9">
        <v>5.3440000000000003</v>
      </c>
      <c r="E83" s="9"/>
      <c r="F83" s="9"/>
      <c r="G83" s="9"/>
      <c r="H83" s="21">
        <f>VLOOKUP(A83,[1]TDSheet!$A:$H,8,0)</f>
        <v>0</v>
      </c>
      <c r="I83" s="29">
        <v>0</v>
      </c>
      <c r="L83" s="2">
        <f t="shared" si="9"/>
        <v>0</v>
      </c>
      <c r="P83" s="2">
        <f t="shared" si="10"/>
        <v>0</v>
      </c>
      <c r="Q83" s="25"/>
      <c r="R83" s="25"/>
      <c r="S83" s="25"/>
      <c r="U83" s="2" t="e">
        <f t="shared" si="11"/>
        <v>#DIV/0!</v>
      </c>
      <c r="V83" s="2" t="e">
        <f t="shared" si="12"/>
        <v>#DIV/0!</v>
      </c>
      <c r="W83" s="2">
        <f>VLOOKUP(A83,[1]TDSheet!$A:$W,23,0)</f>
        <v>1.0660000000000001</v>
      </c>
      <c r="X83" s="2">
        <f>VLOOKUP(A83,[1]TDSheet!$A:$X,24,0)</f>
        <v>1.3371999999999999</v>
      </c>
      <c r="Y83" s="2">
        <f>VLOOKUP(A83,[1]TDSheet!$A:$O,15,0)</f>
        <v>0</v>
      </c>
      <c r="AA83" s="2">
        <f t="shared" si="13"/>
        <v>0</v>
      </c>
      <c r="AB83" s="2">
        <f t="shared" si="14"/>
        <v>0</v>
      </c>
    </row>
    <row r="84" spans="1:28" ht="11.1" customHeight="1" outlineLevel="3" x14ac:dyDescent="0.2">
      <c r="A84" s="8" t="s">
        <v>86</v>
      </c>
      <c r="B84" s="8" t="str">
        <f>VLOOKUP(A84,[1]TDSheet!$A:$B,2,0)</f>
        <v>шт</v>
      </c>
      <c r="C84" s="8"/>
      <c r="D84" s="9">
        <v>-2</v>
      </c>
      <c r="E84" s="9">
        <v>2</v>
      </c>
      <c r="F84" s="9"/>
      <c r="G84" s="9"/>
      <c r="H84" s="21">
        <f>VLOOKUP(A84,[1]TDSheet!$A:$H,8,0)</f>
        <v>0</v>
      </c>
      <c r="I84" s="29">
        <v>0</v>
      </c>
      <c r="L84" s="2">
        <f t="shared" si="9"/>
        <v>0</v>
      </c>
      <c r="P84" s="2">
        <f t="shared" si="10"/>
        <v>0</v>
      </c>
      <c r="Q84" s="25"/>
      <c r="R84" s="25"/>
      <c r="S84" s="25"/>
      <c r="U84" s="2" t="e">
        <f t="shared" si="11"/>
        <v>#DIV/0!</v>
      </c>
      <c r="V84" s="2" t="e">
        <f t="shared" si="12"/>
        <v>#DIV/0!</v>
      </c>
      <c r="W84" s="2">
        <f>VLOOKUP(A84,[1]TDSheet!$A:$W,23,0)</f>
        <v>-2.2000000000000002</v>
      </c>
      <c r="X84" s="2">
        <f>VLOOKUP(A84,[1]TDSheet!$A:$X,24,0)</f>
        <v>0.2</v>
      </c>
      <c r="Y84" s="2">
        <f>VLOOKUP(A84,[1]TDSheet!$A:$O,15,0)</f>
        <v>0</v>
      </c>
      <c r="AA84" s="2">
        <f t="shared" si="13"/>
        <v>0</v>
      </c>
      <c r="AB84" s="2">
        <f t="shared" si="14"/>
        <v>0</v>
      </c>
    </row>
  </sheetData>
  <autoFilter ref="A3:AA84" xr:uid="{A1B9719A-8186-419D-B9F0-1927167F5ECB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58D-4D66-493A-94FF-1332728A7D96}">
  <dimension ref="A1:E80"/>
  <sheetViews>
    <sheetView topLeftCell="A31" workbookViewId="0">
      <selection activeCell="A2" sqref="A2:E80"/>
    </sheetView>
  </sheetViews>
  <sheetFormatPr defaultRowHeight="11.25" x14ac:dyDescent="0.2"/>
  <sheetData>
    <row r="1" spans="1:5" x14ac:dyDescent="0.2">
      <c r="A1">
        <v>1</v>
      </c>
    </row>
    <row r="2" spans="1:5" x14ac:dyDescent="0.2">
      <c r="A2" t="s">
        <v>8</v>
      </c>
      <c r="B2">
        <v>54.05</v>
      </c>
      <c r="C2">
        <v>76.462000000000003</v>
      </c>
      <c r="D2">
        <v>64.665999999999997</v>
      </c>
      <c r="E2">
        <v>65.846000000000004</v>
      </c>
    </row>
    <row r="3" spans="1:5" x14ac:dyDescent="0.2">
      <c r="A3" t="s">
        <v>9</v>
      </c>
      <c r="B3">
        <v>0.56399999999999995</v>
      </c>
      <c r="C3">
        <v>1090.5</v>
      </c>
      <c r="D3">
        <v>893.88800000000003</v>
      </c>
      <c r="E3">
        <v>197.17599999999999</v>
      </c>
    </row>
    <row r="4" spans="1:5" x14ac:dyDescent="0.2">
      <c r="A4" t="s">
        <v>10</v>
      </c>
      <c r="B4">
        <v>220.22499999999999</v>
      </c>
      <c r="C4">
        <v>852.73199999999997</v>
      </c>
      <c r="D4">
        <v>535.16200000000003</v>
      </c>
      <c r="E4">
        <v>537.79499999999996</v>
      </c>
    </row>
    <row r="5" spans="1:5" x14ac:dyDescent="0.2">
      <c r="A5" t="s">
        <v>11</v>
      </c>
      <c r="B5">
        <v>108.244</v>
      </c>
      <c r="C5">
        <v>525.70500000000004</v>
      </c>
      <c r="D5">
        <v>384.55500000000001</v>
      </c>
      <c r="E5">
        <v>249.39400000000001</v>
      </c>
    </row>
    <row r="6" spans="1:5" x14ac:dyDescent="0.2">
      <c r="A6" t="s">
        <v>20</v>
      </c>
      <c r="C6">
        <v>1.3879999999999999</v>
      </c>
      <c r="D6">
        <v>1.3879999999999999</v>
      </c>
    </row>
    <row r="7" spans="1:5" x14ac:dyDescent="0.2">
      <c r="A7" t="s">
        <v>21</v>
      </c>
      <c r="B7">
        <v>48</v>
      </c>
      <c r="C7">
        <v>234</v>
      </c>
      <c r="D7">
        <v>96</v>
      </c>
      <c r="E7">
        <v>186</v>
      </c>
    </row>
    <row r="8" spans="1:5" x14ac:dyDescent="0.2">
      <c r="A8" t="s">
        <v>64</v>
      </c>
      <c r="B8">
        <v>13</v>
      </c>
      <c r="C8">
        <v>140</v>
      </c>
      <c r="D8">
        <v>72</v>
      </c>
      <c r="E8">
        <v>81</v>
      </c>
    </row>
    <row r="9" spans="1:5" x14ac:dyDescent="0.2">
      <c r="A9" t="s">
        <v>65</v>
      </c>
      <c r="C9">
        <v>195</v>
      </c>
      <c r="D9">
        <v>170</v>
      </c>
      <c r="E9">
        <v>25</v>
      </c>
    </row>
    <row r="10" spans="1:5" x14ac:dyDescent="0.2">
      <c r="A10" t="s">
        <v>66</v>
      </c>
      <c r="C10">
        <v>96</v>
      </c>
      <c r="D10">
        <v>96</v>
      </c>
    </row>
    <row r="11" spans="1:5" x14ac:dyDescent="0.2">
      <c r="A11" t="s">
        <v>67</v>
      </c>
      <c r="C11">
        <v>215</v>
      </c>
      <c r="D11">
        <v>215</v>
      </c>
    </row>
    <row r="12" spans="1:5" x14ac:dyDescent="0.2">
      <c r="A12" t="s">
        <v>68</v>
      </c>
      <c r="B12">
        <v>144</v>
      </c>
      <c r="C12">
        <v>132</v>
      </c>
      <c r="D12">
        <v>205</v>
      </c>
      <c r="E12">
        <v>71</v>
      </c>
    </row>
    <row r="13" spans="1:5" x14ac:dyDescent="0.2">
      <c r="A13" t="s">
        <v>69</v>
      </c>
      <c r="C13">
        <v>206</v>
      </c>
      <c r="D13">
        <v>117</v>
      </c>
      <c r="E13">
        <v>89</v>
      </c>
    </row>
    <row r="14" spans="1:5" x14ac:dyDescent="0.2">
      <c r="A14" t="s">
        <v>70</v>
      </c>
      <c r="B14">
        <v>158</v>
      </c>
      <c r="C14">
        <v>150</v>
      </c>
      <c r="D14">
        <v>127</v>
      </c>
      <c r="E14">
        <v>181</v>
      </c>
    </row>
    <row r="15" spans="1:5" x14ac:dyDescent="0.2">
      <c r="A15" t="s">
        <v>71</v>
      </c>
      <c r="B15">
        <v>57</v>
      </c>
      <c r="C15">
        <v>282</v>
      </c>
      <c r="D15">
        <v>74</v>
      </c>
      <c r="E15">
        <v>265</v>
      </c>
    </row>
    <row r="16" spans="1:5" x14ac:dyDescent="0.2">
      <c r="A16" t="s">
        <v>24</v>
      </c>
      <c r="B16">
        <v>-4.1740000000000004</v>
      </c>
      <c r="C16">
        <v>963.96400000000006</v>
      </c>
      <c r="D16">
        <v>779.93200000000002</v>
      </c>
      <c r="E16">
        <v>179.858</v>
      </c>
    </row>
    <row r="17" spans="1:5" x14ac:dyDescent="0.2">
      <c r="A17" t="s">
        <v>25</v>
      </c>
      <c r="B17">
        <v>1549.433</v>
      </c>
      <c r="C17">
        <v>13942.186</v>
      </c>
      <c r="D17">
        <v>11176.163</v>
      </c>
      <c r="E17">
        <v>4315.4560000000001</v>
      </c>
    </row>
    <row r="18" spans="1:5" x14ac:dyDescent="0.2">
      <c r="A18" t="s">
        <v>26</v>
      </c>
      <c r="D18">
        <v>0.86799999999999999</v>
      </c>
      <c r="E18">
        <v>-0.86799999999999999</v>
      </c>
    </row>
    <row r="19" spans="1:5" x14ac:dyDescent="0.2">
      <c r="A19" t="s">
        <v>27</v>
      </c>
      <c r="B19">
        <v>-48.231999999999999</v>
      </c>
      <c r="C19">
        <v>1483.385</v>
      </c>
      <c r="D19">
        <v>949.99099999999999</v>
      </c>
      <c r="E19">
        <v>485.16199999999998</v>
      </c>
    </row>
    <row r="20" spans="1:5" x14ac:dyDescent="0.2">
      <c r="A20" t="s">
        <v>28</v>
      </c>
      <c r="B20">
        <v>3637.11</v>
      </c>
      <c r="C20">
        <v>6925.5010000000002</v>
      </c>
      <c r="D20">
        <v>5565.6350000000002</v>
      </c>
      <c r="E20">
        <v>4996.9759999999997</v>
      </c>
    </row>
    <row r="21" spans="1:5" x14ac:dyDescent="0.2">
      <c r="A21" t="s">
        <v>29</v>
      </c>
      <c r="B21">
        <v>5.9640000000000004</v>
      </c>
      <c r="C21">
        <v>159.61600000000001</v>
      </c>
      <c r="D21">
        <v>110.33</v>
      </c>
      <c r="E21">
        <v>55.25</v>
      </c>
    </row>
    <row r="22" spans="1:5" x14ac:dyDescent="0.2">
      <c r="A22" t="s">
        <v>30</v>
      </c>
      <c r="B22">
        <v>-12.738</v>
      </c>
      <c r="C22">
        <v>790.84900000000005</v>
      </c>
      <c r="D22">
        <v>587.92999999999995</v>
      </c>
      <c r="E22">
        <v>190.18100000000001</v>
      </c>
    </row>
    <row r="23" spans="1:5" x14ac:dyDescent="0.2">
      <c r="A23" t="s">
        <v>31</v>
      </c>
      <c r="B23">
        <v>5122.1049999999996</v>
      </c>
      <c r="C23">
        <v>4438.7749999999996</v>
      </c>
      <c r="D23">
        <v>4841.4179999999997</v>
      </c>
      <c r="E23">
        <v>4719.4620000000004</v>
      </c>
    </row>
    <row r="24" spans="1:5" x14ac:dyDescent="0.2">
      <c r="A24" t="s">
        <v>32</v>
      </c>
      <c r="B24">
        <v>2099.1729999999998</v>
      </c>
      <c r="C24">
        <v>4546.4849999999997</v>
      </c>
      <c r="D24">
        <v>3517.7950000000001</v>
      </c>
      <c r="E24">
        <v>3127.8629999999998</v>
      </c>
    </row>
    <row r="25" spans="1:5" x14ac:dyDescent="0.2">
      <c r="A25" t="s">
        <v>33</v>
      </c>
      <c r="B25">
        <v>-9.1959999999999997</v>
      </c>
      <c r="C25">
        <v>848.976</v>
      </c>
      <c r="D25">
        <v>562.46</v>
      </c>
      <c r="E25">
        <v>277.32</v>
      </c>
    </row>
    <row r="26" spans="1:5" x14ac:dyDescent="0.2">
      <c r="A26" t="s">
        <v>34</v>
      </c>
      <c r="B26">
        <v>431.93599999999998</v>
      </c>
      <c r="C26">
        <v>153.52500000000001</v>
      </c>
      <c r="D26">
        <v>585.46100000000001</v>
      </c>
    </row>
    <row r="27" spans="1:5" x14ac:dyDescent="0.2">
      <c r="A27" t="s">
        <v>35</v>
      </c>
      <c r="B27">
        <v>-93.75</v>
      </c>
      <c r="C27">
        <v>770.25599999999997</v>
      </c>
      <c r="D27">
        <v>455.69400000000002</v>
      </c>
      <c r="E27">
        <v>220.81200000000001</v>
      </c>
    </row>
    <row r="28" spans="1:5" x14ac:dyDescent="0.2">
      <c r="A28" t="s">
        <v>36</v>
      </c>
      <c r="B28">
        <v>1.421</v>
      </c>
      <c r="C28">
        <v>640.28499999999997</v>
      </c>
      <c r="D28">
        <v>483.65</v>
      </c>
      <c r="E28">
        <v>158.05600000000001</v>
      </c>
    </row>
    <row r="29" spans="1:5" x14ac:dyDescent="0.2">
      <c r="A29" t="s">
        <v>37</v>
      </c>
      <c r="B29">
        <v>18.988</v>
      </c>
      <c r="C29">
        <v>476.863</v>
      </c>
      <c r="D29">
        <v>384.37099999999998</v>
      </c>
      <c r="E29">
        <v>111.48</v>
      </c>
    </row>
    <row r="30" spans="1:5" x14ac:dyDescent="0.2">
      <c r="A30" t="s">
        <v>38</v>
      </c>
      <c r="B30">
        <v>311.89999999999998</v>
      </c>
      <c r="C30">
        <v>822.64400000000001</v>
      </c>
      <c r="D30">
        <v>811.91600000000005</v>
      </c>
      <c r="E30">
        <v>322.62799999999999</v>
      </c>
    </row>
    <row r="31" spans="1:5" x14ac:dyDescent="0.2">
      <c r="A31" t="s">
        <v>39</v>
      </c>
      <c r="B31">
        <v>110.16500000000001</v>
      </c>
      <c r="C31">
        <v>1827.759</v>
      </c>
      <c r="D31">
        <v>1601.2719999999999</v>
      </c>
      <c r="E31">
        <v>336.65199999999999</v>
      </c>
    </row>
    <row r="32" spans="1:5" x14ac:dyDescent="0.2">
      <c r="A32" t="s">
        <v>40</v>
      </c>
      <c r="C32">
        <v>236.405</v>
      </c>
      <c r="D32">
        <v>203.31700000000001</v>
      </c>
      <c r="E32">
        <v>33.088000000000001</v>
      </c>
    </row>
    <row r="33" spans="1:5" x14ac:dyDescent="0.2">
      <c r="A33" t="s">
        <v>41</v>
      </c>
      <c r="C33">
        <v>5.6260000000000003</v>
      </c>
      <c r="D33">
        <v>5.6260000000000003</v>
      </c>
    </row>
    <row r="34" spans="1:5" x14ac:dyDescent="0.2">
      <c r="A34" t="s">
        <v>42</v>
      </c>
      <c r="B34">
        <v>216.78</v>
      </c>
      <c r="C34">
        <v>1044.184</v>
      </c>
      <c r="D34">
        <v>662.46</v>
      </c>
      <c r="E34">
        <v>598.50400000000002</v>
      </c>
    </row>
    <row r="35" spans="1:5" x14ac:dyDescent="0.2">
      <c r="A35" t="s">
        <v>43</v>
      </c>
      <c r="B35">
        <v>8.391</v>
      </c>
      <c r="C35">
        <v>585.74800000000005</v>
      </c>
      <c r="D35">
        <v>482.65199999999999</v>
      </c>
      <c r="E35">
        <v>111.48699999999999</v>
      </c>
    </row>
    <row r="36" spans="1:5" x14ac:dyDescent="0.2">
      <c r="A36" t="s">
        <v>44</v>
      </c>
      <c r="B36">
        <v>66.741</v>
      </c>
      <c r="C36">
        <v>351.47899999999998</v>
      </c>
      <c r="D36">
        <v>208.58699999999999</v>
      </c>
      <c r="E36">
        <v>209.63300000000001</v>
      </c>
    </row>
    <row r="37" spans="1:5" x14ac:dyDescent="0.2">
      <c r="A37" t="s">
        <v>45</v>
      </c>
      <c r="B37">
        <v>39.802</v>
      </c>
      <c r="C37">
        <v>311.93599999999998</v>
      </c>
      <c r="D37">
        <v>130.27000000000001</v>
      </c>
      <c r="E37">
        <v>221.46799999999999</v>
      </c>
    </row>
    <row r="38" spans="1:5" x14ac:dyDescent="0.2">
      <c r="A38" t="s">
        <v>46</v>
      </c>
      <c r="B38">
        <v>316.38200000000001</v>
      </c>
      <c r="C38">
        <v>2066.7840000000001</v>
      </c>
      <c r="D38">
        <v>1667.838</v>
      </c>
      <c r="E38">
        <v>715.32799999999997</v>
      </c>
    </row>
    <row r="39" spans="1:5" x14ac:dyDescent="0.2">
      <c r="A39" t="s">
        <v>47</v>
      </c>
      <c r="B39">
        <v>250.29300000000001</v>
      </c>
      <c r="C39">
        <v>1716.7829999999999</v>
      </c>
      <c r="D39">
        <v>1567.039</v>
      </c>
      <c r="E39">
        <v>400.03699999999998</v>
      </c>
    </row>
    <row r="40" spans="1:5" x14ac:dyDescent="0.2">
      <c r="A40" t="s">
        <v>48</v>
      </c>
      <c r="B40">
        <v>247.62700000000001</v>
      </c>
      <c r="C40">
        <v>449.49099999999999</v>
      </c>
      <c r="D40">
        <v>369.13799999999998</v>
      </c>
      <c r="E40">
        <v>327.98</v>
      </c>
    </row>
    <row r="41" spans="1:5" x14ac:dyDescent="0.2">
      <c r="A41" t="s">
        <v>49</v>
      </c>
      <c r="C41">
        <v>38.383000000000003</v>
      </c>
      <c r="D41">
        <v>38.383000000000003</v>
      </c>
    </row>
    <row r="42" spans="1:5" x14ac:dyDescent="0.2">
      <c r="A42" t="s">
        <v>50</v>
      </c>
      <c r="B42">
        <v>-7.0000000000000007E-2</v>
      </c>
      <c r="C42">
        <v>266.02</v>
      </c>
      <c r="D42">
        <v>208.89500000000001</v>
      </c>
      <c r="E42">
        <v>57.055</v>
      </c>
    </row>
    <row r="43" spans="1:5" x14ac:dyDescent="0.2">
      <c r="A43" t="s">
        <v>72</v>
      </c>
      <c r="C43">
        <v>270</v>
      </c>
      <c r="D43">
        <v>263</v>
      </c>
      <c r="E43">
        <v>7</v>
      </c>
    </row>
    <row r="44" spans="1:5" x14ac:dyDescent="0.2">
      <c r="A44" t="s">
        <v>51</v>
      </c>
      <c r="C44">
        <v>156.92500000000001</v>
      </c>
      <c r="D44">
        <v>156.92500000000001</v>
      </c>
    </row>
    <row r="45" spans="1:5" x14ac:dyDescent="0.2">
      <c r="A45" t="s">
        <v>52</v>
      </c>
      <c r="B45">
        <v>180.69800000000001</v>
      </c>
      <c r="C45">
        <v>521.72799999999995</v>
      </c>
      <c r="D45">
        <v>517.18200000000002</v>
      </c>
      <c r="E45">
        <v>185.244</v>
      </c>
    </row>
    <row r="46" spans="1:5" x14ac:dyDescent="0.2">
      <c r="A46" t="s">
        <v>73</v>
      </c>
      <c r="C46">
        <v>186</v>
      </c>
      <c r="D46">
        <v>186</v>
      </c>
    </row>
    <row r="47" spans="1:5" x14ac:dyDescent="0.2">
      <c r="A47" t="s">
        <v>74</v>
      </c>
      <c r="C47">
        <v>1346</v>
      </c>
      <c r="D47">
        <v>1084</v>
      </c>
      <c r="E47">
        <v>262</v>
      </c>
    </row>
    <row r="48" spans="1:5" x14ac:dyDescent="0.2">
      <c r="A48" t="s">
        <v>75</v>
      </c>
      <c r="C48">
        <v>996</v>
      </c>
      <c r="D48">
        <v>521</v>
      </c>
      <c r="E48">
        <v>475</v>
      </c>
    </row>
    <row r="49" spans="1:5" x14ac:dyDescent="0.2">
      <c r="A49" t="s">
        <v>12</v>
      </c>
      <c r="B49">
        <v>-2.48</v>
      </c>
      <c r="C49">
        <v>99.495999999999995</v>
      </c>
      <c r="D49">
        <v>50.24</v>
      </c>
      <c r="E49">
        <v>46.776000000000003</v>
      </c>
    </row>
    <row r="50" spans="1:5" x14ac:dyDescent="0.2">
      <c r="A50" t="s">
        <v>13</v>
      </c>
      <c r="B50">
        <v>32.774000000000001</v>
      </c>
      <c r="C50">
        <v>236.756</v>
      </c>
      <c r="D50">
        <v>124.346</v>
      </c>
      <c r="E50">
        <v>145.184</v>
      </c>
    </row>
    <row r="51" spans="1:5" x14ac:dyDescent="0.2">
      <c r="A51" t="s">
        <v>14</v>
      </c>
      <c r="B51">
        <v>-1.3480000000000001</v>
      </c>
      <c r="C51">
        <v>95.174000000000007</v>
      </c>
      <c r="D51">
        <v>60.8</v>
      </c>
      <c r="E51">
        <v>33.026000000000003</v>
      </c>
    </row>
    <row r="52" spans="1:5" x14ac:dyDescent="0.2">
      <c r="A52" t="s">
        <v>53</v>
      </c>
      <c r="B52">
        <v>70.504999999999995</v>
      </c>
      <c r="C52">
        <v>163.57400000000001</v>
      </c>
      <c r="D52">
        <v>87.165000000000006</v>
      </c>
      <c r="E52">
        <v>146.91399999999999</v>
      </c>
    </row>
    <row r="53" spans="1:5" x14ac:dyDescent="0.2">
      <c r="A53" t="s">
        <v>54</v>
      </c>
      <c r="B53">
        <v>-0.68</v>
      </c>
      <c r="C53">
        <v>389.11500000000001</v>
      </c>
      <c r="D53">
        <v>241.63399999999999</v>
      </c>
      <c r="E53">
        <v>146.80099999999999</v>
      </c>
    </row>
    <row r="54" spans="1:5" x14ac:dyDescent="0.2">
      <c r="A54" t="s">
        <v>55</v>
      </c>
      <c r="B54">
        <v>140.25800000000001</v>
      </c>
      <c r="C54">
        <v>464.82</v>
      </c>
      <c r="D54">
        <v>385.02199999999999</v>
      </c>
      <c r="E54">
        <v>220.05600000000001</v>
      </c>
    </row>
    <row r="55" spans="1:5" x14ac:dyDescent="0.2">
      <c r="A55" t="s">
        <v>56</v>
      </c>
      <c r="C55">
        <v>3100.42</v>
      </c>
      <c r="D55">
        <v>3101.848</v>
      </c>
      <c r="E55">
        <v>-1.4279999999999999</v>
      </c>
    </row>
    <row r="56" spans="1:5" x14ac:dyDescent="0.2">
      <c r="A56" t="s">
        <v>76</v>
      </c>
      <c r="B56">
        <v>6</v>
      </c>
      <c r="C56">
        <v>1121</v>
      </c>
      <c r="D56">
        <v>680</v>
      </c>
      <c r="E56">
        <v>447</v>
      </c>
    </row>
    <row r="57" spans="1:5" x14ac:dyDescent="0.2">
      <c r="A57" t="s">
        <v>57</v>
      </c>
      <c r="B57">
        <v>73.468999999999994</v>
      </c>
      <c r="C57">
        <v>247.70599999999999</v>
      </c>
      <c r="D57">
        <v>270.56299999999999</v>
      </c>
      <c r="E57">
        <v>50.612000000000002</v>
      </c>
    </row>
    <row r="58" spans="1:5" x14ac:dyDescent="0.2">
      <c r="A58" t="s">
        <v>58</v>
      </c>
      <c r="B58">
        <v>206.208</v>
      </c>
      <c r="C58">
        <v>790.274</v>
      </c>
      <c r="D58">
        <v>539.82600000000002</v>
      </c>
      <c r="E58">
        <v>456.65600000000001</v>
      </c>
    </row>
    <row r="59" spans="1:5" x14ac:dyDescent="0.2">
      <c r="A59" t="s">
        <v>77</v>
      </c>
      <c r="C59">
        <v>282</v>
      </c>
      <c r="D59">
        <v>154</v>
      </c>
      <c r="E59">
        <v>128</v>
      </c>
    </row>
    <row r="60" spans="1:5" x14ac:dyDescent="0.2">
      <c r="A60" t="s">
        <v>78</v>
      </c>
      <c r="C60">
        <v>18</v>
      </c>
      <c r="D60">
        <v>18</v>
      </c>
    </row>
    <row r="61" spans="1:5" x14ac:dyDescent="0.2">
      <c r="A61" t="s">
        <v>79</v>
      </c>
      <c r="C61">
        <v>54</v>
      </c>
      <c r="D61">
        <v>54</v>
      </c>
    </row>
    <row r="62" spans="1:5" x14ac:dyDescent="0.2">
      <c r="A62" t="s">
        <v>80</v>
      </c>
      <c r="B62">
        <v>51</v>
      </c>
      <c r="C62">
        <v>564</v>
      </c>
      <c r="D62">
        <v>140</v>
      </c>
      <c r="E62">
        <v>475</v>
      </c>
    </row>
    <row r="63" spans="1:5" x14ac:dyDescent="0.2">
      <c r="A63" t="s">
        <v>15</v>
      </c>
      <c r="C63">
        <v>48.195999999999998</v>
      </c>
      <c r="D63">
        <v>28.302</v>
      </c>
      <c r="E63">
        <v>19.893999999999998</v>
      </c>
    </row>
    <row r="64" spans="1:5" x14ac:dyDescent="0.2">
      <c r="A64" t="s">
        <v>59</v>
      </c>
      <c r="C64">
        <v>35.710999999999999</v>
      </c>
      <c r="D64">
        <v>35.710999999999999</v>
      </c>
    </row>
    <row r="65" spans="1:5" x14ac:dyDescent="0.2">
      <c r="A65" t="s">
        <v>16</v>
      </c>
      <c r="B65">
        <v>-8.0960000000000001</v>
      </c>
      <c r="C65">
        <v>259.48500000000001</v>
      </c>
      <c r="D65">
        <v>80.94</v>
      </c>
      <c r="E65">
        <v>170.44900000000001</v>
      </c>
    </row>
    <row r="66" spans="1:5" x14ac:dyDescent="0.2">
      <c r="A66" t="s">
        <v>17</v>
      </c>
      <c r="B66">
        <v>14.491</v>
      </c>
      <c r="C66">
        <v>85.903999999999996</v>
      </c>
      <c r="D66">
        <v>30.055</v>
      </c>
      <c r="E66">
        <v>70.34</v>
      </c>
    </row>
    <row r="67" spans="1:5" x14ac:dyDescent="0.2">
      <c r="A67" t="s">
        <v>81</v>
      </c>
      <c r="C67">
        <v>354</v>
      </c>
      <c r="D67">
        <v>33</v>
      </c>
      <c r="E67">
        <v>321</v>
      </c>
    </row>
    <row r="68" spans="1:5" x14ac:dyDescent="0.2">
      <c r="A68" t="s">
        <v>82</v>
      </c>
      <c r="C68">
        <v>44</v>
      </c>
      <c r="D68">
        <v>42</v>
      </c>
      <c r="E68">
        <v>2</v>
      </c>
    </row>
    <row r="69" spans="1:5" x14ac:dyDescent="0.2">
      <c r="A69" t="s">
        <v>60</v>
      </c>
      <c r="B69">
        <v>33.914000000000001</v>
      </c>
      <c r="C69">
        <v>121.521</v>
      </c>
      <c r="D69">
        <v>43.893999999999998</v>
      </c>
      <c r="E69">
        <v>111.541</v>
      </c>
    </row>
    <row r="70" spans="1:5" x14ac:dyDescent="0.2">
      <c r="A70" t="s">
        <v>83</v>
      </c>
      <c r="B70">
        <v>1148</v>
      </c>
      <c r="D70">
        <v>386</v>
      </c>
      <c r="E70">
        <v>762</v>
      </c>
    </row>
    <row r="71" spans="1:5" x14ac:dyDescent="0.2">
      <c r="A71" t="s">
        <v>61</v>
      </c>
      <c r="C71">
        <v>152.571</v>
      </c>
      <c r="D71">
        <v>152.91800000000001</v>
      </c>
      <c r="E71">
        <v>-0.34699999999999998</v>
      </c>
    </row>
    <row r="72" spans="1:5" x14ac:dyDescent="0.2">
      <c r="A72" t="s">
        <v>62</v>
      </c>
      <c r="C72">
        <v>288.31799999999998</v>
      </c>
      <c r="D72">
        <v>277.98700000000002</v>
      </c>
      <c r="E72">
        <v>10.331</v>
      </c>
    </row>
    <row r="73" spans="1:5" x14ac:dyDescent="0.2">
      <c r="A73" t="s">
        <v>22</v>
      </c>
      <c r="B73">
        <v>150</v>
      </c>
      <c r="C73">
        <v>232</v>
      </c>
      <c r="D73">
        <v>203</v>
      </c>
      <c r="E73">
        <v>179</v>
      </c>
    </row>
    <row r="74" spans="1:5" x14ac:dyDescent="0.2">
      <c r="A74" t="s">
        <v>23</v>
      </c>
      <c r="B74">
        <v>75</v>
      </c>
      <c r="C74">
        <v>354</v>
      </c>
      <c r="D74">
        <v>257</v>
      </c>
      <c r="E74">
        <v>172</v>
      </c>
    </row>
    <row r="75" spans="1:5" x14ac:dyDescent="0.2">
      <c r="A75" t="s">
        <v>84</v>
      </c>
      <c r="C75">
        <v>28</v>
      </c>
      <c r="D75">
        <v>29</v>
      </c>
      <c r="E75">
        <v>-1</v>
      </c>
    </row>
    <row r="76" spans="1:5" x14ac:dyDescent="0.2">
      <c r="A76" t="s">
        <v>63</v>
      </c>
      <c r="C76">
        <v>7.8979999999999997</v>
      </c>
      <c r="D76">
        <v>14.034000000000001</v>
      </c>
      <c r="E76">
        <v>-6.1360000000000001</v>
      </c>
    </row>
    <row r="77" spans="1:5" x14ac:dyDescent="0.2">
      <c r="A77" t="s">
        <v>18</v>
      </c>
      <c r="C77">
        <v>4.1440000000000001</v>
      </c>
      <c r="D77">
        <v>6.9219999999999997</v>
      </c>
      <c r="E77">
        <v>-2.778</v>
      </c>
    </row>
    <row r="78" spans="1:5" x14ac:dyDescent="0.2">
      <c r="A78" t="s">
        <v>85</v>
      </c>
      <c r="B78">
        <v>-3</v>
      </c>
      <c r="C78">
        <v>3</v>
      </c>
    </row>
    <row r="79" spans="1:5" x14ac:dyDescent="0.2">
      <c r="A79" t="s">
        <v>19</v>
      </c>
      <c r="B79">
        <v>5.3440000000000003</v>
      </c>
      <c r="D79">
        <v>5.3440000000000003</v>
      </c>
    </row>
    <row r="80" spans="1:5" x14ac:dyDescent="0.2">
      <c r="A80" t="s">
        <v>86</v>
      </c>
      <c r="B80">
        <v>-2</v>
      </c>
      <c r="C80">
        <v>2</v>
      </c>
    </row>
  </sheetData>
  <autoFilter ref="A1:E80" xr:uid="{8CBF6A5A-3036-449E-8F52-DC6EE451B4AB}">
    <sortState xmlns:xlrd2="http://schemas.microsoft.com/office/spreadsheetml/2017/richdata2" ref="A2:E80">
      <sortCondition ref="A1:A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2023-11-22T13:12:57Z</dcterms:modified>
</cp:coreProperties>
</file>