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филиалы КИ\"/>
    </mc:Choice>
  </mc:AlternateContent>
  <xr:revisionPtr revIDLastSave="0" documentId="13_ncr:1_{FE0F5AC7-D836-4575-AFE5-05AC04CEDE8F}" xr6:coauthVersionLast="45" xr6:coauthVersionMax="45" xr10:uidLastSave="{00000000-0000-0000-0000-000000000000}"/>
  <bookViews>
    <workbookView xWindow="-120" yWindow="-120" windowWidth="29040" windowHeight="15840" tabRatio="262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1" l="1"/>
  <c r="K79" i="1"/>
  <c r="K89" i="1"/>
  <c r="P5" i="1"/>
  <c r="L5" i="1"/>
  <c r="G5" i="1"/>
  <c r="F5" i="1"/>
  <c r="X5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6" i="1"/>
  <c r="T5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X38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S55" i="1" s="1"/>
  <c r="N56" i="1"/>
  <c r="O56" i="1" s="1"/>
  <c r="N57" i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N66" i="1"/>
  <c r="O66" i="1" s="1"/>
  <c r="N67" i="1"/>
  <c r="N68" i="1"/>
  <c r="O68" i="1" s="1"/>
  <c r="N69" i="1"/>
  <c r="O69" i="1" s="1"/>
  <c r="N70" i="1"/>
  <c r="O70" i="1" s="1"/>
  <c r="N71" i="1"/>
  <c r="N72" i="1"/>
  <c r="N73" i="1"/>
  <c r="N74" i="1"/>
  <c r="N75" i="1"/>
  <c r="N76" i="1"/>
  <c r="O76" i="1" s="1"/>
  <c r="N77" i="1"/>
  <c r="O77" i="1" s="1"/>
  <c r="N78" i="1"/>
  <c r="N79" i="1"/>
  <c r="N80" i="1"/>
  <c r="O80" i="1" s="1"/>
  <c r="N81" i="1"/>
  <c r="O81" i="1" s="1"/>
  <c r="N82" i="1"/>
  <c r="O82" i="1" s="1"/>
  <c r="N83" i="1"/>
  <c r="O83" i="1" s="1"/>
  <c r="N84" i="1"/>
  <c r="N85" i="1"/>
  <c r="N86" i="1"/>
  <c r="O86" i="1" s="1"/>
  <c r="N87" i="1"/>
  <c r="O87" i="1" s="1"/>
  <c r="N88" i="1"/>
  <c r="O88" i="1" s="1"/>
  <c r="N89" i="1"/>
  <c r="N90" i="1"/>
  <c r="O90" i="1" s="1"/>
  <c r="N91" i="1"/>
  <c r="N92" i="1"/>
  <c r="N93" i="1"/>
  <c r="N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1" i="1"/>
  <c r="K91" i="1" s="1"/>
  <c r="J92" i="1"/>
  <c r="K92" i="1" s="1"/>
  <c r="J93" i="1"/>
  <c r="K93" i="1" s="1"/>
  <c r="J6" i="1"/>
  <c r="J5" i="1" l="1"/>
  <c r="V5" i="1"/>
  <c r="M5" i="1"/>
  <c r="N5" i="1"/>
  <c r="U5" i="1"/>
  <c r="K6" i="1"/>
  <c r="K5" i="1" s="1"/>
  <c r="R91" i="1"/>
  <c r="S91" i="1"/>
  <c r="R93" i="1"/>
  <c r="R54" i="1"/>
  <c r="R52" i="1"/>
  <c r="R44" i="1"/>
  <c r="R42" i="1"/>
  <c r="R40" i="1"/>
  <c r="S93" i="1"/>
  <c r="S38" i="1"/>
  <c r="R38" i="1"/>
  <c r="S6" i="1"/>
  <c r="R92" i="1"/>
  <c r="S90" i="1"/>
  <c r="R90" i="1"/>
  <c r="S88" i="1"/>
  <c r="R88" i="1"/>
  <c r="S86" i="1"/>
  <c r="R86" i="1"/>
  <c r="S84" i="1"/>
  <c r="R84" i="1"/>
  <c r="S82" i="1"/>
  <c r="R82" i="1"/>
  <c r="S80" i="1"/>
  <c r="R80" i="1"/>
  <c r="S78" i="1"/>
  <c r="R78" i="1"/>
  <c r="S76" i="1"/>
  <c r="R76" i="1"/>
  <c r="S74" i="1"/>
  <c r="R74" i="1"/>
  <c r="S72" i="1"/>
  <c r="R72" i="1"/>
  <c r="S70" i="1"/>
  <c r="R70" i="1"/>
  <c r="S68" i="1"/>
  <c r="R68" i="1"/>
  <c r="S66" i="1"/>
  <c r="R66" i="1"/>
  <c r="S64" i="1"/>
  <c r="R64" i="1"/>
  <c r="S62" i="1"/>
  <c r="R62" i="1"/>
  <c r="S60" i="1"/>
  <c r="R60" i="1"/>
  <c r="S58" i="1"/>
  <c r="R58" i="1"/>
  <c r="S56" i="1"/>
  <c r="R56" i="1"/>
  <c r="S53" i="1"/>
  <c r="R53" i="1"/>
  <c r="S51" i="1"/>
  <c r="R51" i="1"/>
  <c r="S49" i="1"/>
  <c r="R49" i="1"/>
  <c r="S47" i="1"/>
  <c r="R47" i="1"/>
  <c r="S45" i="1"/>
  <c r="R45" i="1"/>
  <c r="S43" i="1"/>
  <c r="R43" i="1"/>
  <c r="S41" i="1"/>
  <c r="R41" i="1"/>
  <c r="S39" i="1"/>
  <c r="R39" i="1"/>
  <c r="S36" i="1"/>
  <c r="R36" i="1"/>
  <c r="S34" i="1"/>
  <c r="R34" i="1"/>
  <c r="S32" i="1"/>
  <c r="R32" i="1"/>
  <c r="S30" i="1"/>
  <c r="R30" i="1"/>
  <c r="S28" i="1"/>
  <c r="R28" i="1"/>
  <c r="S26" i="1"/>
  <c r="R26" i="1"/>
  <c r="S24" i="1"/>
  <c r="R24" i="1"/>
  <c r="S22" i="1"/>
  <c r="R22" i="1"/>
  <c r="S20" i="1"/>
  <c r="R20" i="1"/>
  <c r="S18" i="1"/>
  <c r="R18" i="1"/>
  <c r="S16" i="1"/>
  <c r="R16" i="1"/>
  <c r="S14" i="1"/>
  <c r="R14" i="1"/>
  <c r="S12" i="1"/>
  <c r="R12" i="1"/>
  <c r="S10" i="1"/>
  <c r="R10" i="1"/>
  <c r="S8" i="1"/>
  <c r="R8" i="1"/>
  <c r="R6" i="1"/>
  <c r="S92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4" i="1"/>
  <c r="S52" i="1"/>
  <c r="S50" i="1"/>
  <c r="S48" i="1"/>
  <c r="S46" i="1"/>
  <c r="S44" i="1"/>
  <c r="S42" i="1"/>
  <c r="S40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H7" i="1"/>
  <c r="X7" i="1" s="1"/>
  <c r="I7" i="1"/>
  <c r="H8" i="1"/>
  <c r="X8" i="1" s="1"/>
  <c r="I8" i="1"/>
  <c r="H9" i="1"/>
  <c r="X9" i="1" s="1"/>
  <c r="I9" i="1"/>
  <c r="H10" i="1"/>
  <c r="X10" i="1" s="1"/>
  <c r="I10" i="1"/>
  <c r="H11" i="1"/>
  <c r="X11" i="1" s="1"/>
  <c r="I11" i="1"/>
  <c r="H12" i="1"/>
  <c r="X12" i="1" s="1"/>
  <c r="I12" i="1"/>
  <c r="H13" i="1"/>
  <c r="X13" i="1" s="1"/>
  <c r="I13" i="1"/>
  <c r="H14" i="1"/>
  <c r="X14" i="1" s="1"/>
  <c r="I14" i="1"/>
  <c r="H15" i="1"/>
  <c r="X15" i="1" s="1"/>
  <c r="I15" i="1"/>
  <c r="H16" i="1"/>
  <c r="X16" i="1" s="1"/>
  <c r="I16" i="1"/>
  <c r="H17" i="1"/>
  <c r="X17" i="1" s="1"/>
  <c r="I17" i="1"/>
  <c r="H18" i="1"/>
  <c r="X18" i="1" s="1"/>
  <c r="I18" i="1"/>
  <c r="H19" i="1"/>
  <c r="X19" i="1" s="1"/>
  <c r="I19" i="1"/>
  <c r="H20" i="1"/>
  <c r="X20" i="1" s="1"/>
  <c r="I20" i="1"/>
  <c r="H21" i="1"/>
  <c r="X21" i="1" s="1"/>
  <c r="I21" i="1"/>
  <c r="H22" i="1"/>
  <c r="X22" i="1" s="1"/>
  <c r="I22" i="1"/>
  <c r="H23" i="1"/>
  <c r="X23" i="1" s="1"/>
  <c r="I23" i="1"/>
  <c r="H24" i="1"/>
  <c r="X24" i="1" s="1"/>
  <c r="I24" i="1"/>
  <c r="H25" i="1"/>
  <c r="X25" i="1" s="1"/>
  <c r="I25" i="1"/>
  <c r="H26" i="1"/>
  <c r="X26" i="1" s="1"/>
  <c r="I26" i="1"/>
  <c r="H27" i="1"/>
  <c r="X27" i="1" s="1"/>
  <c r="I27" i="1"/>
  <c r="H28" i="1"/>
  <c r="X28" i="1" s="1"/>
  <c r="I28" i="1"/>
  <c r="H29" i="1"/>
  <c r="X29" i="1" s="1"/>
  <c r="I29" i="1"/>
  <c r="H30" i="1"/>
  <c r="X30" i="1" s="1"/>
  <c r="I30" i="1"/>
  <c r="H31" i="1"/>
  <c r="X31" i="1" s="1"/>
  <c r="I31" i="1"/>
  <c r="H32" i="1"/>
  <c r="X32" i="1" s="1"/>
  <c r="I32" i="1"/>
  <c r="H33" i="1"/>
  <c r="X33" i="1" s="1"/>
  <c r="I33" i="1"/>
  <c r="H34" i="1"/>
  <c r="X34" i="1" s="1"/>
  <c r="I34" i="1"/>
  <c r="H35" i="1"/>
  <c r="X35" i="1" s="1"/>
  <c r="I35" i="1"/>
  <c r="H36" i="1"/>
  <c r="X36" i="1" s="1"/>
  <c r="I36" i="1"/>
  <c r="H37" i="1"/>
  <c r="X37" i="1" s="1"/>
  <c r="I37" i="1"/>
  <c r="H39" i="1"/>
  <c r="X39" i="1" s="1"/>
  <c r="I39" i="1"/>
  <c r="H40" i="1"/>
  <c r="X40" i="1" s="1"/>
  <c r="I40" i="1"/>
  <c r="H41" i="1"/>
  <c r="X41" i="1" s="1"/>
  <c r="I41" i="1"/>
  <c r="H42" i="1"/>
  <c r="X42" i="1" s="1"/>
  <c r="I42" i="1"/>
  <c r="H43" i="1"/>
  <c r="X43" i="1" s="1"/>
  <c r="I43" i="1"/>
  <c r="H44" i="1"/>
  <c r="X44" i="1" s="1"/>
  <c r="I44" i="1"/>
  <c r="H45" i="1"/>
  <c r="X45" i="1" s="1"/>
  <c r="I45" i="1"/>
  <c r="H46" i="1"/>
  <c r="I46" i="1"/>
  <c r="H47" i="1"/>
  <c r="X47" i="1" s="1"/>
  <c r="I47" i="1"/>
  <c r="H48" i="1"/>
  <c r="I48" i="1"/>
  <c r="H49" i="1"/>
  <c r="X49" i="1" s="1"/>
  <c r="I49" i="1"/>
  <c r="H50" i="1"/>
  <c r="I50" i="1"/>
  <c r="H51" i="1"/>
  <c r="X51" i="1" s="1"/>
  <c r="I51" i="1"/>
  <c r="H52" i="1"/>
  <c r="X52" i="1" s="1"/>
  <c r="I52" i="1"/>
  <c r="H53" i="1"/>
  <c r="X53" i="1" s="1"/>
  <c r="I53" i="1"/>
  <c r="H54" i="1"/>
  <c r="X54" i="1" s="1"/>
  <c r="I54" i="1"/>
  <c r="H56" i="1"/>
  <c r="X56" i="1" s="1"/>
  <c r="I56" i="1"/>
  <c r="H57" i="1"/>
  <c r="X57" i="1" s="1"/>
  <c r="I57" i="1"/>
  <c r="H58" i="1"/>
  <c r="X58" i="1" s="1"/>
  <c r="I58" i="1"/>
  <c r="H59" i="1"/>
  <c r="X59" i="1" s="1"/>
  <c r="I59" i="1"/>
  <c r="H60" i="1"/>
  <c r="X60" i="1" s="1"/>
  <c r="I60" i="1"/>
  <c r="H61" i="1"/>
  <c r="X61" i="1" s="1"/>
  <c r="I61" i="1"/>
  <c r="H62" i="1"/>
  <c r="X62" i="1" s="1"/>
  <c r="I62" i="1"/>
  <c r="H63" i="1"/>
  <c r="X63" i="1" s="1"/>
  <c r="I63" i="1"/>
  <c r="H64" i="1"/>
  <c r="X64" i="1" s="1"/>
  <c r="I64" i="1"/>
  <c r="H65" i="1"/>
  <c r="X65" i="1" s="1"/>
  <c r="I65" i="1"/>
  <c r="H66" i="1"/>
  <c r="X66" i="1" s="1"/>
  <c r="I66" i="1"/>
  <c r="H67" i="1"/>
  <c r="X67" i="1" s="1"/>
  <c r="I67" i="1"/>
  <c r="H68" i="1"/>
  <c r="X68" i="1" s="1"/>
  <c r="I68" i="1"/>
  <c r="H69" i="1"/>
  <c r="X69" i="1" s="1"/>
  <c r="I69" i="1"/>
  <c r="H70" i="1"/>
  <c r="X70" i="1" s="1"/>
  <c r="I70" i="1"/>
  <c r="H71" i="1"/>
  <c r="X71" i="1" s="1"/>
  <c r="I71" i="1"/>
  <c r="H72" i="1"/>
  <c r="X72" i="1" s="1"/>
  <c r="I72" i="1"/>
  <c r="H73" i="1"/>
  <c r="X73" i="1" s="1"/>
  <c r="I73" i="1"/>
  <c r="H74" i="1"/>
  <c r="X74" i="1" s="1"/>
  <c r="I74" i="1"/>
  <c r="H75" i="1"/>
  <c r="X75" i="1" s="1"/>
  <c r="I75" i="1"/>
  <c r="H76" i="1"/>
  <c r="X76" i="1" s="1"/>
  <c r="I76" i="1"/>
  <c r="H77" i="1"/>
  <c r="X77" i="1" s="1"/>
  <c r="I77" i="1"/>
  <c r="H78" i="1"/>
  <c r="X78" i="1" s="1"/>
  <c r="I78" i="1"/>
  <c r="H79" i="1"/>
  <c r="X79" i="1" s="1"/>
  <c r="I79" i="1"/>
  <c r="H80" i="1"/>
  <c r="X80" i="1" s="1"/>
  <c r="I80" i="1"/>
  <c r="H81" i="1"/>
  <c r="X81" i="1" s="1"/>
  <c r="I81" i="1"/>
  <c r="H82" i="1"/>
  <c r="X82" i="1" s="1"/>
  <c r="I82" i="1"/>
  <c r="H83" i="1"/>
  <c r="X83" i="1" s="1"/>
  <c r="I83" i="1"/>
  <c r="H84" i="1"/>
  <c r="X84" i="1" s="1"/>
  <c r="I84" i="1"/>
  <c r="H85" i="1"/>
  <c r="X85" i="1" s="1"/>
  <c r="I85" i="1"/>
  <c r="H86" i="1"/>
  <c r="X86" i="1" s="1"/>
  <c r="I86" i="1"/>
  <c r="H87" i="1"/>
  <c r="X87" i="1" s="1"/>
  <c r="I87" i="1"/>
  <c r="H88" i="1"/>
  <c r="X88" i="1" s="1"/>
  <c r="I88" i="1"/>
  <c r="H89" i="1"/>
  <c r="X89" i="1" s="1"/>
  <c r="I89" i="1"/>
  <c r="H90" i="1"/>
  <c r="X90" i="1" s="1"/>
  <c r="I90" i="1"/>
  <c r="H91" i="1"/>
  <c r="X91" i="1" s="1"/>
  <c r="I91" i="1"/>
  <c r="H92" i="1"/>
  <c r="X92" i="1" s="1"/>
  <c r="I92" i="1"/>
  <c r="H93" i="1"/>
  <c r="X93" i="1" s="1"/>
  <c r="I93" i="1"/>
  <c r="I6" i="1"/>
  <c r="H6" i="1"/>
  <c r="X6" i="1" s="1"/>
  <c r="C19" i="1"/>
  <c r="C23" i="1"/>
  <c r="C25" i="1"/>
  <c r="C29" i="1"/>
  <c r="C30" i="1"/>
  <c r="C33" i="1"/>
  <c r="C34" i="1"/>
  <c r="C35" i="1"/>
  <c r="C45" i="1"/>
  <c r="C47" i="1"/>
  <c r="C48" i="1"/>
  <c r="C49" i="1"/>
  <c r="C50" i="1"/>
  <c r="C51" i="1"/>
  <c r="C52" i="1"/>
  <c r="C54" i="1"/>
  <c r="C60" i="1"/>
  <c r="C63" i="1"/>
  <c r="C64" i="1"/>
  <c r="C65" i="1"/>
  <c r="C66" i="1"/>
  <c r="C68" i="1"/>
  <c r="C6" i="1"/>
  <c r="R50" i="1" l="1"/>
  <c r="X50" i="1"/>
  <c r="R46" i="1"/>
  <c r="X46" i="1"/>
  <c r="O5" i="1"/>
  <c r="X48" i="1"/>
  <c r="X5" i="1" s="1"/>
  <c r="R48" i="1"/>
</calcChain>
</file>

<file path=xl/sharedStrings.xml><?xml version="1.0" encoding="utf-8"?>
<sst xmlns="http://schemas.openxmlformats.org/spreadsheetml/2006/main" count="213" uniqueCount="116">
  <si>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</si>
  <si>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</si>
  <si>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</si>
  <si>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</si>
  <si>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</si>
  <si>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</si>
  <si>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</si>
  <si>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</si>
  <si>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</si>
  <si>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</si>
  <si>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</si>
  <si>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</si>
  <si>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</si>
  <si>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</si>
  <si>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</si>
  <si>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</si>
  <si>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</si>
  <si>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410 В/к колбасы Сервелат Запекуша с говядиной Вязанка Весовые П/а Вязанка  Поком</t>
  </si>
  <si>
    <t>424 Сосиски Сливочные Вязанка Сливушки Весовые П/а мгс Вязанка  Поком</t>
  </si>
  <si>
    <t>БОНУС_314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</si>
  <si>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</si>
  <si>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</si>
  <si>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</si>
  <si>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</si>
  <si>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</si>
  <si>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</si>
  <si>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</si>
  <si>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</si>
  <si>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</si>
  <si>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</si>
  <si>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</si>
  <si>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</si>
  <si>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</si>
  <si>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</si>
  <si>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</si>
  <si>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</si>
  <si>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</si>
  <si>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</si>
  <si>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</si>
  <si>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</si>
  <si>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</si>
  <si>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</si>
  <si>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</si>
  <si>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</si>
  <si>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</si>
  <si>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</si>
  <si>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</si>
  <si>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</si>
  <si>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</si>
  <si>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</si>
  <si>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</si>
  <si>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</si>
  <si>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</si>
  <si>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</si>
  <si>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</si>
  <si>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</si>
  <si>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</si>
  <si>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</si>
  <si>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</si>
  <si>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</si>
  <si>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</si>
  <si>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</si>
  <si>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</si>
  <si>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</si>
  <si>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425 Сосиски «Сочные без свинины» Весовые ТМ «Особый рецепт» 1,3 кг  Поком</t>
  </si>
  <si>
    <t>БОНУС_229  Колбаса Молочная Дугушка, в/у, ВЕС, ТМ Стародворье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</si>
  <si>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</si>
  <si>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</si>
  <si>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</si>
  <si>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</si>
  <si>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</si>
  <si>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082  Колбаса Стародворская, 0,4кг, ТС Старый двор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</si>
  <si>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</si>
  <si>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</si>
  <si>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</si>
  <si>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</si>
  <si>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</si>
  <si>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</si>
  <si>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</si>
  <si>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</si>
  <si>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</si>
  <si>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</si>
  <si>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</si>
  <si>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</si>
  <si>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</si>
  <si>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</si>
  <si>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</si>
  <si>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</si>
  <si>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</si>
  <si>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</si>
  <si>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</si>
  <si>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</si>
  <si>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</si>
  <si>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</si>
  <si>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</si>
  <si>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</si>
  <si>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</si>
  <si>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БОНУС_096  Сосиски Баварские,  0.42кг,ПОКОМ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</si>
  <si>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</si>
  <si>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</si>
  <si>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</si>
  <si>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</si>
  <si>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</si>
  <si>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</si>
  <si>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</si>
  <si>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</si>
  <si>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</si>
  <si>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01,11</t>
  </si>
  <si>
    <t>ср 08,11</t>
  </si>
  <si>
    <t>коментарий</t>
  </si>
  <si>
    <t>вес</t>
  </si>
  <si>
    <t>от филиала</t>
  </si>
  <si>
    <t>комментарий филиала</t>
  </si>
  <si>
    <t>ср 15,11</t>
  </si>
  <si>
    <t>АКЦИЯ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</si>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</sst>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4" fillId="4" borderId="0" xfId="0" applyNumberFormat="1" applyFont="1" applyFill="1"/>
    <xf numFmtId="164" fontId="4" fillId="5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3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25,10</v>
          </cell>
          <cell r="U3" t="str">
            <v>ср 01,11</v>
          </cell>
          <cell r="V3" t="str">
            <v>ср 08,11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12042.583000000006</v>
          </cell>
          <cell r="G5">
            <v>6305.6320000000005</v>
          </cell>
          <cell r="J5">
            <v>0</v>
          </cell>
          <cell r="K5">
            <v>0</v>
          </cell>
          <cell r="L5">
            <v>10247.612000000001</v>
          </cell>
          <cell r="M5">
            <v>0</v>
          </cell>
          <cell r="N5">
            <v>2408.5165999999986</v>
          </cell>
          <cell r="O5">
            <v>14789.400200000004</v>
          </cell>
          <cell r="P5">
            <v>0</v>
          </cell>
          <cell r="T5">
            <v>2068.2224000000006</v>
          </cell>
          <cell r="U5">
            <v>2240.6558</v>
          </cell>
          <cell r="V5">
            <v>2138.1759999999999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  <cell r="N6">
            <v>12.9696</v>
          </cell>
          <cell r="O6">
            <v>100</v>
          </cell>
          <cell r="R6">
            <v>8.2201455711818401</v>
          </cell>
          <cell r="S6">
            <v>0.50980754996299038</v>
          </cell>
          <cell r="T6">
            <v>5.3875999999999999</v>
          </cell>
          <cell r="U6">
            <v>6.4284000000000008</v>
          </cell>
          <cell r="V6">
            <v>5.1379999999999999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  <cell r="N7">
            <v>19.79</v>
          </cell>
          <cell r="O7">
            <v>140</v>
          </cell>
          <cell r="R7">
            <v>8.4064173825164232</v>
          </cell>
          <cell r="S7">
            <v>1.3321374431531077</v>
          </cell>
          <cell r="T7">
            <v>8.6326000000000001</v>
          </cell>
          <cell r="U7">
            <v>18.657599999999999</v>
          </cell>
          <cell r="V7">
            <v>7.6617999999999995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  <cell r="L8">
            <v>160</v>
          </cell>
          <cell r="N8">
            <v>15.532</v>
          </cell>
          <cell r="O8">
            <v>60</v>
          </cell>
          <cell r="R8">
            <v>13.508691733195983</v>
          </cell>
          <cell r="S8">
            <v>9.6456992016482115</v>
          </cell>
          <cell r="T8">
            <v>23.800800000000002</v>
          </cell>
          <cell r="U8">
            <v>7.533199999999999</v>
          </cell>
          <cell r="V8">
            <v>22.082799999999999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  <cell r="N9">
            <v>2</v>
          </cell>
          <cell r="O9">
            <v>15</v>
          </cell>
          <cell r="R9">
            <v>7.5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  <cell r="N10">
            <v>43.4</v>
          </cell>
          <cell r="O10">
            <v>300</v>
          </cell>
          <cell r="R10">
            <v>8.1336405529953915</v>
          </cell>
          <cell r="S10">
            <v>1.2211981566820276</v>
          </cell>
          <cell r="T10">
            <v>21.4</v>
          </cell>
          <cell r="U10">
            <v>35.6</v>
          </cell>
          <cell r="V10">
            <v>1.2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  <cell r="L11">
            <v>220</v>
          </cell>
          <cell r="N11">
            <v>36.4</v>
          </cell>
          <cell r="O11">
            <v>280</v>
          </cell>
          <cell r="R11">
            <v>13.434065934065934</v>
          </cell>
          <cell r="S11">
            <v>5.7417582417582418</v>
          </cell>
          <cell r="T11">
            <v>18.600000000000001</v>
          </cell>
          <cell r="U11">
            <v>14.6</v>
          </cell>
          <cell r="V11">
            <v>31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  <cell r="N12">
            <v>2.4</v>
          </cell>
          <cell r="O12">
            <v>15</v>
          </cell>
          <cell r="R12">
            <v>6.25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  <cell r="N13">
            <v>1.2</v>
          </cell>
          <cell r="O13">
            <v>8</v>
          </cell>
          <cell r="R13">
            <v>10</v>
          </cell>
          <cell r="S13">
            <v>3.3333333333333335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  <cell r="N14">
            <v>1.2</v>
          </cell>
          <cell r="O14">
            <v>8</v>
          </cell>
          <cell r="R14">
            <v>10</v>
          </cell>
          <cell r="S14">
            <v>3.3333333333333335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  <cell r="N15">
            <v>1.2</v>
          </cell>
          <cell r="O15">
            <v>9.6</v>
          </cell>
          <cell r="R15">
            <v>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  <cell r="N16">
            <v>0</v>
          </cell>
          <cell r="O16">
            <v>10</v>
          </cell>
          <cell r="R16" t="e">
            <v>#DIV/0!</v>
          </cell>
          <cell r="S16" t="e">
            <v>#DIV/0!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  <cell r="N17">
            <v>1.2</v>
          </cell>
          <cell r="O17">
            <v>9.6</v>
          </cell>
          <cell r="R17">
            <v>8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  <cell r="N18">
            <v>0</v>
          </cell>
          <cell r="R18" t="e">
            <v>#DIV/0!</v>
          </cell>
          <cell r="S18" t="e">
            <v>#DIV/0!</v>
          </cell>
          <cell r="T18">
            <v>0.4</v>
          </cell>
          <cell r="U18">
            <v>3.2</v>
          </cell>
          <cell r="V18">
            <v>0.2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  <cell r="L19">
            <v>60</v>
          </cell>
          <cell r="N19">
            <v>35</v>
          </cell>
          <cell r="O19">
            <v>250</v>
          </cell>
          <cell r="R19">
            <v>7.2857142857142856</v>
          </cell>
          <cell r="S19">
            <v>0.14285714285714285</v>
          </cell>
          <cell r="T19">
            <v>0</v>
          </cell>
          <cell r="U19">
            <v>12.2</v>
          </cell>
          <cell r="V19">
            <v>-0.2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  <cell r="N21">
            <v>1.2</v>
          </cell>
          <cell r="O21">
            <v>9.6</v>
          </cell>
          <cell r="R21">
            <v>8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  <cell r="N22">
            <v>1.2</v>
          </cell>
          <cell r="O22">
            <v>9.6</v>
          </cell>
          <cell r="R22">
            <v>8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  <cell r="L23">
            <v>160</v>
          </cell>
          <cell r="N23">
            <v>10.9734</v>
          </cell>
          <cell r="R23">
            <v>14.360726848561066</v>
          </cell>
          <cell r="S23">
            <v>14.360726848561066</v>
          </cell>
          <cell r="T23">
            <v>28.360399999999998</v>
          </cell>
          <cell r="U23">
            <v>14.268600000000001</v>
          </cell>
          <cell r="V23">
            <v>22.241599999999998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  <cell r="L24">
            <v>1500</v>
          </cell>
          <cell r="N24">
            <v>369.05599999999998</v>
          </cell>
          <cell r="O24">
            <v>2200</v>
          </cell>
          <cell r="R24">
            <v>12.832702896037459</v>
          </cell>
          <cell r="S24">
            <v>6.8715479493626983</v>
          </cell>
          <cell r="T24">
            <v>337.02800000000002</v>
          </cell>
          <cell r="U24">
            <v>363.72460000000001</v>
          </cell>
          <cell r="V24">
            <v>342.65559999999999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  <cell r="L25">
            <v>180</v>
          </cell>
          <cell r="N25">
            <v>6.1543999999999999</v>
          </cell>
          <cell r="R25">
            <v>28.388307552320292</v>
          </cell>
          <cell r="S25">
            <v>28.388307552320292</v>
          </cell>
          <cell r="T25">
            <v>23.9358</v>
          </cell>
          <cell r="U25">
            <v>10.9336</v>
          </cell>
          <cell r="V25">
            <v>23.8538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  <cell r="N26">
            <v>1.4416</v>
          </cell>
          <cell r="O26">
            <v>10</v>
          </cell>
          <cell r="R26">
            <v>9.476276359600444</v>
          </cell>
          <cell r="S26">
            <v>2.5395394006659266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  <cell r="L27">
            <v>1100</v>
          </cell>
          <cell r="N27">
            <v>292.14060000000001</v>
          </cell>
          <cell r="O27">
            <v>1700</v>
          </cell>
          <cell r="R27">
            <v>13.079554844482416</v>
          </cell>
          <cell r="S27">
            <v>7.2604389804087477</v>
          </cell>
          <cell r="T27">
            <v>304.63760000000002</v>
          </cell>
          <cell r="U27">
            <v>300.22519999999997</v>
          </cell>
          <cell r="V27">
            <v>276.35340000000002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  <cell r="N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  <cell r="N29">
            <v>6.2873999999999999</v>
          </cell>
          <cell r="R29">
            <v>46.339504405636674</v>
          </cell>
          <cell r="S29">
            <v>46.339504405636674</v>
          </cell>
          <cell r="T29">
            <v>9.7686000000000011</v>
          </cell>
          <cell r="U29">
            <v>5.1480000000000006</v>
          </cell>
          <cell r="V29">
            <v>3.0036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  <cell r="N30">
            <v>29.800999999999998</v>
          </cell>
          <cell r="O30">
            <v>220</v>
          </cell>
          <cell r="R30">
            <v>8.3245193114325033</v>
          </cell>
          <cell r="S30">
            <v>0.94221670413744507</v>
          </cell>
          <cell r="T30">
            <v>0</v>
          </cell>
          <cell r="U30">
            <v>22.510399999999997</v>
          </cell>
          <cell r="V30">
            <v>8.6354000000000006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  <cell r="L31">
            <v>1400</v>
          </cell>
          <cell r="N31">
            <v>259.94780000000003</v>
          </cell>
          <cell r="O31">
            <v>1400</v>
          </cell>
          <cell r="R31">
            <v>12.960936772690514</v>
          </cell>
          <cell r="S31">
            <v>7.5752401058981826</v>
          </cell>
          <cell r="T31">
            <v>241.3176</v>
          </cell>
          <cell r="U31">
            <v>242.08359999999999</v>
          </cell>
          <cell r="V31">
            <v>252.28200000000001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  <cell r="L32">
            <v>1400</v>
          </cell>
          <cell r="N32">
            <v>240.37979999999999</v>
          </cell>
          <cell r="O32">
            <v>1050</v>
          </cell>
          <cell r="R32">
            <v>13.589269980256246</v>
          </cell>
          <cell r="S32">
            <v>9.2211824787274157</v>
          </cell>
          <cell r="T32">
            <v>228.0908</v>
          </cell>
          <cell r="U32">
            <v>262.07100000000003</v>
          </cell>
          <cell r="V32">
            <v>268.79660000000001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  <cell r="N33">
            <v>16.020800000000001</v>
          </cell>
          <cell r="O33">
            <v>55</v>
          </cell>
          <cell r="R33">
            <v>13.880268151403174</v>
          </cell>
          <cell r="S33">
            <v>10.447231099570557</v>
          </cell>
          <cell r="T33">
            <v>30.429199999999998</v>
          </cell>
          <cell r="U33">
            <v>20.066399999999998</v>
          </cell>
          <cell r="V33">
            <v>17.720800000000001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  <cell r="N34">
            <v>6.3558000000000003</v>
          </cell>
          <cell r="R34">
            <v>40.454388117939516</v>
          </cell>
          <cell r="S34">
            <v>40.454388117939516</v>
          </cell>
          <cell r="T34">
            <v>11.528600000000001</v>
          </cell>
          <cell r="U34">
            <v>7.5412000000000008</v>
          </cell>
          <cell r="V34">
            <v>10.011799999999999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  <cell r="L35">
            <v>20</v>
          </cell>
          <cell r="N35">
            <v>11.577400000000001</v>
          </cell>
          <cell r="O35">
            <v>95</v>
          </cell>
          <cell r="R35">
            <v>11.973759220550383</v>
          </cell>
          <cell r="S35">
            <v>3.7681171938431768</v>
          </cell>
          <cell r="T35">
            <v>12.4916</v>
          </cell>
          <cell r="U35">
            <v>8.4526000000000003</v>
          </cell>
          <cell r="V35">
            <v>8.077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  <cell r="L36">
            <v>120</v>
          </cell>
          <cell r="N36">
            <v>40.413799999999995</v>
          </cell>
          <cell r="O36">
            <v>330</v>
          </cell>
          <cell r="R36">
            <v>12.984252903711109</v>
          </cell>
          <cell r="S36">
            <v>4.8187252869069477</v>
          </cell>
          <cell r="T36">
            <v>35.3264</v>
          </cell>
          <cell r="U36">
            <v>34.095999999999997</v>
          </cell>
          <cell r="V36">
            <v>30.5824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  <cell r="L37">
            <v>240</v>
          </cell>
          <cell r="N37">
            <v>44.828400000000002</v>
          </cell>
          <cell r="O37">
            <v>350</v>
          </cell>
          <cell r="R37">
            <v>13.88650944490546</v>
          </cell>
          <cell r="S37">
            <v>6.0789588742850507</v>
          </cell>
          <cell r="T37">
            <v>35.057400000000001</v>
          </cell>
          <cell r="U37">
            <v>37.243400000000001</v>
          </cell>
          <cell r="V37">
            <v>39.2562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  <cell r="N38">
            <v>41.429400000000001</v>
          </cell>
          <cell r="O38">
            <v>240</v>
          </cell>
          <cell r="R38">
            <v>13.944372836681197</v>
          </cell>
          <cell r="S38">
            <v>8.151385248157105</v>
          </cell>
          <cell r="T38">
            <v>44.870600000000003</v>
          </cell>
          <cell r="U38">
            <v>57.523600000000002</v>
          </cell>
          <cell r="V38">
            <v>32.731000000000002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  <cell r="N39">
            <v>15.927000000000001</v>
          </cell>
          <cell r="O39">
            <v>95</v>
          </cell>
          <cell r="R39">
            <v>13.775350034532554</v>
          </cell>
          <cell r="S39">
            <v>7.8106360268726061</v>
          </cell>
          <cell r="T39">
            <v>18.187999999999999</v>
          </cell>
          <cell r="U39">
            <v>22.212</v>
          </cell>
          <cell r="V39">
            <v>15.175999999999998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  <cell r="N40">
            <v>1.5138</v>
          </cell>
          <cell r="O40">
            <v>10</v>
          </cell>
          <cell r="R40">
            <v>11.83379574580526</v>
          </cell>
          <cell r="S40">
            <v>5.2279032897344431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  <cell r="L41">
            <v>310</v>
          </cell>
          <cell r="N41">
            <v>98.314800000000005</v>
          </cell>
          <cell r="O41">
            <v>660</v>
          </cell>
          <cell r="R41">
            <v>13.996824486242152</v>
          </cell>
          <cell r="S41">
            <v>7.2836948251941722</v>
          </cell>
          <cell r="T41">
            <v>104.94559999999998</v>
          </cell>
          <cell r="U41">
            <v>112.0848</v>
          </cell>
          <cell r="V41">
            <v>93.738199999999992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  <cell r="L42">
            <v>330</v>
          </cell>
          <cell r="N42">
            <v>78.932400000000001</v>
          </cell>
          <cell r="O42">
            <v>635</v>
          </cell>
          <cell r="R42">
            <v>13.001758466738627</v>
          </cell>
          <cell r="S42">
            <v>4.9568998282074279</v>
          </cell>
          <cell r="T42">
            <v>76.780799999999999</v>
          </cell>
          <cell r="U42">
            <v>61.690800000000003</v>
          </cell>
          <cell r="V42">
            <v>61.111800000000002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  <cell r="N43">
            <v>2.6040000000000001</v>
          </cell>
          <cell r="O43">
            <v>20</v>
          </cell>
          <cell r="R43">
            <v>7.6762672811059911</v>
          </cell>
          <cell r="S43">
            <v>-4.2242703533026107E-3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  <cell r="N44">
            <v>87.4</v>
          </cell>
          <cell r="O44">
            <v>660</v>
          </cell>
          <cell r="R44">
            <v>9.0045766590389018</v>
          </cell>
          <cell r="S44">
            <v>1.4530892448512585</v>
          </cell>
          <cell r="T44">
            <v>20</v>
          </cell>
          <cell r="U44">
            <v>70</v>
          </cell>
          <cell r="V44">
            <v>16.2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  <cell r="N45">
            <v>2</v>
          </cell>
          <cell r="O45">
            <v>15</v>
          </cell>
          <cell r="R45">
            <v>7.5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  <cell r="L46">
            <v>140</v>
          </cell>
          <cell r="N46">
            <v>0</v>
          </cell>
          <cell r="R46" t="e">
            <v>#DIV/0!</v>
          </cell>
          <cell r="S46" t="e">
            <v>#DIV/0!</v>
          </cell>
          <cell r="T46">
            <v>21.2</v>
          </cell>
          <cell r="U46">
            <v>8</v>
          </cell>
          <cell r="V46">
            <v>19.399999999999999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  <cell r="L47">
            <v>135.60000000000002</v>
          </cell>
          <cell r="N47">
            <v>68.599999999999994</v>
          </cell>
          <cell r="O47">
            <v>570</v>
          </cell>
          <cell r="R47">
            <v>13.95918367346939</v>
          </cell>
          <cell r="S47">
            <v>5.6501457725947528</v>
          </cell>
          <cell r="T47">
            <v>19.600000000000001</v>
          </cell>
          <cell r="U47">
            <v>74.8</v>
          </cell>
          <cell r="V47">
            <v>56.2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  <cell r="L48">
            <v>726.4</v>
          </cell>
          <cell r="N48">
            <v>8.1999999999999993</v>
          </cell>
          <cell r="R48">
            <v>84.682926829268297</v>
          </cell>
          <cell r="S48">
            <v>84.682926829268297</v>
          </cell>
          <cell r="T48">
            <v>67.599999999999994</v>
          </cell>
          <cell r="U48">
            <v>29.4</v>
          </cell>
          <cell r="V48">
            <v>91.8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  <cell r="L49">
            <v>78.258399999999995</v>
          </cell>
          <cell r="N49">
            <v>1.1224000000000001</v>
          </cell>
          <cell r="R49">
            <v>69.724162508909473</v>
          </cell>
          <cell r="S49">
            <v>69.724162508909473</v>
          </cell>
          <cell r="T49">
            <v>4.8637999999999995</v>
          </cell>
          <cell r="U49">
            <v>4.0495999999999999</v>
          </cell>
          <cell r="V49">
            <v>9.4445999999999994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  <cell r="L50">
            <v>37.653200000000005</v>
          </cell>
          <cell r="N50">
            <v>13.244800000000001</v>
          </cell>
          <cell r="O50">
            <v>100</v>
          </cell>
          <cell r="R50">
            <v>9.9629439478134802</v>
          </cell>
          <cell r="S50">
            <v>2.4128110654747528</v>
          </cell>
          <cell r="T50">
            <v>3.5207999999999999</v>
          </cell>
          <cell r="U50">
            <v>6.2856000000000005</v>
          </cell>
          <cell r="V50">
            <v>7.5524000000000004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  <cell r="N51">
            <v>19.312999999999999</v>
          </cell>
          <cell r="O51">
            <v>160</v>
          </cell>
          <cell r="R51">
            <v>9.9668616993734798</v>
          </cell>
          <cell r="S51">
            <v>1.6822865427432299</v>
          </cell>
          <cell r="T51">
            <v>16.1114</v>
          </cell>
          <cell r="U51">
            <v>9.8966000000000012</v>
          </cell>
          <cell r="V51">
            <v>9.5445999999999991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  <cell r="L52">
            <v>9.6149999999999523</v>
          </cell>
          <cell r="N52">
            <v>70.746400000000008</v>
          </cell>
          <cell r="O52">
            <v>580</v>
          </cell>
          <cell r="R52">
            <v>9.9487747786459781</v>
          </cell>
          <cell r="S52">
            <v>1.7504777628260935</v>
          </cell>
          <cell r="T52">
            <v>35.189399999999999</v>
          </cell>
          <cell r="U52">
            <v>61.594200000000001</v>
          </cell>
          <cell r="V52">
            <v>36.143999999999998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  <cell r="N53">
            <v>84</v>
          </cell>
          <cell r="O53">
            <v>690</v>
          </cell>
          <cell r="R53">
            <v>11</v>
          </cell>
          <cell r="S53">
            <v>2.7857142857142856</v>
          </cell>
          <cell r="T53">
            <v>44.4</v>
          </cell>
          <cell r="U53">
            <v>80.599999999999994</v>
          </cell>
          <cell r="V53">
            <v>29.8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  <cell r="N54">
            <v>1.2</v>
          </cell>
          <cell r="O54">
            <v>9.6</v>
          </cell>
          <cell r="R54">
            <v>8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  <cell r="N55">
            <v>1.2</v>
          </cell>
          <cell r="O55">
            <v>9.1999999999999993</v>
          </cell>
          <cell r="R55">
            <v>11</v>
          </cell>
          <cell r="S55">
            <v>3.3333333333333335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  <cell r="N56">
            <v>1.2</v>
          </cell>
          <cell r="O56">
            <v>9.6</v>
          </cell>
          <cell r="R56">
            <v>8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  <cell r="N57">
            <v>4</v>
          </cell>
          <cell r="O57">
            <v>30</v>
          </cell>
          <cell r="R57">
            <v>7.5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  <cell r="L58">
            <v>365</v>
          </cell>
          <cell r="N58">
            <v>7.4</v>
          </cell>
          <cell r="R58">
            <v>48.378378378378379</v>
          </cell>
          <cell r="S58">
            <v>48.378378378378379</v>
          </cell>
          <cell r="T58">
            <v>31</v>
          </cell>
          <cell r="U58">
            <v>2.4</v>
          </cell>
          <cell r="V58">
            <v>44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  <cell r="N59">
            <v>1.2</v>
          </cell>
          <cell r="O59">
            <v>9.6</v>
          </cell>
          <cell r="R59">
            <v>8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  <cell r="N60">
            <v>1.2</v>
          </cell>
          <cell r="O60">
            <v>10</v>
          </cell>
          <cell r="R60">
            <v>10</v>
          </cell>
          <cell r="S60">
            <v>1.6666666666666667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  <cell r="L61">
            <v>9.40300000000002</v>
          </cell>
          <cell r="N61">
            <v>17.434800000000003</v>
          </cell>
          <cell r="O61">
            <v>140.2122</v>
          </cell>
          <cell r="R61">
            <v>9</v>
          </cell>
          <cell r="S61">
            <v>0.95791176268153455</v>
          </cell>
          <cell r="T61">
            <v>14.531200000000002</v>
          </cell>
          <cell r="U61">
            <v>6.4584000000000001</v>
          </cell>
          <cell r="V61">
            <v>8.0950000000000006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  <cell r="L62">
            <v>51.008400000000002</v>
          </cell>
          <cell r="N62">
            <v>4.6052</v>
          </cell>
          <cell r="O62">
            <v>30</v>
          </cell>
          <cell r="R62">
            <v>13.754538347954487</v>
          </cell>
          <cell r="S62">
            <v>7.2401632936680267</v>
          </cell>
          <cell r="T62">
            <v>4.9281999999999995</v>
          </cell>
          <cell r="U62">
            <v>1.3683999999999998</v>
          </cell>
          <cell r="V62">
            <v>6.5676000000000005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  <cell r="N63">
            <v>69.2</v>
          </cell>
          <cell r="O63">
            <v>585</v>
          </cell>
          <cell r="R63">
            <v>9.9566473988439306</v>
          </cell>
          <cell r="S63">
            <v>1.5028901734104045</v>
          </cell>
          <cell r="T63">
            <v>0.2</v>
          </cell>
          <cell r="U63">
            <v>58.4</v>
          </cell>
          <cell r="V63">
            <v>14.8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  <cell r="L64">
            <v>552.79999999999995</v>
          </cell>
          <cell r="N64">
            <v>70.400000000000006</v>
          </cell>
          <cell r="O64">
            <v>355</v>
          </cell>
          <cell r="R64">
            <v>14.017045454545453</v>
          </cell>
          <cell r="S64">
            <v>8.9744318181818166</v>
          </cell>
          <cell r="T64">
            <v>67.2</v>
          </cell>
          <cell r="U64">
            <v>62.8</v>
          </cell>
          <cell r="V64">
            <v>75.599999999999994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  <cell r="N65">
            <v>0.2</v>
          </cell>
          <cell r="R65">
            <v>-5</v>
          </cell>
          <cell r="S65">
            <v>-5</v>
          </cell>
          <cell r="T65">
            <v>0</v>
          </cell>
          <cell r="U65">
            <v>0</v>
          </cell>
          <cell r="V65">
            <v>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  <cell r="L66">
            <v>232.39999999999998</v>
          </cell>
          <cell r="N66">
            <v>26</v>
          </cell>
          <cell r="O66">
            <v>145</v>
          </cell>
          <cell r="R66">
            <v>13.976923076923075</v>
          </cell>
          <cell r="S66">
            <v>8.3999999999999986</v>
          </cell>
          <cell r="T66">
            <v>0</v>
          </cell>
          <cell r="U66">
            <v>20.2</v>
          </cell>
          <cell r="V66">
            <v>29.2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  <cell r="L67">
            <v>311.28160000000003</v>
          </cell>
          <cell r="N67">
            <v>0</v>
          </cell>
          <cell r="R67" t="e">
            <v>#DIV/0!</v>
          </cell>
          <cell r="S67" t="e">
            <v>#DIV/0!</v>
          </cell>
          <cell r="T67">
            <v>26.644799999999996</v>
          </cell>
          <cell r="U67">
            <v>7.7602000000000002</v>
          </cell>
          <cell r="V67">
            <v>38.926200000000001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  <cell r="L68">
            <v>329.19240000000002</v>
          </cell>
          <cell r="N68">
            <v>0</v>
          </cell>
          <cell r="R68" t="e">
            <v>#DIV/0!</v>
          </cell>
          <cell r="S68" t="e">
            <v>#DIV/0!</v>
          </cell>
          <cell r="T68">
            <v>27.804399999999998</v>
          </cell>
          <cell r="U68">
            <v>6.7266000000000004</v>
          </cell>
          <cell r="V68">
            <v>41.108800000000002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  <cell r="L69">
            <v>48.200000000000017</v>
          </cell>
          <cell r="N69">
            <v>8.8000000000000007</v>
          </cell>
          <cell r="O69">
            <v>10</v>
          </cell>
          <cell r="R69">
            <v>14.227272727272728</v>
          </cell>
          <cell r="S69">
            <v>13.090909090909092</v>
          </cell>
          <cell r="T69">
            <v>5.4</v>
          </cell>
          <cell r="U69">
            <v>12</v>
          </cell>
          <cell r="V69">
            <v>10.4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  <cell r="L70">
            <v>20.799999999999983</v>
          </cell>
          <cell r="N70">
            <v>11.6</v>
          </cell>
          <cell r="O70">
            <v>35</v>
          </cell>
          <cell r="R70">
            <v>13.948275862068964</v>
          </cell>
          <cell r="S70">
            <v>10.931034482758619</v>
          </cell>
          <cell r="T70">
            <v>18</v>
          </cell>
          <cell r="U70">
            <v>17.2</v>
          </cell>
          <cell r="V70">
            <v>13.6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  <cell r="N71">
            <v>4</v>
          </cell>
          <cell r="O71">
            <v>30</v>
          </cell>
          <cell r="R71">
            <v>7.5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  <cell r="N72">
            <v>1.4</v>
          </cell>
          <cell r="O72">
            <v>10</v>
          </cell>
          <cell r="R72">
            <v>10.714285714285715</v>
          </cell>
          <cell r="S72">
            <v>3.5714285714285716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  <cell r="N73">
            <v>1.4</v>
          </cell>
          <cell r="O73">
            <v>10</v>
          </cell>
          <cell r="R73">
            <v>9.2857142857142865</v>
          </cell>
          <cell r="S73">
            <v>2.1428571428571428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  <cell r="N74">
            <v>2</v>
          </cell>
          <cell r="O74">
            <v>15</v>
          </cell>
          <cell r="R74">
            <v>7.5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  <cell r="N75">
            <v>2.8562000000000003</v>
          </cell>
          <cell r="O75">
            <v>25</v>
          </cell>
          <cell r="R75">
            <v>8.7528884531895521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  <cell r="N76">
            <v>4</v>
          </cell>
          <cell r="O76">
            <v>30</v>
          </cell>
          <cell r="R76">
            <v>7.5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  <cell r="N77">
            <v>2</v>
          </cell>
          <cell r="O77">
            <v>15</v>
          </cell>
          <cell r="R77">
            <v>7.5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  <cell r="N78">
            <v>1.2</v>
          </cell>
          <cell r="O78">
            <v>9.6</v>
          </cell>
          <cell r="R78">
            <v>8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  <cell r="N79">
            <v>1.6132000000000002</v>
          </cell>
          <cell r="O79">
            <v>15</v>
          </cell>
          <cell r="R79">
            <v>10.963922638234564</v>
          </cell>
          <cell r="S79">
            <v>1.6656335234316884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  <cell r="N80">
            <v>3.2095999999999996</v>
          </cell>
          <cell r="O80">
            <v>25</v>
          </cell>
          <cell r="R80">
            <v>7.7891326021934209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  <cell r="N81">
            <v>1.4689999999999999</v>
          </cell>
          <cell r="O81">
            <v>10</v>
          </cell>
          <cell r="R81">
            <v>8.4404356705241668</v>
          </cell>
          <cell r="S81">
            <v>1.6330837304288632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  <cell r="N82">
            <v>2.4</v>
          </cell>
          <cell r="O82">
            <v>20</v>
          </cell>
          <cell r="R82">
            <v>8.3333333333333339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  <cell r="N83">
            <v>4</v>
          </cell>
          <cell r="O83">
            <v>30</v>
          </cell>
          <cell r="R83">
            <v>7.5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  <cell r="N84">
            <v>4</v>
          </cell>
          <cell r="O84">
            <v>30</v>
          </cell>
          <cell r="R84">
            <v>7.5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  <cell r="N85">
            <v>1.2</v>
          </cell>
          <cell r="O85">
            <v>9.6</v>
          </cell>
          <cell r="R85">
            <v>8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  <cell r="N86">
            <v>1.2</v>
          </cell>
          <cell r="O86">
            <v>9.6</v>
          </cell>
          <cell r="R86">
            <v>8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  <cell r="N87">
            <v>1.2</v>
          </cell>
          <cell r="O87">
            <v>9.6</v>
          </cell>
          <cell r="R87">
            <v>8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  <cell r="N88">
            <v>1.1023999999999998</v>
          </cell>
          <cell r="O88">
            <v>8.3879999999999981</v>
          </cell>
          <cell r="R88">
            <v>10</v>
          </cell>
          <cell r="S88">
            <v>2.3911465892597974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  <cell r="N89">
            <v>1.6506000000000001</v>
          </cell>
          <cell r="O89">
            <v>15</v>
          </cell>
          <cell r="R89">
            <v>9.0876045074518359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  <cell r="N90">
            <v>2</v>
          </cell>
          <cell r="O90">
            <v>15</v>
          </cell>
          <cell r="R90">
            <v>7.5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  <cell r="N91">
            <v>20.6</v>
          </cell>
          <cell r="R91">
            <v>-4.0776699029126213</v>
          </cell>
          <cell r="S91">
            <v>-4.0776699029126213</v>
          </cell>
          <cell r="T91">
            <v>6.6</v>
          </cell>
          <cell r="U91">
            <v>12.8</v>
          </cell>
          <cell r="V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  <cell r="N92">
            <v>0</v>
          </cell>
          <cell r="R92" t="e">
            <v>#DIV/0!</v>
          </cell>
          <cell r="S92" t="e">
            <v>#DIV/0!</v>
          </cell>
          <cell r="T92">
            <v>5.4811999999999994</v>
          </cell>
          <cell r="U92">
            <v>1.9556</v>
          </cell>
          <cell r="V92">
            <v>0.53280000000000005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  <cell r="N93">
            <v>7.7469999999999999</v>
          </cell>
          <cell r="R93">
            <v>-3.1361817477733314</v>
          </cell>
          <cell r="S93">
            <v>-3.1361817477733314</v>
          </cell>
          <cell r="T93">
            <v>4.7888000000000002</v>
          </cell>
          <cell r="U93">
            <v>4.2200000000000006</v>
          </cell>
          <cell r="V93">
            <v>3.7020000000000004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  <cell r="N94">
            <v>7.2108000000000008</v>
          </cell>
          <cell r="R94">
            <v>4.6636988961002936</v>
          </cell>
          <cell r="S94">
            <v>4.6636988961002936</v>
          </cell>
          <cell r="T94">
            <v>2.1803999999999997</v>
          </cell>
          <cell r="U94">
            <v>1.6456</v>
          </cell>
          <cell r="V94">
            <v>2.2481999999999998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B1">
            <v>22235.694</v>
          </cell>
        </row>
        <row r="2">
          <cell r="A2" t="str">
            <v>ПОКОМ Логистический Партнер</v>
          </cell>
          <cell r="B2">
            <v>22235.694</v>
          </cell>
        </row>
        <row r="3">
          <cell r="A3" t="str">
            <v>Вязанка Логистический Партнер(Кг)</v>
          </cell>
          <cell r="B3">
            <v>363.62599999999998</v>
          </cell>
        </row>
        <row r="4">
          <cell r="A4" t="str">
            <v>005  Колбаса Докторская ГОСТ, Вязанка вектор,ВЕС. ПОКОМ</v>
          </cell>
          <cell r="B4">
            <v>6.6639999999999997</v>
          </cell>
        </row>
        <row r="5">
          <cell r="A5" t="str">
            <v>016  Сосиски Вязанка Молочные, Вязанка вискофан  ВЕС.ПОКОМ</v>
          </cell>
          <cell r="B5">
            <v>27.696999999999999</v>
          </cell>
        </row>
        <row r="6">
          <cell r="A6" t="str">
            <v>017  Сосиски Вязанка Сливочные, Вязанка амицел ВЕС.ПОКОМ</v>
          </cell>
          <cell r="B6">
            <v>89.102999999999994</v>
          </cell>
        </row>
        <row r="7">
          <cell r="A7" t="str">
            <v>312  Ветчина Филейская ТМ Вязанка ТС Столичная ВЕС  ПОКОМ</v>
          </cell>
          <cell r="B7">
            <v>82.206999999999994</v>
          </cell>
        </row>
        <row r="8">
          <cell r="A8" t="str">
            <v>313 Колбаса вареная Молокуша ТМ Вязанка в оболочке полиамид. ВЕС  ПОКОМ</v>
          </cell>
          <cell r="B8">
            <v>41.332000000000001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B9">
            <v>31.233000000000001</v>
          </cell>
        </row>
        <row r="10">
          <cell r="A10" t="str">
            <v>369 Колбаса Сливушка ТМ Вязанка в оболочке полиамид вес.  ПОКОМ</v>
          </cell>
          <cell r="B10">
            <v>19.832000000000001</v>
          </cell>
        </row>
        <row r="11">
          <cell r="A11" t="str">
            <v>370 Ветчина Сливушка с индейкой ТМ Вязанка в оболочке полиамид.</v>
          </cell>
          <cell r="B11">
            <v>36.924999999999997</v>
          </cell>
        </row>
        <row r="12">
          <cell r="A12" t="str">
            <v>410 В/к колбасы Сервелат Запекуша с говядиной Вязанка Весовые П/а Вязанка  Поком</v>
          </cell>
          <cell r="B12">
            <v>13.727</v>
          </cell>
        </row>
        <row r="13">
          <cell r="A13" t="str">
            <v>БОНУС_314 Колбаса вареная Филейская ТМ Вязанка ТС Классическая в оболочке полиамид.  ПОКОМ</v>
          </cell>
          <cell r="B13">
            <v>14.906000000000001</v>
          </cell>
        </row>
        <row r="14">
          <cell r="A14" t="str">
            <v>Вязанка Логистический Партнер(Шт)</v>
          </cell>
          <cell r="B14">
            <v>301</v>
          </cell>
        </row>
        <row r="15">
          <cell r="A15" t="str">
            <v>023  Колбаса Докторская ГОСТ, Вязанка вектор, 0,4 кг, ПОКОМ</v>
          </cell>
          <cell r="B15">
            <v>2</v>
          </cell>
        </row>
        <row r="16">
          <cell r="A16" t="str">
            <v>030  Сосиски Вязанка Молочные, Вязанка вискофан МГС, 0.45кг, ПОКОМ</v>
          </cell>
          <cell r="B16">
            <v>63</v>
          </cell>
        </row>
        <row r="17">
          <cell r="A17" t="str">
            <v>032  Сосиски Вязанка Сливочные, Вязанка амицел МГС, 0.45кг, ПОКОМ</v>
          </cell>
          <cell r="B17">
            <v>135</v>
          </cell>
        </row>
        <row r="18">
          <cell r="A18" t="str">
            <v>036  Колбаса Сервелат Запекуша с сочным окороком, Вязанка 0,35кг,  ПОКОМ</v>
          </cell>
          <cell r="B18">
            <v>12</v>
          </cell>
        </row>
        <row r="19">
          <cell r="A19" t="str">
            <v>276  Колбаса Сливушка ТМ Вязанка в оболочке полиамид 0,45 кг  ПОКОМ</v>
          </cell>
          <cell r="B19">
            <v>12</v>
          </cell>
        </row>
        <row r="20">
          <cell r="A20" t="str">
            <v>389 Колбаса вареная Мусульманская Халяль ТМ Вязанка Халяль оболочка вектор 0,4 кг АК.  Поком</v>
          </cell>
          <cell r="B20">
            <v>2</v>
          </cell>
        </row>
        <row r="21">
          <cell r="A21" t="str">
            <v>390 Сосиски Восточные Халяль ТМ Вязанка в оболочке полиамид в вакуумной упаковке 0,33 кг  Поком</v>
          </cell>
          <cell r="B21">
            <v>26</v>
          </cell>
        </row>
        <row r="22">
          <cell r="A22" t="str">
            <v>405 Ветчины пастеризованная «Нежная с филе» Фикс.вес 0,4 п/а ТМ «Особый рецепт»  Поком</v>
          </cell>
          <cell r="B22">
            <v>13</v>
          </cell>
        </row>
        <row r="23">
          <cell r="A23" t="str">
            <v>406 Ветчины Сливушка с индейкой Вязанка Фикс.вес 0,4 П/а Вязанка  Поком</v>
          </cell>
          <cell r="B23">
            <v>2</v>
          </cell>
        </row>
        <row r="24">
          <cell r="A24" t="str">
            <v>408 Вареные колбасы Сливушка Вязанка Фикс.вес 0,375 П/а Вязанка  Поком</v>
          </cell>
          <cell r="B24">
            <v>6</v>
          </cell>
        </row>
        <row r="25">
          <cell r="A25" t="str">
            <v>409 Вареные колбасы Молокуша Вязанка Фикс.вес 0,4 п/а Вязанка  Поком</v>
          </cell>
          <cell r="B25">
            <v>10</v>
          </cell>
        </row>
        <row r="26">
          <cell r="A26" t="str">
            <v>421 Сардельки Сливушки #минидельки ТМ Вязанка айпил мгс ф/в 0,33 кг  Поком</v>
          </cell>
          <cell r="B26">
            <v>6</v>
          </cell>
        </row>
        <row r="27">
          <cell r="A27" t="str">
            <v>422 Сардельки «Сливушки с сыром #минидельки» ф/в 0,33 айпил ТМ «Вязанка»  Поком</v>
          </cell>
          <cell r="B27">
            <v>6</v>
          </cell>
        </row>
        <row r="28">
          <cell r="A28" t="str">
            <v>423 Сосиски «Сливушки с сыром» ф/в 0,3 п/а ТМ «Вязанка»  Поком</v>
          </cell>
          <cell r="B28">
            <v>6</v>
          </cell>
        </row>
        <row r="29">
          <cell r="A29" t="str">
            <v>Логистический Партнер кг</v>
          </cell>
          <cell r="B29">
            <v>9297.768</v>
          </cell>
        </row>
        <row r="30">
          <cell r="A30" t="str">
            <v>200  Ветчина Дугушка ТМ Стародворье, вектор в/у    ПОКОМ</v>
          </cell>
          <cell r="B30">
            <v>101.815</v>
          </cell>
        </row>
        <row r="31">
          <cell r="A31" t="str">
            <v>201  Ветчина Нежная ТМ Особый рецепт, (2,5кг), ПОКОМ</v>
          </cell>
          <cell r="B31">
            <v>1970.664</v>
          </cell>
        </row>
        <row r="32">
          <cell r="A32" t="str">
            <v>217  Колбаса Докторская Дугушка, ВЕС, НЕ ГОСТ, ТМ Стародворье ПОКОМ</v>
          </cell>
          <cell r="B32">
            <v>75.381</v>
          </cell>
        </row>
        <row r="33">
          <cell r="A33" t="str">
            <v>218  Колбаса Докторская оригинальная ТМ Особый рецепт БОЛЬШОЙ БАТОН, п/а ВЕС, ТМ Стародворье ПОКОМ</v>
          </cell>
          <cell r="B33">
            <v>29.456</v>
          </cell>
        </row>
        <row r="34">
          <cell r="A34" t="str">
            <v>219  Колбаса Докторская Особая ТМ Особый рецепт, ВЕС  ПОКОМ</v>
          </cell>
          <cell r="B34">
            <v>1540.0409999999999</v>
          </cell>
        </row>
        <row r="35">
          <cell r="A35" t="str">
            <v>223  Колбаса Докторская стародворская, фиброуз ВАКУУМ ВЕС, ТМ Стародворье ПОКОМ</v>
          </cell>
          <cell r="B35">
            <v>5.4539999999999997</v>
          </cell>
        </row>
        <row r="36">
          <cell r="A36" t="str">
            <v>225  Колбаса Дугушка со шпиком, ВЕС, ТМ Стародворье   ПОКОМ</v>
          </cell>
          <cell r="B36">
            <v>20.988</v>
          </cell>
        </row>
        <row r="37">
          <cell r="A37" t="str">
            <v>229  Колбаса Молочная Дугушка, в/у, ВЕС, ТМ Стародворье   ПОКОМ</v>
          </cell>
          <cell r="B37">
            <v>62.851999999999997</v>
          </cell>
        </row>
        <row r="38">
          <cell r="A38" t="str">
            <v>230  Колбаса Молочная Особая ТМ Особый рецепт, п/а, ВЕС. ПОКОМ</v>
          </cell>
          <cell r="B38">
            <v>1447.2919999999999</v>
          </cell>
        </row>
        <row r="39">
          <cell r="A39" t="str">
            <v>235  Колбаса Особая ТМ Особый рецепт, ВЕС, ТМ Стародворье ПОКОМ</v>
          </cell>
          <cell r="B39">
            <v>1413.8720000000001</v>
          </cell>
        </row>
        <row r="40">
          <cell r="A40" t="str">
            <v>236  Колбаса Рубленая ЗАПЕЧ. Дугушка ТМ Стародворье, вектор, в/к    ПОКОМ</v>
          </cell>
          <cell r="B40">
            <v>108.42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>
            <v>49.225000000000001</v>
          </cell>
        </row>
        <row r="42">
          <cell r="A42" t="str">
            <v>242  Колбаса Сервелат ЗАПЕЧ.Дугушка ТМ Стародворье, вектор, в/к     ПОКОМ</v>
          </cell>
          <cell r="B42">
            <v>40.966000000000001</v>
          </cell>
        </row>
        <row r="43">
          <cell r="A43" t="str">
            <v>248  Сардельки Сочные ТМ Особый рецепт,   ПОКОМ</v>
          </cell>
          <cell r="B43">
            <v>189.26900000000001</v>
          </cell>
        </row>
        <row r="44">
          <cell r="A44" t="str">
            <v>250  Сардельки стародворские с говядиной в обол. NDX, ВЕС. ПОКОМ</v>
          </cell>
          <cell r="B44">
            <v>238.767</v>
          </cell>
        </row>
        <row r="45">
          <cell r="A45" t="str">
            <v>254  Сосиски Датские, ВЕС, ТМ КОЛБАСНЫЙ СТАНДАРТ ПОКОМ</v>
          </cell>
          <cell r="B45">
            <v>18.399999999999999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B46">
            <v>287.75799999999998</v>
          </cell>
        </row>
        <row r="47">
          <cell r="A47" t="str">
            <v>257  Сосиски Молочные оригинальные ТМ Особый рецепт, ВЕС.   ПОКОМ</v>
          </cell>
          <cell r="B47">
            <v>84.71</v>
          </cell>
        </row>
        <row r="48">
          <cell r="A48" t="str">
            <v>263  Шпикачки Стародворские, ВЕС.  ПОКОМ</v>
          </cell>
          <cell r="B48">
            <v>24.440999999999999</v>
          </cell>
        </row>
        <row r="49">
          <cell r="A49" t="str">
            <v>265  Колбаса Балыкбургская, ВЕС, ТМ Баварушка  ПОКОМ</v>
          </cell>
          <cell r="B49">
            <v>443.35599999999999</v>
          </cell>
        </row>
        <row r="50">
          <cell r="A50" t="str">
            <v>266  Колбаса Филейбургская с сочным окороком, ВЕС, ТМ Баварушка  ПОКОМ</v>
          </cell>
          <cell r="B50">
            <v>293.95800000000003</v>
          </cell>
        </row>
        <row r="51">
          <cell r="A51" t="str">
            <v>271  Колбаса Сервелат Левантский ТМ Особый Рецепт, ВЕС. ПОКОМ</v>
          </cell>
          <cell r="B51">
            <v>17.103000000000002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>
            <v>129.666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B53">
            <v>314.76400000000001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B54">
            <v>302.85399999999998</v>
          </cell>
        </row>
        <row r="55">
          <cell r="A55" t="str">
            <v>415 Вареные колбасы Докторская ГОСТ Золоченная в печи Весовые ц/о в/у Стародворье  Поком</v>
          </cell>
          <cell r="B55">
            <v>13.411</v>
          </cell>
        </row>
        <row r="56">
          <cell r="A56" t="str">
            <v>416 Вареные колбасы Докторская стародворская Золоченная в печи Весовые ц/о в/у Стародворье  Поком</v>
          </cell>
          <cell r="B56">
            <v>18.588000000000001</v>
          </cell>
        </row>
        <row r="57">
          <cell r="A57" t="str">
            <v>417 П/к колбасы «Сочинка рубленая с сочным окороком» Весовой фиброуз ТМ «Стародворье»  Поком</v>
          </cell>
          <cell r="B57">
            <v>16.265999999999998</v>
          </cell>
        </row>
        <row r="58">
          <cell r="A58" t="str">
            <v>425 Сосиски «Сочные без свинины» Весовые ТМ «Особый рецепт» 1,3 кг  Поком</v>
          </cell>
          <cell r="B58">
            <v>9.4410000000000007</v>
          </cell>
        </row>
        <row r="59">
          <cell r="A59" t="str">
            <v>БОНУС_229  Колбаса Молочная Дугушка, в/у, ВЕС, ТМ Стародворье   ПОКОМ</v>
          </cell>
          <cell r="B59">
            <v>28.59</v>
          </cell>
        </row>
        <row r="60">
          <cell r="A60" t="str">
            <v>Логистический Партнер Шт</v>
          </cell>
          <cell r="B60">
            <v>2750.5</v>
          </cell>
        </row>
        <row r="61">
          <cell r="A61" t="str">
            <v>043  Ветчина Нежная ТМ Особый рецепт, п/а, 0,4кг    ПОКОМ</v>
          </cell>
          <cell r="B61">
            <v>5</v>
          </cell>
        </row>
        <row r="62">
          <cell r="A62" t="str">
            <v>058  Колбаса Докторская Особая ТМ Особый рецепт,  0,5кг, ПОКОМ</v>
          </cell>
          <cell r="B62">
            <v>10.5</v>
          </cell>
        </row>
        <row r="63">
          <cell r="A63" t="str">
            <v>059  Колбаса Докторская по-стародворски  0.5 кг, ПОКОМ</v>
          </cell>
          <cell r="B63">
            <v>8</v>
          </cell>
        </row>
        <row r="64">
          <cell r="A64" t="str">
            <v>064  Колбаса Молочная Дугушка, вектор 0,4 кг, ТМ Стародворье  ПОКОМ</v>
          </cell>
          <cell r="B64">
            <v>6</v>
          </cell>
        </row>
        <row r="65">
          <cell r="A65" t="str">
            <v>065  Колбаса Молочная по-стародворски, 0,5кг,ПОКОМ</v>
          </cell>
          <cell r="B65">
            <v>2</v>
          </cell>
        </row>
        <row r="66">
          <cell r="A66" t="str">
            <v>079  Колбаса Сервелат Кремлевский,  0.35 кг, ПОКОМ</v>
          </cell>
          <cell r="B66">
            <v>6</v>
          </cell>
        </row>
        <row r="67">
          <cell r="A67" t="str">
            <v>080  Колбаса Сервелат Филейбургский, в/у 0,35 кг срез, БАВАРУШКА ПОКОМ</v>
          </cell>
          <cell r="B67">
            <v>1</v>
          </cell>
        </row>
        <row r="68">
          <cell r="A68" t="str">
            <v>082  Колбаса Стародворская, 0,4кг, ТС Старый двор  ПОКОМ</v>
          </cell>
        </row>
        <row r="69">
          <cell r="A69" t="str">
            <v>096  Сосиски Баварские,  0.42кг,ПОКОМ</v>
          </cell>
          <cell r="B69">
            <v>16</v>
          </cell>
        </row>
        <row r="70">
          <cell r="A70" t="str">
            <v>113  Чипсы сыровяленые из натурального филе, 0,025кг ТМ Ядрена Копоть ПОКОМ</v>
          </cell>
          <cell r="B70">
            <v>16</v>
          </cell>
        </row>
        <row r="71">
          <cell r="A71" t="str">
            <v>115  Колбаса Салями Филейбургская зернистая, в/у 0,35 кг срез, БАВАРУШКА ПОКОМ</v>
          </cell>
          <cell r="B71">
            <v>6</v>
          </cell>
        </row>
        <row r="72">
          <cell r="A72" t="str">
            <v>116  Колбаса Балыкбурская с копченым балыком, в/у 0,35 кг срез, БАВАРУШКА ПОКОМ</v>
          </cell>
          <cell r="B72">
            <v>6</v>
          </cell>
        </row>
        <row r="73">
          <cell r="A73" t="str">
            <v>273  Сосиски Сочинки с сочной грудинкой, МГС 0.4кг,   ПОКОМ</v>
          </cell>
          <cell r="B73">
            <v>148</v>
          </cell>
        </row>
        <row r="74">
          <cell r="A74" t="str">
            <v>301  Сосиски Сочинки по-баварски с сыром,  0.4кг, ТМ Стародворье  ПОКОМ</v>
          </cell>
          <cell r="B74">
            <v>151</v>
          </cell>
        </row>
        <row r="75">
          <cell r="A75" t="str">
            <v>302  Сосиски Сочинки по-баварски,  0.4кг, ТМ Стародворье  ПОКОМ</v>
          </cell>
          <cell r="B75">
            <v>380</v>
          </cell>
        </row>
        <row r="76">
          <cell r="A76" t="str">
            <v>309  Сосиски Сочинки с сыром 0,4 кг ТМ Стародворье  ПОКОМ</v>
          </cell>
          <cell r="B76">
            <v>535</v>
          </cell>
        </row>
        <row r="77">
          <cell r="A77" t="str">
            <v>320  Сосиски Сочинки с сочным окороком 0,4 кг ТМ Стародворье  ПОКОМ</v>
          </cell>
          <cell r="B77">
            <v>304</v>
          </cell>
        </row>
        <row r="78">
          <cell r="A78" t="str">
            <v>323 Колбаса варенокопченая Балыкбургская рубленая ТМ Баварушка срез 0,35 кг   ПОКОМ</v>
          </cell>
          <cell r="B78">
            <v>6</v>
          </cell>
        </row>
        <row r="79">
          <cell r="A79" t="str">
            <v>343 Колбаса Докторская оригинальная ТМ Особый рецепт в оболочке полиамид 0,4 кг.  ПОКОМ</v>
          </cell>
          <cell r="B79">
            <v>6</v>
          </cell>
        </row>
        <row r="80">
          <cell r="A80" t="str">
            <v>346 Колбаса Сервелат Филейбургский с копченой грудинкой ТМ Баварушка в оболов/у 0,35 кг срез  ПОКОМ</v>
          </cell>
          <cell r="B80">
            <v>5</v>
          </cell>
        </row>
        <row r="81">
          <cell r="A81" t="str">
            <v>347 Паштет печеночный со сливочным маслом ТМ Стародворье ламистер 0,1 кг. Консервы   ПОКОМ</v>
          </cell>
          <cell r="B81">
            <v>26</v>
          </cell>
        </row>
        <row r="82">
          <cell r="A82" t="str">
            <v>352  Сардельки Сочинки с сыром 0,4 кг ТМ Стародворье   ПОКОМ</v>
          </cell>
          <cell r="B82">
            <v>237</v>
          </cell>
        </row>
        <row r="83">
          <cell r="A83" t="str">
            <v>355 Сос Молочные для завтрака ОР полиамид мгс 0,4 кг НД СК  ПОКОМ</v>
          </cell>
          <cell r="B83">
            <v>6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B84">
            <v>10</v>
          </cell>
        </row>
        <row r="85">
          <cell r="A85" t="str">
            <v>371  Сосиски Сочинки Молочные 0,4 кг ТМ Стародворье  ПОКОМ</v>
          </cell>
          <cell r="B85">
            <v>117</v>
          </cell>
        </row>
        <row r="86">
          <cell r="A86" t="str">
            <v>372  Сосиски Сочинки Сливочные 0,4 кг ТМ Стародворье  ПОКОМ</v>
          </cell>
          <cell r="B86">
            <v>460</v>
          </cell>
        </row>
        <row r="87">
          <cell r="A87" t="str">
            <v>376  Сардельки Сочинки с сочным окороком ТМ Стародворье полиамид мгс ф/в 0,4 кг СК3</v>
          </cell>
          <cell r="B87">
            <v>2</v>
          </cell>
        </row>
        <row r="88">
          <cell r="A88" t="str">
            <v>381  Сардельки Сочинки 0,4кг ТМ Стародворье  ПОКОМ</v>
          </cell>
          <cell r="B88">
            <v>157</v>
          </cell>
        </row>
        <row r="89">
          <cell r="A89" t="str">
            <v>412 Вареные колбасы «Молочная с нежным филе» Фикс.вес 0,4 кг п/а ТМ «Особый рецепт»  Поком</v>
          </cell>
          <cell r="B89">
            <v>2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>
            <v>12</v>
          </cell>
        </row>
        <row r="91">
          <cell r="A91" t="str">
            <v>419 Паштеты «Любительский ГОСТ» Фикс.вес 0,1 ТМ «Стародворье»  Поком</v>
          </cell>
          <cell r="B91">
            <v>26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>
            <v>26</v>
          </cell>
        </row>
        <row r="93">
          <cell r="A93" t="str">
            <v>БОНУС_096  Сосиски Баварские,  0.42кг,ПОКОМ</v>
          </cell>
          <cell r="B93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93"/>
  <sheetViews>
    <sheetView tabSelected="1" workbookViewId="0">
      <pane ySplit="5" topLeftCell="A12" activePane="bottomLeft" state="frozen"/>
      <selection pane="bottomLeft" activeCell="W22" sqref="W22"/>
    </sheetView>
  </sheetViews>
  <sheetFormatPr defaultColWidth="10.5" defaultRowHeight="11.45" customHeight="1" outlineLevelRow="2" x14ac:dyDescent="0.2"/>
  <cols>
    <col min="1" max="1" width="65.5" style="2" customWidth="1"/>
    <col min="2" max="2" width="3" style="2" customWidth="1"/>
    <col min="3" max="3" width="8.83203125" style="2" customWidth="1"/>
    <col min="4" max="7" width="6.6640625" style="2" customWidth="1"/>
    <col min="8" max="8" width="5" style="18" customWidth="1"/>
    <col min="9" max="9" width="5.6640625" style="7" customWidth="1"/>
    <col min="10" max="10" width="7" style="7" customWidth="1"/>
    <col min="11" max="11" width="5.1640625" style="7" customWidth="1"/>
    <col min="12" max="12" width="0.83203125" style="7" customWidth="1"/>
    <col min="13" max="14" width="6.83203125" style="7" customWidth="1"/>
    <col min="15" max="16" width="8" style="7" customWidth="1"/>
    <col min="17" max="17" width="19.1640625" style="7" customWidth="1"/>
    <col min="18" max="19" width="5.83203125" style="7" customWidth="1"/>
    <col min="20" max="22" width="8" style="7" customWidth="1"/>
    <col min="23" max="23" width="29" style="7" customWidth="1"/>
    <col min="24" max="16384" width="10.5" style="7"/>
  </cols>
  <sheetData>
    <row r="1" spans="1:24" ht="12.95" customHeight="1" outlineLevel="1" x14ac:dyDescent="0.2">
      <c r="A1" s="1" t="s">
        <v>0</v>
      </c>
    </row>
    <row r="2" spans="1:24" ht="12.95" customHeight="1" outlineLevel="1" x14ac:dyDescent="0.2">
      <c r="A2" s="1"/>
    </row>
    <row r="3" spans="1:24" ht="26.1" customHeight="1" x14ac:dyDescent="0.2">
      <c r="A3" s="6" t="s">
        <v>1</v>
      </c>
      <c r="B3" s="6" t="s">
        <v>2</v>
      </c>
      <c r="C3" s="20" t="s">
        <v>114</v>
      </c>
      <c r="D3" s="6" t="s">
        <v>3</v>
      </c>
      <c r="E3" s="6"/>
      <c r="F3" s="6"/>
      <c r="G3" s="6"/>
      <c r="H3" s="10" t="s">
        <v>98</v>
      </c>
      <c r="I3" s="11" t="s">
        <v>99</v>
      </c>
      <c r="J3" s="3" t="s">
        <v>100</v>
      </c>
      <c r="K3" s="3" t="s">
        <v>101</v>
      </c>
      <c r="L3" s="3" t="s">
        <v>102</v>
      </c>
      <c r="M3" s="3" t="s">
        <v>102</v>
      </c>
      <c r="N3" s="3" t="s">
        <v>103</v>
      </c>
      <c r="O3" s="3" t="s">
        <v>102</v>
      </c>
      <c r="P3" s="12" t="s">
        <v>104</v>
      </c>
      <c r="Q3" s="13"/>
      <c r="R3" s="3" t="s">
        <v>105</v>
      </c>
      <c r="S3" s="3" t="s">
        <v>106</v>
      </c>
      <c r="T3" s="14" t="s">
        <v>107</v>
      </c>
      <c r="U3" s="14" t="s">
        <v>108</v>
      </c>
      <c r="V3" s="14" t="s">
        <v>113</v>
      </c>
      <c r="W3" s="3" t="s">
        <v>109</v>
      </c>
      <c r="X3" s="3" t="s">
        <v>110</v>
      </c>
    </row>
    <row r="4" spans="1:24" ht="26.1" customHeight="1" x14ac:dyDescent="0.2">
      <c r="A4" s="6" t="s">
        <v>1</v>
      </c>
      <c r="B4" s="6" t="s">
        <v>2</v>
      </c>
      <c r="C4" s="20" t="s">
        <v>114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11" t="s">
        <v>99</v>
      </c>
      <c r="J4" s="3"/>
      <c r="K4" s="3"/>
      <c r="L4" s="3"/>
      <c r="M4" s="3"/>
      <c r="N4" s="3"/>
      <c r="O4" s="3"/>
      <c r="P4" s="12" t="s">
        <v>111</v>
      </c>
      <c r="Q4" s="13" t="s">
        <v>112</v>
      </c>
      <c r="R4" s="3"/>
      <c r="S4" s="3"/>
      <c r="T4" s="3"/>
      <c r="U4" s="3"/>
      <c r="V4" s="3"/>
      <c r="W4" s="3"/>
      <c r="X4" s="3"/>
    </row>
    <row r="5" spans="1:24" ht="11.1" customHeight="1" x14ac:dyDescent="0.2">
      <c r="A5" s="8"/>
      <c r="B5" s="8"/>
      <c r="C5" s="8"/>
      <c r="D5" s="4"/>
      <c r="E5" s="4"/>
      <c r="F5" s="16">
        <f>SUM(F6:F205)</f>
        <v>12507.16</v>
      </c>
      <c r="G5" s="16">
        <f>SUM(G6:G205)</f>
        <v>4749.2930000000006</v>
      </c>
      <c r="H5" s="10"/>
      <c r="I5" s="15"/>
      <c r="J5" s="16">
        <f t="shared" ref="J5:P5" si="0">SUM(J6:J205)</f>
        <v>12706.894</v>
      </c>
      <c r="K5" s="16">
        <f t="shared" si="0"/>
        <v>-199.73399999999961</v>
      </c>
      <c r="L5" s="16">
        <f t="shared" si="0"/>
        <v>0</v>
      </c>
      <c r="M5" s="16">
        <f t="shared" si="0"/>
        <v>14764.800200000003</v>
      </c>
      <c r="N5" s="16">
        <f t="shared" si="0"/>
        <v>2501.431999999998</v>
      </c>
      <c r="O5" s="16">
        <f t="shared" si="0"/>
        <v>15889.323399999999</v>
      </c>
      <c r="P5" s="16">
        <f t="shared" si="0"/>
        <v>0</v>
      </c>
      <c r="Q5" s="17"/>
      <c r="R5" s="3"/>
      <c r="S5" s="3"/>
      <c r="T5" s="16">
        <f t="shared" ref="T5:V5" si="1">SUM(T6:T205)</f>
        <v>2238.7002000000002</v>
      </c>
      <c r="U5" s="16">
        <f t="shared" si="1"/>
        <v>2137.6432</v>
      </c>
      <c r="V5" s="16">
        <f t="shared" si="1"/>
        <v>2405.3165999999987</v>
      </c>
      <c r="W5" s="3"/>
      <c r="X5" s="16">
        <f>SUM(X6:X205)</f>
        <v>13600.528399999997</v>
      </c>
    </row>
    <row r="6" spans="1:24" ht="11.1" customHeight="1" outlineLevel="2" x14ac:dyDescent="0.2">
      <c r="A6" s="9" t="s">
        <v>8</v>
      </c>
      <c r="B6" s="9" t="s">
        <v>9</v>
      </c>
      <c r="C6" s="21" t="str">
        <f>VLOOKUP(A6,[1]TDSheet!$A:$C,3,0)</f>
        <v>Нояб</v>
      </c>
      <c r="D6" s="5">
        <v>34.747999999999998</v>
      </c>
      <c r="E6" s="5"/>
      <c r="F6" s="5">
        <v>6.6120000000000001</v>
      </c>
      <c r="G6" s="5"/>
      <c r="H6" s="18">
        <f>VLOOKUP(A6,[1]TDSheet!$A:$H,8,0)</f>
        <v>1</v>
      </c>
      <c r="I6" s="7">
        <f>VLOOKUP(A6,[1]TDSheet!$A:$I,9,)</f>
        <v>50</v>
      </c>
      <c r="J6" s="7">
        <f>VLOOKUP(A6,[2]Бердянск!$A:$B,2,0)</f>
        <v>6.6639999999999997</v>
      </c>
      <c r="K6" s="7">
        <f>F6-J6</f>
        <v>-5.1999999999999602E-2</v>
      </c>
      <c r="M6" s="7">
        <f>VLOOKUP(A6,[1]TDSheet!$A:$O,15,0)</f>
        <v>100</v>
      </c>
      <c r="N6" s="7">
        <f>F6/5</f>
        <v>1.3224</v>
      </c>
      <c r="O6" s="19"/>
      <c r="P6" s="19"/>
      <c r="R6" s="7">
        <f>(G6+M6+O6)/N6</f>
        <v>75.620084694494864</v>
      </c>
      <c r="S6" s="7">
        <f>(G6+M6)/N6</f>
        <v>75.620084694494864</v>
      </c>
      <c r="T6" s="7">
        <f>VLOOKUP(A6,[1]TDSheet!$A:$U,21,0)</f>
        <v>6.4284000000000008</v>
      </c>
      <c r="U6" s="7">
        <f>VLOOKUP(A6,[1]TDSheet!$A:$V,22,0)</f>
        <v>5.1379999999999999</v>
      </c>
      <c r="V6" s="7">
        <f>VLOOKUP(A6,[1]TDSheet!$A:$N,14,0)</f>
        <v>12.9696</v>
      </c>
      <c r="X6" s="7">
        <f>O6*H6</f>
        <v>0</v>
      </c>
    </row>
    <row r="7" spans="1:24" ht="11.1" customHeight="1" outlineLevel="2" x14ac:dyDescent="0.2">
      <c r="A7" s="9" t="s">
        <v>10</v>
      </c>
      <c r="B7" s="9" t="s">
        <v>9</v>
      </c>
      <c r="C7" s="9"/>
      <c r="D7" s="5">
        <v>68.314999999999998</v>
      </c>
      <c r="E7" s="5"/>
      <c r="F7" s="5">
        <v>26.363</v>
      </c>
      <c r="G7" s="5"/>
      <c r="H7" s="18">
        <f>VLOOKUP(A7,[1]TDSheet!$A:$H,8,0)</f>
        <v>1</v>
      </c>
      <c r="I7" s="7">
        <f>VLOOKUP(A7,[1]TDSheet!$A:$I,9,)</f>
        <v>45</v>
      </c>
      <c r="J7" s="7">
        <f>VLOOKUP(A7,[2]Бердянск!$A:$B,2,0)</f>
        <v>27.696999999999999</v>
      </c>
      <c r="K7" s="7">
        <f t="shared" ref="K7:K70" si="2">F7-J7</f>
        <v>-1.3339999999999996</v>
      </c>
      <c r="M7" s="7">
        <f>VLOOKUP(A7,[1]TDSheet!$A:$O,15,0)</f>
        <v>140</v>
      </c>
      <c r="N7" s="7">
        <f t="shared" ref="N7:N70" si="3">F7/5</f>
        <v>5.2725999999999997</v>
      </c>
      <c r="O7" s="19"/>
      <c r="P7" s="19"/>
      <c r="R7" s="7">
        <f t="shared" ref="R7:R70" si="4">(G7+M7+O7)/N7</f>
        <v>26.552365057087588</v>
      </c>
      <c r="S7" s="7">
        <f t="shared" ref="S7:S70" si="5">(G7+M7)/N7</f>
        <v>26.552365057087588</v>
      </c>
      <c r="T7" s="7">
        <f>VLOOKUP(A7,[1]TDSheet!$A:$U,21,0)</f>
        <v>18.657599999999999</v>
      </c>
      <c r="U7" s="7">
        <f>VLOOKUP(A7,[1]TDSheet!$A:$V,22,0)</f>
        <v>7.6617999999999995</v>
      </c>
      <c r="V7" s="7">
        <f>VLOOKUP(A7,[1]TDSheet!$A:$N,14,0)</f>
        <v>19.79</v>
      </c>
      <c r="X7" s="7">
        <f t="shared" ref="X7:X70" si="6">O7*H7</f>
        <v>0</v>
      </c>
    </row>
    <row r="8" spans="1:24" ht="11.1" customHeight="1" outlineLevel="2" x14ac:dyDescent="0.2">
      <c r="A8" s="9" t="s">
        <v>11</v>
      </c>
      <c r="B8" s="9" t="s">
        <v>9</v>
      </c>
      <c r="C8" s="9"/>
      <c r="D8" s="5">
        <v>8.673</v>
      </c>
      <c r="E8" s="5">
        <v>177.43600000000001</v>
      </c>
      <c r="F8" s="5">
        <v>91.465999999999994</v>
      </c>
      <c r="G8" s="5">
        <v>75.787000000000006</v>
      </c>
      <c r="H8" s="18">
        <f>VLOOKUP(A8,[1]TDSheet!$A:$H,8,0)</f>
        <v>1</v>
      </c>
      <c r="I8" s="7">
        <f>VLOOKUP(A8,[1]TDSheet!$A:$I,9,)</f>
        <v>45</v>
      </c>
      <c r="J8" s="7">
        <f>VLOOKUP(A8,[2]Бердянск!$A:$B,2,0)</f>
        <v>89.102999999999994</v>
      </c>
      <c r="K8" s="7">
        <f t="shared" si="2"/>
        <v>2.3629999999999995</v>
      </c>
      <c r="M8" s="7">
        <f>VLOOKUP(A8,[1]TDSheet!$A:$O,15,0)</f>
        <v>60</v>
      </c>
      <c r="N8" s="7">
        <f t="shared" si="3"/>
        <v>18.293199999999999</v>
      </c>
      <c r="O8" s="19">
        <v>110</v>
      </c>
      <c r="P8" s="19"/>
      <c r="R8" s="7">
        <f t="shared" si="4"/>
        <v>13.43597620973914</v>
      </c>
      <c r="S8" s="7">
        <f t="shared" si="5"/>
        <v>7.4228128484901506</v>
      </c>
      <c r="T8" s="7">
        <f>VLOOKUP(A8,[1]TDSheet!$A:$U,21,0)</f>
        <v>7.533199999999999</v>
      </c>
      <c r="U8" s="7">
        <f>VLOOKUP(A8,[1]TDSheet!$A:$V,22,0)</f>
        <v>22.082799999999999</v>
      </c>
      <c r="V8" s="7">
        <f>VLOOKUP(A8,[1]TDSheet!$A:$N,14,0)</f>
        <v>15.532</v>
      </c>
      <c r="X8" s="7">
        <f t="shared" si="6"/>
        <v>110</v>
      </c>
    </row>
    <row r="9" spans="1:24" ht="11.1" customHeight="1" outlineLevel="2" x14ac:dyDescent="0.2">
      <c r="A9" s="9" t="s">
        <v>20</v>
      </c>
      <c r="B9" s="9" t="s">
        <v>21</v>
      </c>
      <c r="C9" s="9"/>
      <c r="D9" s="5"/>
      <c r="E9" s="5">
        <v>10</v>
      </c>
      <c r="F9" s="5">
        <v>4</v>
      </c>
      <c r="G9" s="5">
        <v>6</v>
      </c>
      <c r="H9" s="18">
        <f>VLOOKUP(A9,[1]TDSheet!$A:$H,8,0)</f>
        <v>0.4</v>
      </c>
      <c r="I9" s="7">
        <f>VLOOKUP(A9,[1]TDSheet!$A:$I,9,)</f>
        <v>50</v>
      </c>
      <c r="J9" s="7">
        <f>VLOOKUP(A9,[2]Бердянск!$A:$B,2,0)</f>
        <v>2</v>
      </c>
      <c r="K9" s="7">
        <f t="shared" si="2"/>
        <v>2</v>
      </c>
      <c r="M9" s="7">
        <f>VLOOKUP(A9,[1]TDSheet!$A:$O,15,0)</f>
        <v>15</v>
      </c>
      <c r="N9" s="7">
        <f t="shared" si="3"/>
        <v>0.8</v>
      </c>
      <c r="O9" s="19"/>
      <c r="P9" s="19"/>
      <c r="R9" s="7">
        <f t="shared" si="4"/>
        <v>26.25</v>
      </c>
      <c r="S9" s="7">
        <f t="shared" si="5"/>
        <v>26.25</v>
      </c>
      <c r="T9" s="7">
        <f>VLOOKUP(A9,[1]TDSheet!$A:$U,21,0)</f>
        <v>0</v>
      </c>
      <c r="U9" s="7">
        <f>VLOOKUP(A9,[1]TDSheet!$A:$V,22,0)</f>
        <v>0</v>
      </c>
      <c r="V9" s="7">
        <f>VLOOKUP(A9,[1]TDSheet!$A:$N,14,0)</f>
        <v>2</v>
      </c>
      <c r="X9" s="7">
        <f t="shared" si="6"/>
        <v>0</v>
      </c>
    </row>
    <row r="10" spans="1:24" ht="11.1" customHeight="1" outlineLevel="2" x14ac:dyDescent="0.2">
      <c r="A10" s="9" t="s">
        <v>22</v>
      </c>
      <c r="B10" s="9" t="s">
        <v>21</v>
      </c>
      <c r="C10" s="9"/>
      <c r="D10" s="5">
        <v>85</v>
      </c>
      <c r="E10" s="5"/>
      <c r="F10" s="5">
        <v>42</v>
      </c>
      <c r="G10" s="5">
        <v>7</v>
      </c>
      <c r="H10" s="18">
        <f>VLOOKUP(A10,[1]TDSheet!$A:$H,8,0)</f>
        <v>0.45</v>
      </c>
      <c r="I10" s="7">
        <f>VLOOKUP(A10,[1]TDSheet!$A:$I,9,)</f>
        <v>45</v>
      </c>
      <c r="J10" s="7">
        <f>VLOOKUP(A10,[2]Бердянск!$A:$B,2,0)</f>
        <v>63</v>
      </c>
      <c r="K10" s="7">
        <f t="shared" si="2"/>
        <v>-21</v>
      </c>
      <c r="M10" s="7">
        <f>VLOOKUP(A10,[1]TDSheet!$A:$O,15,0)</f>
        <v>300</v>
      </c>
      <c r="N10" s="7">
        <f t="shared" si="3"/>
        <v>8.4</v>
      </c>
      <c r="O10" s="19"/>
      <c r="P10" s="19"/>
      <c r="R10" s="7">
        <f t="shared" si="4"/>
        <v>36.547619047619044</v>
      </c>
      <c r="S10" s="7">
        <f t="shared" si="5"/>
        <v>36.547619047619044</v>
      </c>
      <c r="T10" s="7">
        <f>VLOOKUP(A10,[1]TDSheet!$A:$U,21,0)</f>
        <v>35.6</v>
      </c>
      <c r="U10" s="7">
        <f>VLOOKUP(A10,[1]TDSheet!$A:$V,22,0)</f>
        <v>1.2</v>
      </c>
      <c r="V10" s="7">
        <f>VLOOKUP(A10,[1]TDSheet!$A:$N,14,0)</f>
        <v>43.4</v>
      </c>
      <c r="X10" s="7">
        <f t="shared" si="6"/>
        <v>0</v>
      </c>
    </row>
    <row r="11" spans="1:24" ht="21.95" customHeight="1" outlineLevel="2" x14ac:dyDescent="0.2">
      <c r="A11" s="9" t="s">
        <v>23</v>
      </c>
      <c r="B11" s="9" t="s">
        <v>21</v>
      </c>
      <c r="C11" s="9"/>
      <c r="D11" s="5">
        <v>13</v>
      </c>
      <c r="E11" s="5">
        <v>222</v>
      </c>
      <c r="F11" s="5">
        <v>116</v>
      </c>
      <c r="G11" s="5">
        <v>94</v>
      </c>
      <c r="H11" s="18">
        <f>VLOOKUP(A11,[1]TDSheet!$A:$H,8,0)</f>
        <v>0.45</v>
      </c>
      <c r="I11" s="7">
        <f>VLOOKUP(A11,[1]TDSheet!$A:$I,9,)</f>
        <v>45</v>
      </c>
      <c r="J11" s="7">
        <f>VLOOKUP(A11,[2]Бердянск!$A:$B,2,0)</f>
        <v>135</v>
      </c>
      <c r="K11" s="7">
        <f t="shared" si="2"/>
        <v>-19</v>
      </c>
      <c r="M11" s="7">
        <f>VLOOKUP(A11,[1]TDSheet!$A:$O,15,0)</f>
        <v>280</v>
      </c>
      <c r="N11" s="7">
        <f t="shared" si="3"/>
        <v>23.2</v>
      </c>
      <c r="O11" s="19"/>
      <c r="P11" s="19"/>
      <c r="R11" s="7">
        <f t="shared" si="4"/>
        <v>16.120689655172413</v>
      </c>
      <c r="S11" s="7">
        <f t="shared" si="5"/>
        <v>16.120689655172413</v>
      </c>
      <c r="T11" s="7">
        <f>VLOOKUP(A11,[1]TDSheet!$A:$U,21,0)</f>
        <v>14.6</v>
      </c>
      <c r="U11" s="7">
        <f>VLOOKUP(A11,[1]TDSheet!$A:$V,22,0)</f>
        <v>31</v>
      </c>
      <c r="V11" s="7">
        <f>VLOOKUP(A11,[1]TDSheet!$A:$N,14,0)</f>
        <v>36.4</v>
      </c>
      <c r="X11" s="7">
        <f t="shared" si="6"/>
        <v>0</v>
      </c>
    </row>
    <row r="12" spans="1:24" ht="11.1" customHeight="1" outlineLevel="2" x14ac:dyDescent="0.2">
      <c r="A12" s="9" t="s">
        <v>24</v>
      </c>
      <c r="B12" s="9" t="s">
        <v>21</v>
      </c>
      <c r="C12" s="9"/>
      <c r="D12" s="5"/>
      <c r="E12" s="5">
        <v>12</v>
      </c>
      <c r="F12" s="5">
        <v>12</v>
      </c>
      <c r="G12" s="5"/>
      <c r="H12" s="18">
        <f>VLOOKUP(A12,[1]TDSheet!$A:$H,8,0)</f>
        <v>0.35</v>
      </c>
      <c r="I12" s="7">
        <f>VLOOKUP(A12,[1]TDSheet!$A:$I,9,)</f>
        <v>45</v>
      </c>
      <c r="J12" s="7">
        <f>VLOOKUP(A12,[2]Бердянск!$A:$B,2,0)</f>
        <v>12</v>
      </c>
      <c r="K12" s="7">
        <f t="shared" si="2"/>
        <v>0</v>
      </c>
      <c r="M12" s="7">
        <f>VLOOKUP(A12,[1]TDSheet!$A:$O,15,0)</f>
        <v>15</v>
      </c>
      <c r="N12" s="7">
        <f t="shared" si="3"/>
        <v>2.4</v>
      </c>
      <c r="O12" s="19">
        <v>20</v>
      </c>
      <c r="P12" s="19"/>
      <c r="R12" s="7">
        <f t="shared" si="4"/>
        <v>14.583333333333334</v>
      </c>
      <c r="S12" s="7">
        <f t="shared" si="5"/>
        <v>6.25</v>
      </c>
      <c r="T12" s="7">
        <f>VLOOKUP(A12,[1]TDSheet!$A:$U,21,0)</f>
        <v>0</v>
      </c>
      <c r="U12" s="7">
        <f>VLOOKUP(A12,[1]TDSheet!$A:$V,22,0)</f>
        <v>0</v>
      </c>
      <c r="V12" s="7">
        <f>VLOOKUP(A12,[1]TDSheet!$A:$N,14,0)</f>
        <v>2.4</v>
      </c>
      <c r="X12" s="7">
        <f t="shared" si="6"/>
        <v>7</v>
      </c>
    </row>
    <row r="13" spans="1:24" ht="11.1" customHeight="1" outlineLevel="2" x14ac:dyDescent="0.2">
      <c r="A13" s="9" t="s">
        <v>66</v>
      </c>
      <c r="B13" s="9" t="s">
        <v>21</v>
      </c>
      <c r="C13" s="9"/>
      <c r="D13" s="5">
        <v>4</v>
      </c>
      <c r="E13" s="5">
        <v>12</v>
      </c>
      <c r="F13" s="5">
        <v>11</v>
      </c>
      <c r="G13" s="5">
        <v>5</v>
      </c>
      <c r="H13" s="18">
        <f>VLOOKUP(A13,[1]TDSheet!$A:$H,8,0)</f>
        <v>0.5</v>
      </c>
      <c r="I13" s="7">
        <f>VLOOKUP(A13,[1]TDSheet!$A:$I,9,)</f>
        <v>60</v>
      </c>
      <c r="J13" s="7">
        <f>VLOOKUP(A13,[2]Бердянск!$A:$B,2,0)</f>
        <v>10.5</v>
      </c>
      <c r="K13" s="7">
        <f t="shared" si="2"/>
        <v>0.5</v>
      </c>
      <c r="M13" s="7">
        <f>VLOOKUP(A13,[1]TDSheet!$A:$O,15,0)</f>
        <v>8</v>
      </c>
      <c r="N13" s="7">
        <f t="shared" si="3"/>
        <v>2.2000000000000002</v>
      </c>
      <c r="O13" s="19">
        <v>20</v>
      </c>
      <c r="P13" s="19"/>
      <c r="R13" s="7">
        <f t="shared" si="4"/>
        <v>14.999999999999998</v>
      </c>
      <c r="S13" s="7">
        <f t="shared" si="5"/>
        <v>5.9090909090909083</v>
      </c>
      <c r="T13" s="7">
        <f>VLOOKUP(A13,[1]TDSheet!$A:$U,21,0)</f>
        <v>0</v>
      </c>
      <c r="U13" s="7">
        <f>VLOOKUP(A13,[1]TDSheet!$A:$V,22,0)</f>
        <v>0</v>
      </c>
      <c r="V13" s="7">
        <f>VLOOKUP(A13,[1]TDSheet!$A:$N,14,0)</f>
        <v>1.2</v>
      </c>
      <c r="X13" s="7">
        <f t="shared" si="6"/>
        <v>10</v>
      </c>
    </row>
    <row r="14" spans="1:24" ht="21.95" customHeight="1" outlineLevel="2" x14ac:dyDescent="0.2">
      <c r="A14" s="9" t="s">
        <v>67</v>
      </c>
      <c r="B14" s="9" t="s">
        <v>21</v>
      </c>
      <c r="C14" s="9"/>
      <c r="D14" s="5">
        <v>4</v>
      </c>
      <c r="E14" s="5">
        <v>10</v>
      </c>
      <c r="F14" s="5">
        <v>14</v>
      </c>
      <c r="G14" s="5"/>
      <c r="H14" s="18">
        <f>VLOOKUP(A14,[1]TDSheet!$A:$H,8,0)</f>
        <v>0.5</v>
      </c>
      <c r="I14" s="7">
        <f>VLOOKUP(A14,[1]TDSheet!$A:$I,9,)</f>
        <v>55</v>
      </c>
      <c r="J14" s="7">
        <f>VLOOKUP(A14,[2]Бердянск!$A:$B,2,0)</f>
        <v>8</v>
      </c>
      <c r="K14" s="7">
        <f t="shared" si="2"/>
        <v>6</v>
      </c>
      <c r="M14" s="7">
        <f>VLOOKUP(A14,[1]TDSheet!$A:$O,15,0)</f>
        <v>8</v>
      </c>
      <c r="N14" s="7">
        <f t="shared" si="3"/>
        <v>2.8</v>
      </c>
      <c r="O14" s="19">
        <v>30</v>
      </c>
      <c r="P14" s="19"/>
      <c r="R14" s="7">
        <f t="shared" si="4"/>
        <v>13.571428571428573</v>
      </c>
      <c r="S14" s="7">
        <f t="shared" si="5"/>
        <v>2.8571428571428572</v>
      </c>
      <c r="T14" s="7">
        <f>VLOOKUP(A14,[1]TDSheet!$A:$U,21,0)</f>
        <v>0</v>
      </c>
      <c r="U14" s="7">
        <f>VLOOKUP(A14,[1]TDSheet!$A:$V,22,0)</f>
        <v>0</v>
      </c>
      <c r="V14" s="7">
        <f>VLOOKUP(A14,[1]TDSheet!$A:$N,14,0)</f>
        <v>1.2</v>
      </c>
      <c r="X14" s="7">
        <f t="shared" si="6"/>
        <v>15</v>
      </c>
    </row>
    <row r="15" spans="1:24" ht="11.1" customHeight="1" outlineLevel="2" x14ac:dyDescent="0.2">
      <c r="A15" s="9" t="s">
        <v>68</v>
      </c>
      <c r="B15" s="9" t="s">
        <v>21</v>
      </c>
      <c r="C15" s="9"/>
      <c r="D15" s="5"/>
      <c r="E15" s="5">
        <v>6</v>
      </c>
      <c r="F15" s="5">
        <v>6</v>
      </c>
      <c r="G15" s="5"/>
      <c r="H15" s="18">
        <f>VLOOKUP(A15,[1]TDSheet!$A:$H,8,0)</f>
        <v>0.4</v>
      </c>
      <c r="I15" s="7">
        <f>VLOOKUP(A15,[1]TDSheet!$A:$I,9,)</f>
        <v>50</v>
      </c>
      <c r="J15" s="7">
        <f>VLOOKUP(A15,[2]Бердянск!$A:$B,2,0)</f>
        <v>6</v>
      </c>
      <c r="K15" s="7">
        <f t="shared" si="2"/>
        <v>0</v>
      </c>
      <c r="M15" s="7">
        <f>VLOOKUP(A15,[1]TDSheet!$A:$O,15,0)</f>
        <v>9.6</v>
      </c>
      <c r="N15" s="7">
        <f t="shared" si="3"/>
        <v>1.2</v>
      </c>
      <c r="O15" s="19">
        <v>10</v>
      </c>
      <c r="P15" s="19"/>
      <c r="R15" s="7">
        <f t="shared" si="4"/>
        <v>16.333333333333336</v>
      </c>
      <c r="S15" s="7">
        <f t="shared" si="5"/>
        <v>8</v>
      </c>
      <c r="T15" s="7">
        <f>VLOOKUP(A15,[1]TDSheet!$A:$U,21,0)</f>
        <v>0</v>
      </c>
      <c r="U15" s="7">
        <f>VLOOKUP(A15,[1]TDSheet!$A:$V,22,0)</f>
        <v>0</v>
      </c>
      <c r="V15" s="7">
        <f>VLOOKUP(A15,[1]TDSheet!$A:$N,14,0)</f>
        <v>1.2</v>
      </c>
      <c r="X15" s="7">
        <f t="shared" si="6"/>
        <v>4</v>
      </c>
    </row>
    <row r="16" spans="1:24" ht="21.95" customHeight="1" outlineLevel="2" x14ac:dyDescent="0.2">
      <c r="A16" s="9" t="s">
        <v>69</v>
      </c>
      <c r="B16" s="9" t="s">
        <v>21</v>
      </c>
      <c r="C16" s="9"/>
      <c r="D16" s="5">
        <v>4</v>
      </c>
      <c r="E16" s="5">
        <v>10</v>
      </c>
      <c r="F16" s="5">
        <v>2</v>
      </c>
      <c r="G16" s="5">
        <v>12</v>
      </c>
      <c r="H16" s="18">
        <f>VLOOKUP(A16,[1]TDSheet!$A:$H,8,0)</f>
        <v>0.5</v>
      </c>
      <c r="I16" s="7">
        <f>VLOOKUP(A16,[1]TDSheet!$A:$I,9,)</f>
        <v>55</v>
      </c>
      <c r="J16" s="7">
        <f>VLOOKUP(A16,[2]Бердянск!$A:$B,2,0)</f>
        <v>2</v>
      </c>
      <c r="K16" s="7">
        <f t="shared" si="2"/>
        <v>0</v>
      </c>
      <c r="M16" s="7">
        <f>VLOOKUP(A16,[1]TDSheet!$A:$O,15,0)</f>
        <v>10</v>
      </c>
      <c r="N16" s="7">
        <f t="shared" si="3"/>
        <v>0.4</v>
      </c>
      <c r="O16" s="19"/>
      <c r="P16" s="19"/>
      <c r="R16" s="7">
        <f t="shared" si="4"/>
        <v>55</v>
      </c>
      <c r="S16" s="7">
        <f t="shared" si="5"/>
        <v>55</v>
      </c>
      <c r="T16" s="7">
        <f>VLOOKUP(A16,[1]TDSheet!$A:$U,21,0)</f>
        <v>0</v>
      </c>
      <c r="U16" s="7">
        <f>VLOOKUP(A16,[1]TDSheet!$A:$V,22,0)</f>
        <v>0</v>
      </c>
      <c r="V16" s="7">
        <f>VLOOKUP(A16,[1]TDSheet!$A:$N,14,0)</f>
        <v>0</v>
      </c>
      <c r="W16" s="22" t="s">
        <v>115</v>
      </c>
      <c r="X16" s="7">
        <f t="shared" si="6"/>
        <v>0</v>
      </c>
    </row>
    <row r="17" spans="1:24" ht="11.1" customHeight="1" outlineLevel="2" x14ac:dyDescent="0.2">
      <c r="A17" s="9" t="s">
        <v>70</v>
      </c>
      <c r="B17" s="9" t="s">
        <v>21</v>
      </c>
      <c r="C17" s="9"/>
      <c r="D17" s="5"/>
      <c r="E17" s="5">
        <v>6</v>
      </c>
      <c r="F17" s="5">
        <v>6</v>
      </c>
      <c r="G17" s="5"/>
      <c r="H17" s="18">
        <f>VLOOKUP(A17,[1]TDSheet!$A:$H,8,0)</f>
        <v>0.35</v>
      </c>
      <c r="I17" s="7">
        <f>VLOOKUP(A17,[1]TDSheet!$A:$I,9,)</f>
        <v>40</v>
      </c>
      <c r="J17" s="7">
        <f>VLOOKUP(A17,[2]Бердянск!$A:$B,2,0)</f>
        <v>6</v>
      </c>
      <c r="K17" s="7">
        <f t="shared" si="2"/>
        <v>0</v>
      </c>
      <c r="M17" s="7">
        <f>VLOOKUP(A17,[1]TDSheet!$A:$O,15,0)</f>
        <v>9.6</v>
      </c>
      <c r="N17" s="7">
        <f t="shared" si="3"/>
        <v>1.2</v>
      </c>
      <c r="O17" s="19">
        <v>10</v>
      </c>
      <c r="P17" s="19"/>
      <c r="R17" s="7">
        <f t="shared" si="4"/>
        <v>16.333333333333336</v>
      </c>
      <c r="S17" s="7">
        <f t="shared" si="5"/>
        <v>8</v>
      </c>
      <c r="T17" s="7">
        <f>VLOOKUP(A17,[1]TDSheet!$A:$U,21,0)</f>
        <v>0</v>
      </c>
      <c r="U17" s="7">
        <f>VLOOKUP(A17,[1]TDSheet!$A:$V,22,0)</f>
        <v>0</v>
      </c>
      <c r="V17" s="7">
        <f>VLOOKUP(A17,[1]TDSheet!$A:$N,14,0)</f>
        <v>1.2</v>
      </c>
      <c r="X17" s="7">
        <f t="shared" si="6"/>
        <v>3.5</v>
      </c>
    </row>
    <row r="18" spans="1:24" ht="11.1" customHeight="1" outlineLevel="2" x14ac:dyDescent="0.2">
      <c r="A18" s="9" t="s">
        <v>71</v>
      </c>
      <c r="B18" s="9" t="s">
        <v>21</v>
      </c>
      <c r="C18" s="9"/>
      <c r="D18" s="5">
        <v>4</v>
      </c>
      <c r="E18" s="5"/>
      <c r="F18" s="5">
        <v>2</v>
      </c>
      <c r="G18" s="5"/>
      <c r="H18" s="18">
        <f>VLOOKUP(A18,[1]TDSheet!$A:$H,8,0)</f>
        <v>0</v>
      </c>
      <c r="I18" s="7">
        <f>VLOOKUP(A18,[1]TDSheet!$A:$I,9,)</f>
        <v>55</v>
      </c>
      <c r="J18" s="7">
        <f>VLOOKUP(A18,[2]Бердянск!$A:$B,2,0)</f>
        <v>0</v>
      </c>
      <c r="K18" s="7">
        <f t="shared" si="2"/>
        <v>2</v>
      </c>
      <c r="M18" s="7">
        <f>VLOOKUP(A18,[1]TDSheet!$A:$O,15,0)</f>
        <v>0</v>
      </c>
      <c r="N18" s="7">
        <f t="shared" si="3"/>
        <v>0.4</v>
      </c>
      <c r="O18" s="19"/>
      <c r="P18" s="19"/>
      <c r="R18" s="7">
        <f t="shared" si="4"/>
        <v>0</v>
      </c>
      <c r="S18" s="7">
        <f t="shared" si="5"/>
        <v>0</v>
      </c>
      <c r="T18" s="7">
        <f>VLOOKUP(A18,[1]TDSheet!$A:$U,21,0)</f>
        <v>3.2</v>
      </c>
      <c r="U18" s="7">
        <f>VLOOKUP(A18,[1]TDSheet!$A:$V,22,0)</f>
        <v>0.2</v>
      </c>
      <c r="V18" s="7">
        <f>VLOOKUP(A18,[1]TDSheet!$A:$N,14,0)</f>
        <v>0</v>
      </c>
      <c r="X18" s="7">
        <f t="shared" si="6"/>
        <v>0</v>
      </c>
    </row>
    <row r="19" spans="1:24" ht="11.1" customHeight="1" outlineLevel="2" x14ac:dyDescent="0.2">
      <c r="A19" s="9" t="s">
        <v>72</v>
      </c>
      <c r="B19" s="9" t="s">
        <v>21</v>
      </c>
      <c r="C19" s="21" t="str">
        <f>VLOOKUP(A19,[1]TDSheet!$A:$C,3,0)</f>
        <v>бонус_Н</v>
      </c>
      <c r="D19" s="5">
        <v>39</v>
      </c>
      <c r="E19" s="5">
        <v>60</v>
      </c>
      <c r="F19" s="5"/>
      <c r="G19" s="5"/>
      <c r="H19" s="18">
        <f>VLOOKUP(A19,[1]TDSheet!$A:$H,8,0)</f>
        <v>0.42</v>
      </c>
      <c r="I19" s="7">
        <f>VLOOKUP(A19,[1]TDSheet!$A:$I,9,)</f>
        <v>45</v>
      </c>
      <c r="J19" s="7">
        <f>VLOOKUP(A19,[2]Бердянск!$A:$B,2,0)</f>
        <v>16</v>
      </c>
      <c r="K19" s="7">
        <f t="shared" si="2"/>
        <v>-16</v>
      </c>
      <c r="M19" s="7">
        <f>VLOOKUP(A19,[1]TDSheet!$A:$O,15,0)</f>
        <v>250</v>
      </c>
      <c r="N19" s="7">
        <f t="shared" si="3"/>
        <v>0</v>
      </c>
      <c r="O19" s="19"/>
      <c r="P19" s="19"/>
      <c r="R19" s="7" t="e">
        <f t="shared" si="4"/>
        <v>#DIV/0!</v>
      </c>
      <c r="S19" s="7" t="e">
        <f t="shared" si="5"/>
        <v>#DIV/0!</v>
      </c>
      <c r="T19" s="7">
        <f>VLOOKUP(A19,[1]TDSheet!$A:$U,21,0)</f>
        <v>12.2</v>
      </c>
      <c r="U19" s="7">
        <f>VLOOKUP(A19,[1]TDSheet!$A:$V,22,0)</f>
        <v>-0.2</v>
      </c>
      <c r="V19" s="7">
        <f>VLOOKUP(A19,[1]TDSheet!$A:$N,14,0)</f>
        <v>35</v>
      </c>
      <c r="X19" s="7">
        <f t="shared" si="6"/>
        <v>0</v>
      </c>
    </row>
    <row r="20" spans="1:24" ht="11.1" customHeight="1" outlineLevel="2" x14ac:dyDescent="0.2">
      <c r="A20" s="9" t="s">
        <v>73</v>
      </c>
      <c r="B20" s="9" t="s">
        <v>21</v>
      </c>
      <c r="C20" s="9"/>
      <c r="D20" s="5">
        <v>20</v>
      </c>
      <c r="E20" s="5">
        <v>20</v>
      </c>
      <c r="F20" s="5">
        <v>17</v>
      </c>
      <c r="G20" s="5">
        <v>23</v>
      </c>
      <c r="H20" s="18">
        <f>VLOOKUP(A20,[1]TDSheet!$A:$H,8,0)</f>
        <v>2.5000000000000001E-2</v>
      </c>
      <c r="I20" s="7">
        <f>VLOOKUP(A20,[1]TDSheet!$A:$I,9,)</f>
        <v>120</v>
      </c>
      <c r="J20" s="7">
        <f>VLOOKUP(A20,[2]Бердянск!$A:$B,2,0)</f>
        <v>16</v>
      </c>
      <c r="K20" s="7">
        <f t="shared" si="2"/>
        <v>1</v>
      </c>
      <c r="M20" s="7">
        <f>VLOOKUP(A20,[1]TDSheet!$A:$O,15,0)</f>
        <v>0</v>
      </c>
      <c r="N20" s="7">
        <f t="shared" si="3"/>
        <v>3.4</v>
      </c>
      <c r="O20" s="19">
        <v>25</v>
      </c>
      <c r="P20" s="19"/>
      <c r="R20" s="7">
        <f t="shared" si="4"/>
        <v>14.117647058823529</v>
      </c>
      <c r="S20" s="7">
        <f t="shared" si="5"/>
        <v>6.7647058823529411</v>
      </c>
      <c r="T20" s="7">
        <f>VLOOKUP(A20,[1]TDSheet!$A:$U,21,0)</f>
        <v>0</v>
      </c>
      <c r="U20" s="7">
        <f>VLOOKUP(A20,[1]TDSheet!$A:$V,22,0)</f>
        <v>0</v>
      </c>
      <c r="V20" s="7">
        <f>VLOOKUP(A20,[1]TDSheet!$A:$N,14,0)</f>
        <v>0</v>
      </c>
      <c r="X20" s="7">
        <f t="shared" si="6"/>
        <v>0.625</v>
      </c>
    </row>
    <row r="21" spans="1:24" ht="11.1" customHeight="1" outlineLevel="2" x14ac:dyDescent="0.2">
      <c r="A21" s="9" t="s">
        <v>74</v>
      </c>
      <c r="B21" s="9" t="s">
        <v>21</v>
      </c>
      <c r="C21" s="9"/>
      <c r="D21" s="5"/>
      <c r="E21" s="5">
        <v>6</v>
      </c>
      <c r="F21" s="5">
        <v>6</v>
      </c>
      <c r="G21" s="5"/>
      <c r="H21" s="18">
        <f>VLOOKUP(A21,[1]TDSheet!$A:$H,8,0)</f>
        <v>0.35</v>
      </c>
      <c r="I21" s="7">
        <f>VLOOKUP(A21,[1]TDSheet!$A:$I,9,)</f>
        <v>45</v>
      </c>
      <c r="J21" s="7">
        <f>VLOOKUP(A21,[2]Бердянск!$A:$B,2,0)</f>
        <v>6</v>
      </c>
      <c r="K21" s="7">
        <f t="shared" si="2"/>
        <v>0</v>
      </c>
      <c r="M21" s="7">
        <f>VLOOKUP(A21,[1]TDSheet!$A:$O,15,0)</f>
        <v>9.6</v>
      </c>
      <c r="N21" s="7">
        <f t="shared" si="3"/>
        <v>1.2</v>
      </c>
      <c r="O21" s="19">
        <v>10</v>
      </c>
      <c r="P21" s="19"/>
      <c r="R21" s="7">
        <f t="shared" si="4"/>
        <v>16.333333333333336</v>
      </c>
      <c r="S21" s="7">
        <f t="shared" si="5"/>
        <v>8</v>
      </c>
      <c r="T21" s="7">
        <f>VLOOKUP(A21,[1]TDSheet!$A:$U,21,0)</f>
        <v>0</v>
      </c>
      <c r="U21" s="7">
        <f>VLOOKUP(A21,[1]TDSheet!$A:$V,22,0)</f>
        <v>0</v>
      </c>
      <c r="V21" s="7">
        <f>VLOOKUP(A21,[1]TDSheet!$A:$N,14,0)</f>
        <v>1.2</v>
      </c>
      <c r="X21" s="7">
        <f t="shared" si="6"/>
        <v>3.5</v>
      </c>
    </row>
    <row r="22" spans="1:24" ht="21.95" customHeight="1" outlineLevel="2" x14ac:dyDescent="0.2">
      <c r="A22" s="9" t="s">
        <v>75</v>
      </c>
      <c r="B22" s="9" t="s">
        <v>21</v>
      </c>
      <c r="C22" s="9"/>
      <c r="D22" s="5"/>
      <c r="E22" s="5">
        <v>6</v>
      </c>
      <c r="F22" s="5">
        <v>6</v>
      </c>
      <c r="G22" s="5"/>
      <c r="H22" s="18">
        <f>VLOOKUP(A22,[1]TDSheet!$A:$H,8,0)</f>
        <v>0.35</v>
      </c>
      <c r="I22" s="7">
        <f>VLOOKUP(A22,[1]TDSheet!$A:$I,9,)</f>
        <v>45</v>
      </c>
      <c r="J22" s="7">
        <f>VLOOKUP(A22,[2]Бердянск!$A:$B,2,0)</f>
        <v>6</v>
      </c>
      <c r="K22" s="7">
        <f t="shared" si="2"/>
        <v>0</v>
      </c>
      <c r="M22" s="7">
        <f>VLOOKUP(A22,[1]TDSheet!$A:$O,15,0)</f>
        <v>9.6</v>
      </c>
      <c r="N22" s="7">
        <f t="shared" si="3"/>
        <v>1.2</v>
      </c>
      <c r="O22" s="19">
        <v>10</v>
      </c>
      <c r="P22" s="19"/>
      <c r="R22" s="7">
        <f t="shared" si="4"/>
        <v>16.333333333333336</v>
      </c>
      <c r="S22" s="7">
        <f t="shared" si="5"/>
        <v>8</v>
      </c>
      <c r="T22" s="7">
        <f>VLOOKUP(A22,[1]TDSheet!$A:$U,21,0)</f>
        <v>0</v>
      </c>
      <c r="U22" s="7">
        <f>VLOOKUP(A22,[1]TDSheet!$A:$V,22,0)</f>
        <v>0</v>
      </c>
      <c r="V22" s="7">
        <f>VLOOKUP(A22,[1]TDSheet!$A:$N,14,0)</f>
        <v>1.2</v>
      </c>
      <c r="X22" s="7">
        <f t="shared" si="6"/>
        <v>3.5</v>
      </c>
    </row>
    <row r="23" spans="1:24" ht="21.95" customHeight="1" outlineLevel="2" x14ac:dyDescent="0.2">
      <c r="A23" s="9" t="s">
        <v>35</v>
      </c>
      <c r="B23" s="9" t="s">
        <v>9</v>
      </c>
      <c r="C23" s="21" t="str">
        <f>VLOOKUP(A23,[1]TDSheet!$A:$C,3,0)</f>
        <v>Нояб</v>
      </c>
      <c r="D23" s="5">
        <v>0.23599999999999999</v>
      </c>
      <c r="E23" s="5">
        <v>164.63300000000001</v>
      </c>
      <c r="F23" s="5">
        <v>100.947</v>
      </c>
      <c r="G23" s="5">
        <v>61.271999999999998</v>
      </c>
      <c r="H23" s="18">
        <f>VLOOKUP(A23,[1]TDSheet!$A:$H,8,0)</f>
        <v>1</v>
      </c>
      <c r="I23" s="7">
        <f>VLOOKUP(A23,[1]TDSheet!$A:$I,9,)</f>
        <v>55</v>
      </c>
      <c r="J23" s="7">
        <f>VLOOKUP(A23,[2]Бердянск!$A:$B,2,0)</f>
        <v>101.815</v>
      </c>
      <c r="K23" s="7">
        <f t="shared" si="2"/>
        <v>-0.867999999999995</v>
      </c>
      <c r="M23" s="7">
        <f>VLOOKUP(A23,[1]TDSheet!$A:$O,15,0)</f>
        <v>0</v>
      </c>
      <c r="N23" s="7">
        <f t="shared" si="3"/>
        <v>20.189399999999999</v>
      </c>
      <c r="O23" s="19">
        <v>220</v>
      </c>
      <c r="P23" s="19"/>
      <c r="R23" s="7">
        <f t="shared" si="4"/>
        <v>13.931667112445144</v>
      </c>
      <c r="S23" s="7">
        <f t="shared" si="5"/>
        <v>3.03485987696514</v>
      </c>
      <c r="T23" s="7">
        <f>VLOOKUP(A23,[1]TDSheet!$A:$U,21,0)</f>
        <v>14.268600000000001</v>
      </c>
      <c r="U23" s="7">
        <f>VLOOKUP(A23,[1]TDSheet!$A:$V,22,0)</f>
        <v>22.241599999999998</v>
      </c>
      <c r="V23" s="7">
        <f>VLOOKUP(A23,[1]TDSheet!$A:$N,14,0)</f>
        <v>10.9734</v>
      </c>
      <c r="X23" s="7">
        <f t="shared" si="6"/>
        <v>220</v>
      </c>
    </row>
    <row r="24" spans="1:24" ht="21.95" customHeight="1" outlineLevel="2" x14ac:dyDescent="0.2">
      <c r="A24" s="9" t="s">
        <v>36</v>
      </c>
      <c r="B24" s="9" t="s">
        <v>9</v>
      </c>
      <c r="C24" s="9"/>
      <c r="D24" s="5">
        <v>1471.21</v>
      </c>
      <c r="E24" s="5">
        <v>1522.32</v>
      </c>
      <c r="F24" s="5">
        <v>1966.124</v>
      </c>
      <c r="G24" s="5">
        <v>592.18200000000002</v>
      </c>
      <c r="H24" s="18">
        <f>VLOOKUP(A24,[1]TDSheet!$A:$H,8,0)</f>
        <v>1</v>
      </c>
      <c r="I24" s="7">
        <f>VLOOKUP(A24,[1]TDSheet!$A:$I,9,)</f>
        <v>50</v>
      </c>
      <c r="J24" s="7">
        <f>VLOOKUP(A24,[2]Бердянск!$A:$B,2,0)</f>
        <v>1970.664</v>
      </c>
      <c r="K24" s="7">
        <f t="shared" si="2"/>
        <v>-4.5399999999999636</v>
      </c>
      <c r="M24" s="7">
        <f>VLOOKUP(A24,[1]TDSheet!$A:$O,15,0)</f>
        <v>2200</v>
      </c>
      <c r="N24" s="7">
        <f t="shared" si="3"/>
        <v>393.22480000000002</v>
      </c>
      <c r="O24" s="19">
        <v>2400</v>
      </c>
      <c r="P24" s="19"/>
      <c r="R24" s="7">
        <f t="shared" si="4"/>
        <v>13.20410614996816</v>
      </c>
      <c r="S24" s="7">
        <f t="shared" si="5"/>
        <v>7.100727115888926</v>
      </c>
      <c r="T24" s="7">
        <f>VLOOKUP(A24,[1]TDSheet!$A:$U,21,0)</f>
        <v>363.72460000000001</v>
      </c>
      <c r="U24" s="7">
        <f>VLOOKUP(A24,[1]TDSheet!$A:$V,22,0)</f>
        <v>342.65559999999999</v>
      </c>
      <c r="V24" s="7">
        <f>VLOOKUP(A24,[1]TDSheet!$A:$N,14,0)</f>
        <v>369.05599999999998</v>
      </c>
      <c r="X24" s="7">
        <f t="shared" si="6"/>
        <v>2400</v>
      </c>
    </row>
    <row r="25" spans="1:24" ht="11.1" customHeight="1" outlineLevel="2" x14ac:dyDescent="0.2">
      <c r="A25" s="9" t="s">
        <v>37</v>
      </c>
      <c r="B25" s="9" t="s">
        <v>9</v>
      </c>
      <c r="C25" s="21" t="str">
        <f>VLOOKUP(A25,[1]TDSheet!$A:$C,3,0)</f>
        <v>Нояб</v>
      </c>
      <c r="D25" s="5">
        <v>-5.2869999999999999</v>
      </c>
      <c r="E25" s="5">
        <v>189.83500000000001</v>
      </c>
      <c r="F25" s="5">
        <v>81.519000000000005</v>
      </c>
      <c r="G25" s="5">
        <v>103.029</v>
      </c>
      <c r="H25" s="18">
        <f>VLOOKUP(A25,[1]TDSheet!$A:$H,8,0)</f>
        <v>1</v>
      </c>
      <c r="I25" s="7">
        <f>VLOOKUP(A25,[1]TDSheet!$A:$I,9,)</f>
        <v>55</v>
      </c>
      <c r="J25" s="7">
        <f>VLOOKUP(A25,[2]Бердянск!$A:$B,2,0)</f>
        <v>75.381</v>
      </c>
      <c r="K25" s="7">
        <f t="shared" si="2"/>
        <v>6.1380000000000052</v>
      </c>
      <c r="M25" s="7">
        <f>VLOOKUP(A25,[1]TDSheet!$A:$O,15,0)</f>
        <v>0</v>
      </c>
      <c r="N25" s="7">
        <f t="shared" si="3"/>
        <v>16.303800000000003</v>
      </c>
      <c r="O25" s="19">
        <v>110</v>
      </c>
      <c r="P25" s="19"/>
      <c r="R25" s="7">
        <f t="shared" si="4"/>
        <v>13.066217691581102</v>
      </c>
      <c r="S25" s="7">
        <f t="shared" si="5"/>
        <v>6.319324329297463</v>
      </c>
      <c r="T25" s="7">
        <f>VLOOKUP(A25,[1]TDSheet!$A:$U,21,0)</f>
        <v>10.9336</v>
      </c>
      <c r="U25" s="7">
        <f>VLOOKUP(A25,[1]TDSheet!$A:$V,22,0)</f>
        <v>23.8538</v>
      </c>
      <c r="V25" s="7">
        <f>VLOOKUP(A25,[1]TDSheet!$A:$N,14,0)</f>
        <v>6.1543999999999999</v>
      </c>
      <c r="X25" s="7">
        <f t="shared" si="6"/>
        <v>110</v>
      </c>
    </row>
    <row r="26" spans="1:24" ht="11.1" customHeight="1" outlineLevel="2" x14ac:dyDescent="0.2">
      <c r="A26" s="9" t="s">
        <v>38</v>
      </c>
      <c r="B26" s="9" t="s">
        <v>9</v>
      </c>
      <c r="C26" s="9"/>
      <c r="D26" s="5">
        <v>5.4630000000000001</v>
      </c>
      <c r="E26" s="5">
        <v>10.835000000000001</v>
      </c>
      <c r="F26" s="5">
        <v>14.496</v>
      </c>
      <c r="G26" s="5"/>
      <c r="H26" s="18">
        <f>VLOOKUP(A26,[1]TDSheet!$A:$H,8,0)</f>
        <v>1</v>
      </c>
      <c r="I26" s="7">
        <f>VLOOKUP(A26,[1]TDSheet!$A:$I,9,)</f>
        <v>60</v>
      </c>
      <c r="J26" s="7">
        <f>VLOOKUP(A26,[2]Бердянск!$A:$B,2,0)</f>
        <v>29.456</v>
      </c>
      <c r="K26" s="7">
        <f t="shared" si="2"/>
        <v>-14.959999999999999</v>
      </c>
      <c r="M26" s="7">
        <f>VLOOKUP(A26,[1]TDSheet!$A:$O,15,0)</f>
        <v>10</v>
      </c>
      <c r="N26" s="7">
        <f t="shared" si="3"/>
        <v>2.8992</v>
      </c>
      <c r="O26" s="19">
        <v>30</v>
      </c>
      <c r="P26" s="19"/>
      <c r="R26" s="7">
        <f t="shared" si="4"/>
        <v>13.796909492273731</v>
      </c>
      <c r="S26" s="7">
        <f t="shared" si="5"/>
        <v>3.4492273730684326</v>
      </c>
      <c r="T26" s="7">
        <f>VLOOKUP(A26,[1]TDSheet!$A:$U,21,0)</f>
        <v>0</v>
      </c>
      <c r="U26" s="7">
        <f>VLOOKUP(A26,[1]TDSheet!$A:$V,22,0)</f>
        <v>0</v>
      </c>
      <c r="V26" s="7">
        <f>VLOOKUP(A26,[1]TDSheet!$A:$N,14,0)</f>
        <v>1.4416</v>
      </c>
      <c r="X26" s="7">
        <f t="shared" si="6"/>
        <v>30</v>
      </c>
    </row>
    <row r="27" spans="1:24" ht="11.1" customHeight="1" outlineLevel="2" x14ac:dyDescent="0.2">
      <c r="A27" s="9" t="s">
        <v>39</v>
      </c>
      <c r="B27" s="9" t="s">
        <v>9</v>
      </c>
      <c r="C27" s="9"/>
      <c r="D27" s="5">
        <v>1395.614</v>
      </c>
      <c r="E27" s="5">
        <v>1117.7660000000001</v>
      </c>
      <c r="F27" s="5">
        <v>1556.9880000000001</v>
      </c>
      <c r="G27" s="5">
        <v>581.84699999999998</v>
      </c>
      <c r="H27" s="18">
        <f>VLOOKUP(A27,[1]TDSheet!$A:$H,8,0)</f>
        <v>1</v>
      </c>
      <c r="I27" s="7">
        <f>VLOOKUP(A27,[1]TDSheet!$A:$I,9,)</f>
        <v>60</v>
      </c>
      <c r="J27" s="7">
        <f>VLOOKUP(A27,[2]Бердянск!$A:$B,2,0)</f>
        <v>1540.0409999999999</v>
      </c>
      <c r="K27" s="7">
        <f t="shared" si="2"/>
        <v>16.947000000000116</v>
      </c>
      <c r="M27" s="7">
        <f>VLOOKUP(A27,[1]TDSheet!$A:$O,15,0)</f>
        <v>1700</v>
      </c>
      <c r="N27" s="7">
        <f t="shared" si="3"/>
        <v>311.39760000000001</v>
      </c>
      <c r="O27" s="19">
        <v>1850</v>
      </c>
      <c r="P27" s="19"/>
      <c r="R27" s="7">
        <f t="shared" si="4"/>
        <v>13.268718191790816</v>
      </c>
      <c r="S27" s="7">
        <f t="shared" si="5"/>
        <v>7.3277603937859501</v>
      </c>
      <c r="T27" s="7">
        <f>VLOOKUP(A27,[1]TDSheet!$A:$U,21,0)</f>
        <v>300.22519999999997</v>
      </c>
      <c r="U27" s="7">
        <f>VLOOKUP(A27,[1]TDSheet!$A:$V,22,0)</f>
        <v>276.35340000000002</v>
      </c>
      <c r="V27" s="7">
        <f>VLOOKUP(A27,[1]TDSheet!$A:$N,14,0)</f>
        <v>292.14060000000001</v>
      </c>
      <c r="X27" s="7">
        <f t="shared" si="6"/>
        <v>1850</v>
      </c>
    </row>
    <row r="28" spans="1:24" ht="11.1" customHeight="1" outlineLevel="2" x14ac:dyDescent="0.2">
      <c r="A28" s="9" t="s">
        <v>40</v>
      </c>
      <c r="B28" s="9" t="s">
        <v>9</v>
      </c>
      <c r="C28" s="9"/>
      <c r="D28" s="5">
        <v>16.196000000000002</v>
      </c>
      <c r="E28" s="5"/>
      <c r="F28" s="5">
        <v>5.4539999999999997</v>
      </c>
      <c r="G28" s="5">
        <v>10.742000000000001</v>
      </c>
      <c r="H28" s="18">
        <f>VLOOKUP(A28,[1]TDSheet!$A:$H,8,0)</f>
        <v>1</v>
      </c>
      <c r="I28" s="7">
        <f>VLOOKUP(A28,[1]TDSheet!$A:$I,9,)</f>
        <v>55</v>
      </c>
      <c r="J28" s="7">
        <f>VLOOKUP(A28,[2]Бердянск!$A:$B,2,0)</f>
        <v>5.4539999999999997</v>
      </c>
      <c r="K28" s="7">
        <f t="shared" si="2"/>
        <v>0</v>
      </c>
      <c r="M28" s="7">
        <f>VLOOKUP(A28,[1]TDSheet!$A:$O,15,0)</f>
        <v>0</v>
      </c>
      <c r="N28" s="7">
        <f t="shared" si="3"/>
        <v>1.0908</v>
      </c>
      <c r="O28" s="19">
        <v>5</v>
      </c>
      <c r="P28" s="19"/>
      <c r="R28" s="7">
        <f t="shared" si="4"/>
        <v>14.431609827649433</v>
      </c>
      <c r="S28" s="7">
        <f t="shared" si="5"/>
        <v>9.8478181151448485</v>
      </c>
      <c r="T28" s="7">
        <f>VLOOKUP(A28,[1]TDSheet!$A:$U,21,0)</f>
        <v>0</v>
      </c>
      <c r="U28" s="7">
        <f>VLOOKUP(A28,[1]TDSheet!$A:$V,22,0)</f>
        <v>0</v>
      </c>
      <c r="V28" s="7">
        <f>VLOOKUP(A28,[1]TDSheet!$A:$N,14,0)</f>
        <v>0</v>
      </c>
      <c r="X28" s="7">
        <f t="shared" si="6"/>
        <v>5</v>
      </c>
    </row>
    <row r="29" spans="1:24" ht="21.95" customHeight="1" outlineLevel="2" x14ac:dyDescent="0.2">
      <c r="A29" s="9" t="s">
        <v>41</v>
      </c>
      <c r="B29" s="9" t="s">
        <v>9</v>
      </c>
      <c r="C29" s="21" t="str">
        <f>VLOOKUP(A29,[1]TDSheet!$A:$C,3,0)</f>
        <v>Нояб</v>
      </c>
      <c r="D29" s="5">
        <v>294.83699999999999</v>
      </c>
      <c r="E29" s="5"/>
      <c r="F29" s="5">
        <v>13.196</v>
      </c>
      <c r="G29" s="5">
        <v>211.79499999999999</v>
      </c>
      <c r="H29" s="18">
        <f>VLOOKUP(A29,[1]TDSheet!$A:$H,8,0)</f>
        <v>1</v>
      </c>
      <c r="I29" s="7">
        <f>VLOOKUP(A29,[1]TDSheet!$A:$I,9,)</f>
        <v>50</v>
      </c>
      <c r="J29" s="7">
        <f>VLOOKUP(A29,[2]Бердянск!$A:$B,2,0)</f>
        <v>20.988</v>
      </c>
      <c r="K29" s="7">
        <f t="shared" si="2"/>
        <v>-7.7919999999999998</v>
      </c>
      <c r="M29" s="7">
        <f>VLOOKUP(A29,[1]TDSheet!$A:$O,15,0)</f>
        <v>0</v>
      </c>
      <c r="N29" s="7">
        <f t="shared" si="3"/>
        <v>2.6391999999999998</v>
      </c>
      <c r="O29" s="19"/>
      <c r="P29" s="19"/>
      <c r="R29" s="7">
        <f t="shared" si="4"/>
        <v>80.249696877841771</v>
      </c>
      <c r="S29" s="7">
        <f t="shared" si="5"/>
        <v>80.249696877841771</v>
      </c>
      <c r="T29" s="7">
        <f>VLOOKUP(A29,[1]TDSheet!$A:$U,21,0)</f>
        <v>5.1480000000000006</v>
      </c>
      <c r="U29" s="7">
        <f>VLOOKUP(A29,[1]TDSheet!$A:$V,22,0)</f>
        <v>3.0036</v>
      </c>
      <c r="V29" s="7">
        <f>VLOOKUP(A29,[1]TDSheet!$A:$N,14,0)</f>
        <v>6.2873999999999999</v>
      </c>
      <c r="W29" s="22" t="s">
        <v>115</v>
      </c>
      <c r="X29" s="7">
        <f t="shared" si="6"/>
        <v>0</v>
      </c>
    </row>
    <row r="30" spans="1:24" ht="11.1" customHeight="1" outlineLevel="2" x14ac:dyDescent="0.2">
      <c r="A30" s="9" t="s">
        <v>42</v>
      </c>
      <c r="B30" s="9" t="s">
        <v>9</v>
      </c>
      <c r="C30" s="21" t="str">
        <f>VLOOKUP(A30,[1]TDSheet!$A:$C,3,0)</f>
        <v>Нояб</v>
      </c>
      <c r="D30" s="5">
        <v>75.311999999999998</v>
      </c>
      <c r="E30" s="5">
        <v>11.961</v>
      </c>
      <c r="F30" s="5">
        <v>64.335999999999999</v>
      </c>
      <c r="G30" s="5"/>
      <c r="H30" s="18">
        <f>VLOOKUP(A30,[1]TDSheet!$A:$H,8,0)</f>
        <v>1</v>
      </c>
      <c r="I30" s="7">
        <f>VLOOKUP(A30,[1]TDSheet!$A:$I,9,)</f>
        <v>55</v>
      </c>
      <c r="J30" s="7">
        <f>VLOOKUP(A30,[2]Бердянск!$A:$B,2,0)</f>
        <v>62.851999999999997</v>
      </c>
      <c r="K30" s="7">
        <f t="shared" si="2"/>
        <v>1.4840000000000018</v>
      </c>
      <c r="M30" s="7">
        <f>VLOOKUP(A30,[1]TDSheet!$A:$O,15,0)</f>
        <v>220</v>
      </c>
      <c r="N30" s="7">
        <f t="shared" si="3"/>
        <v>12.8672</v>
      </c>
      <c r="O30" s="19"/>
      <c r="P30" s="19"/>
      <c r="R30" s="7">
        <f t="shared" si="4"/>
        <v>17.097736881372793</v>
      </c>
      <c r="S30" s="7">
        <f t="shared" si="5"/>
        <v>17.097736881372793</v>
      </c>
      <c r="T30" s="7">
        <f>VLOOKUP(A30,[1]TDSheet!$A:$U,21,0)</f>
        <v>22.510399999999997</v>
      </c>
      <c r="U30" s="7">
        <f>VLOOKUP(A30,[1]TDSheet!$A:$V,22,0)</f>
        <v>8.6354000000000006</v>
      </c>
      <c r="V30" s="7">
        <f>VLOOKUP(A30,[1]TDSheet!$A:$N,14,0)</f>
        <v>29.800999999999998</v>
      </c>
      <c r="X30" s="7">
        <f t="shared" si="6"/>
        <v>0</v>
      </c>
    </row>
    <row r="31" spans="1:24" ht="11.1" customHeight="1" outlineLevel="2" x14ac:dyDescent="0.2">
      <c r="A31" s="9" t="s">
        <v>43</v>
      </c>
      <c r="B31" s="9" t="s">
        <v>9</v>
      </c>
      <c r="C31" s="9"/>
      <c r="D31" s="5">
        <v>981.15300000000002</v>
      </c>
      <c r="E31" s="5">
        <v>1435.71</v>
      </c>
      <c r="F31" s="5">
        <v>1480.5840000000001</v>
      </c>
      <c r="G31" s="5">
        <v>539.89300000000003</v>
      </c>
      <c r="H31" s="18">
        <f>VLOOKUP(A31,[1]TDSheet!$A:$H,8,0)</f>
        <v>1</v>
      </c>
      <c r="I31" s="7">
        <f>VLOOKUP(A31,[1]TDSheet!$A:$I,9,)</f>
        <v>60</v>
      </c>
      <c r="J31" s="7">
        <f>VLOOKUP(A31,[2]Бердянск!$A:$B,2,0)</f>
        <v>1447.2919999999999</v>
      </c>
      <c r="K31" s="7">
        <f t="shared" si="2"/>
        <v>33.292000000000144</v>
      </c>
      <c r="M31" s="7">
        <f>VLOOKUP(A31,[1]TDSheet!$A:$O,15,0)</f>
        <v>1400</v>
      </c>
      <c r="N31" s="7">
        <f t="shared" si="3"/>
        <v>296.11680000000001</v>
      </c>
      <c r="O31" s="19">
        <v>2000</v>
      </c>
      <c r="P31" s="19"/>
      <c r="R31" s="7">
        <f t="shared" si="4"/>
        <v>13.305199164653947</v>
      </c>
      <c r="S31" s="7">
        <f t="shared" si="5"/>
        <v>6.5511075359452757</v>
      </c>
      <c r="T31" s="7">
        <f>VLOOKUP(A31,[1]TDSheet!$A:$U,21,0)</f>
        <v>242.08359999999999</v>
      </c>
      <c r="U31" s="7">
        <f>VLOOKUP(A31,[1]TDSheet!$A:$V,22,0)</f>
        <v>252.28200000000001</v>
      </c>
      <c r="V31" s="7">
        <f>VLOOKUP(A31,[1]TDSheet!$A:$N,14,0)</f>
        <v>259.94780000000003</v>
      </c>
      <c r="X31" s="7">
        <f t="shared" si="6"/>
        <v>2000</v>
      </c>
    </row>
    <row r="32" spans="1:24" ht="11.1" customHeight="1" outlineLevel="2" x14ac:dyDescent="0.2">
      <c r="A32" s="9" t="s">
        <v>44</v>
      </c>
      <c r="B32" s="9" t="s">
        <v>9</v>
      </c>
      <c r="C32" s="9"/>
      <c r="D32" s="5">
        <v>1149.982</v>
      </c>
      <c r="E32" s="5">
        <v>1411.2</v>
      </c>
      <c r="F32" s="5">
        <v>1435.0930000000001</v>
      </c>
      <c r="G32" s="5">
        <v>777.09299999999996</v>
      </c>
      <c r="H32" s="18">
        <f>VLOOKUP(A32,[1]TDSheet!$A:$H,8,0)</f>
        <v>1</v>
      </c>
      <c r="I32" s="7">
        <f>VLOOKUP(A32,[1]TDSheet!$A:$I,9,)</f>
        <v>60</v>
      </c>
      <c r="J32" s="7">
        <f>VLOOKUP(A32,[2]Бердянск!$A:$B,2,0)</f>
        <v>1413.8720000000001</v>
      </c>
      <c r="K32" s="7">
        <f t="shared" si="2"/>
        <v>21.221000000000004</v>
      </c>
      <c r="M32" s="7">
        <f>VLOOKUP(A32,[1]TDSheet!$A:$O,15,0)</f>
        <v>1050</v>
      </c>
      <c r="N32" s="7">
        <f t="shared" si="3"/>
        <v>287.01859999999999</v>
      </c>
      <c r="O32" s="19">
        <v>2000</v>
      </c>
      <c r="P32" s="19"/>
      <c r="R32" s="7">
        <f t="shared" si="4"/>
        <v>13.333954663565358</v>
      </c>
      <c r="S32" s="7">
        <f t="shared" si="5"/>
        <v>6.3657651455341222</v>
      </c>
      <c r="T32" s="7">
        <f>VLOOKUP(A32,[1]TDSheet!$A:$U,21,0)</f>
        <v>262.07100000000003</v>
      </c>
      <c r="U32" s="7">
        <f>VLOOKUP(A32,[1]TDSheet!$A:$V,22,0)</f>
        <v>268.79660000000001</v>
      </c>
      <c r="V32" s="7">
        <f>VLOOKUP(A32,[1]TDSheet!$A:$N,14,0)</f>
        <v>240.37979999999999</v>
      </c>
      <c r="X32" s="7">
        <f t="shared" si="6"/>
        <v>2000</v>
      </c>
    </row>
    <row r="33" spans="1:24" ht="11.1" customHeight="1" outlineLevel="2" x14ac:dyDescent="0.2">
      <c r="A33" s="9" t="s">
        <v>45</v>
      </c>
      <c r="B33" s="9" t="s">
        <v>9</v>
      </c>
      <c r="C33" s="21" t="str">
        <f>VLOOKUP(A33,[1]TDSheet!$A:$C,3,0)</f>
        <v>Нояб</v>
      </c>
      <c r="D33" s="5">
        <v>185.857</v>
      </c>
      <c r="E33" s="5"/>
      <c r="F33" s="5">
        <v>79.885999999999996</v>
      </c>
      <c r="G33" s="5">
        <v>87.486999999999995</v>
      </c>
      <c r="H33" s="18">
        <f>VLOOKUP(A33,[1]TDSheet!$A:$H,8,0)</f>
        <v>1</v>
      </c>
      <c r="I33" s="7">
        <f>VLOOKUP(A33,[1]TDSheet!$A:$I,9,)</f>
        <v>60</v>
      </c>
      <c r="J33" s="7">
        <f>VLOOKUP(A33,[2]Бердянск!$A:$B,2,0)</f>
        <v>108.42</v>
      </c>
      <c r="K33" s="7">
        <f t="shared" si="2"/>
        <v>-28.534000000000006</v>
      </c>
      <c r="M33" s="7">
        <f>VLOOKUP(A33,[1]TDSheet!$A:$O,15,0)</f>
        <v>55</v>
      </c>
      <c r="N33" s="7">
        <f t="shared" si="3"/>
        <v>15.9772</v>
      </c>
      <c r="O33" s="19">
        <v>65</v>
      </c>
      <c r="P33" s="19"/>
      <c r="R33" s="7">
        <f t="shared" si="4"/>
        <v>12.986443181533685</v>
      </c>
      <c r="S33" s="7">
        <f t="shared" si="5"/>
        <v>8.9181458578474331</v>
      </c>
      <c r="T33" s="7">
        <f>VLOOKUP(A33,[1]TDSheet!$A:$U,21,0)</f>
        <v>20.066399999999998</v>
      </c>
      <c r="U33" s="7">
        <f>VLOOKUP(A33,[1]TDSheet!$A:$V,22,0)</f>
        <v>17.720800000000001</v>
      </c>
      <c r="V33" s="7">
        <f>VLOOKUP(A33,[1]TDSheet!$A:$N,14,0)</f>
        <v>16.020800000000001</v>
      </c>
      <c r="X33" s="7">
        <f t="shared" si="6"/>
        <v>65</v>
      </c>
    </row>
    <row r="34" spans="1:24" ht="21.95" customHeight="1" outlineLevel="2" x14ac:dyDescent="0.2">
      <c r="A34" s="9" t="s">
        <v>46</v>
      </c>
      <c r="B34" s="9" t="s">
        <v>9</v>
      </c>
      <c r="C34" s="21" t="str">
        <f>VLOOKUP(A34,[1]TDSheet!$A:$C,3,0)</f>
        <v>Нояб</v>
      </c>
      <c r="D34" s="5">
        <v>267.73</v>
      </c>
      <c r="E34" s="5"/>
      <c r="F34" s="5">
        <v>34.433999999999997</v>
      </c>
      <c r="G34" s="5">
        <v>221.815</v>
      </c>
      <c r="H34" s="18">
        <f>VLOOKUP(A34,[1]TDSheet!$A:$H,8,0)</f>
        <v>1</v>
      </c>
      <c r="I34" s="7">
        <f>VLOOKUP(A34,[1]TDSheet!$A:$I,9,)</f>
        <v>60</v>
      </c>
      <c r="J34" s="7">
        <f>VLOOKUP(A34,[2]Бердянск!$A:$B,2,0)</f>
        <v>49.225000000000001</v>
      </c>
      <c r="K34" s="7">
        <f t="shared" si="2"/>
        <v>-14.791000000000004</v>
      </c>
      <c r="M34" s="7">
        <f>VLOOKUP(A34,[1]TDSheet!$A:$O,15,0)</f>
        <v>0</v>
      </c>
      <c r="N34" s="7">
        <f t="shared" si="3"/>
        <v>6.8867999999999991</v>
      </c>
      <c r="O34" s="19"/>
      <c r="P34" s="19"/>
      <c r="R34" s="7">
        <f t="shared" si="4"/>
        <v>32.208718127432192</v>
      </c>
      <c r="S34" s="7">
        <f t="shared" si="5"/>
        <v>32.208718127432192</v>
      </c>
      <c r="T34" s="7">
        <f>VLOOKUP(A34,[1]TDSheet!$A:$U,21,0)</f>
        <v>7.5412000000000008</v>
      </c>
      <c r="U34" s="7">
        <f>VLOOKUP(A34,[1]TDSheet!$A:$V,22,0)</f>
        <v>10.011799999999999</v>
      </c>
      <c r="V34" s="7">
        <f>VLOOKUP(A34,[1]TDSheet!$A:$N,14,0)</f>
        <v>6.3558000000000003</v>
      </c>
      <c r="W34" s="22" t="s">
        <v>115</v>
      </c>
      <c r="X34" s="7">
        <f t="shared" si="6"/>
        <v>0</v>
      </c>
    </row>
    <row r="35" spans="1:24" ht="11.1" customHeight="1" outlineLevel="2" x14ac:dyDescent="0.2">
      <c r="A35" s="9" t="s">
        <v>47</v>
      </c>
      <c r="B35" s="9" t="s">
        <v>9</v>
      </c>
      <c r="C35" s="21" t="str">
        <f>VLOOKUP(A35,[1]TDSheet!$A:$C,3,0)</f>
        <v>Нояб</v>
      </c>
      <c r="D35" s="5">
        <v>44.633000000000003</v>
      </c>
      <c r="E35" s="5">
        <v>21.123999999999999</v>
      </c>
      <c r="F35" s="5">
        <v>41.381999999999998</v>
      </c>
      <c r="G35" s="5">
        <v>3.367</v>
      </c>
      <c r="H35" s="18">
        <f>VLOOKUP(A35,[1]TDSheet!$A:$H,8,0)</f>
        <v>1</v>
      </c>
      <c r="I35" s="7">
        <f>VLOOKUP(A35,[1]TDSheet!$A:$I,9,)</f>
        <v>60</v>
      </c>
      <c r="J35" s="7">
        <f>VLOOKUP(A35,[2]Бердянск!$A:$B,2,0)</f>
        <v>40.966000000000001</v>
      </c>
      <c r="K35" s="7">
        <f t="shared" si="2"/>
        <v>0.41599999999999682</v>
      </c>
      <c r="M35" s="7">
        <f>VLOOKUP(A35,[1]TDSheet!$A:$O,15,0)</f>
        <v>95</v>
      </c>
      <c r="N35" s="7">
        <f t="shared" si="3"/>
        <v>8.2763999999999989</v>
      </c>
      <c r="O35" s="19">
        <v>10</v>
      </c>
      <c r="P35" s="19"/>
      <c r="R35" s="7">
        <f t="shared" si="4"/>
        <v>13.093494756174184</v>
      </c>
      <c r="S35" s="7">
        <f t="shared" si="5"/>
        <v>11.885239959402641</v>
      </c>
      <c r="T35" s="7">
        <f>VLOOKUP(A35,[1]TDSheet!$A:$U,21,0)</f>
        <v>8.4526000000000003</v>
      </c>
      <c r="U35" s="7">
        <f>VLOOKUP(A35,[1]TDSheet!$A:$V,22,0)</f>
        <v>8.077</v>
      </c>
      <c r="V35" s="7">
        <f>VLOOKUP(A35,[1]TDSheet!$A:$N,14,0)</f>
        <v>11.577400000000001</v>
      </c>
      <c r="X35" s="7">
        <f t="shared" si="6"/>
        <v>10</v>
      </c>
    </row>
    <row r="36" spans="1:24" ht="21.95" customHeight="1" outlineLevel="2" x14ac:dyDescent="0.2">
      <c r="A36" s="9" t="s">
        <v>48</v>
      </c>
      <c r="B36" s="9" t="s">
        <v>9</v>
      </c>
      <c r="C36" s="9"/>
      <c r="D36" s="5">
        <v>129.41</v>
      </c>
      <c r="E36" s="5">
        <v>123.45699999999999</v>
      </c>
      <c r="F36" s="5">
        <v>189.49</v>
      </c>
      <c r="G36" s="5">
        <v>8.7100000000000009</v>
      </c>
      <c r="H36" s="18">
        <f>VLOOKUP(A36,[1]TDSheet!$A:$H,8,0)</f>
        <v>1</v>
      </c>
      <c r="I36" s="7">
        <f>VLOOKUP(A36,[1]TDSheet!$A:$I,9,)</f>
        <v>30</v>
      </c>
      <c r="J36" s="7">
        <f>VLOOKUP(A36,[2]Бердянск!$A:$B,2,0)</f>
        <v>189.26900000000001</v>
      </c>
      <c r="K36" s="7">
        <f t="shared" si="2"/>
        <v>0.22100000000000364</v>
      </c>
      <c r="M36" s="7">
        <f>VLOOKUP(A36,[1]TDSheet!$A:$O,15,0)</f>
        <v>330</v>
      </c>
      <c r="N36" s="7">
        <f t="shared" si="3"/>
        <v>37.898000000000003</v>
      </c>
      <c r="O36" s="19">
        <v>155</v>
      </c>
      <c r="P36" s="19"/>
      <c r="R36" s="7">
        <f t="shared" si="4"/>
        <v>13.027336534909493</v>
      </c>
      <c r="S36" s="7">
        <f t="shared" si="5"/>
        <v>8.9374109451686099</v>
      </c>
      <c r="T36" s="7">
        <f>VLOOKUP(A36,[1]TDSheet!$A:$U,21,0)</f>
        <v>34.095999999999997</v>
      </c>
      <c r="U36" s="7">
        <f>VLOOKUP(A36,[1]TDSheet!$A:$V,22,0)</f>
        <v>30.5824</v>
      </c>
      <c r="V36" s="7">
        <f>VLOOKUP(A36,[1]TDSheet!$A:$N,14,0)</f>
        <v>40.413799999999995</v>
      </c>
      <c r="X36" s="7">
        <f t="shared" si="6"/>
        <v>155</v>
      </c>
    </row>
    <row r="37" spans="1:24" ht="11.1" customHeight="1" outlineLevel="2" x14ac:dyDescent="0.2">
      <c r="A37" s="9" t="s">
        <v>49</v>
      </c>
      <c r="B37" s="9" t="s">
        <v>9</v>
      </c>
      <c r="C37" s="9"/>
      <c r="D37" s="5">
        <v>109.53700000000001</v>
      </c>
      <c r="E37" s="5">
        <v>245.39599999999999</v>
      </c>
      <c r="F37" s="5">
        <v>237.58699999999999</v>
      </c>
      <c r="G37" s="5">
        <v>29.766999999999999</v>
      </c>
      <c r="H37" s="18">
        <f>VLOOKUP(A37,[1]TDSheet!$A:$H,8,0)</f>
        <v>1</v>
      </c>
      <c r="I37" s="7">
        <f>VLOOKUP(A37,[1]TDSheet!$A:$I,9,)</f>
        <v>30</v>
      </c>
      <c r="J37" s="7">
        <f>VLOOKUP(A37,[2]Бердянск!$A:$B,2,0)</f>
        <v>238.767</v>
      </c>
      <c r="K37" s="7">
        <f t="shared" si="2"/>
        <v>-1.1800000000000068</v>
      </c>
      <c r="M37" s="7">
        <f>VLOOKUP(A37,[1]TDSheet!$A:$O,15,0)</f>
        <v>350</v>
      </c>
      <c r="N37" s="7">
        <f t="shared" si="3"/>
        <v>47.517399999999995</v>
      </c>
      <c r="O37" s="19">
        <v>240</v>
      </c>
      <c r="P37" s="19"/>
      <c r="R37" s="7">
        <f t="shared" si="4"/>
        <v>13.042948477820758</v>
      </c>
      <c r="S37" s="7">
        <f t="shared" si="5"/>
        <v>7.9921670798486453</v>
      </c>
      <c r="T37" s="7">
        <f>VLOOKUP(A37,[1]TDSheet!$A:$U,21,0)</f>
        <v>37.243400000000001</v>
      </c>
      <c r="U37" s="7">
        <f>VLOOKUP(A37,[1]TDSheet!$A:$V,22,0)</f>
        <v>39.2562</v>
      </c>
      <c r="V37" s="7">
        <f>VLOOKUP(A37,[1]TDSheet!$A:$N,14,0)</f>
        <v>44.828400000000002</v>
      </c>
      <c r="X37" s="7">
        <f t="shared" si="6"/>
        <v>240</v>
      </c>
    </row>
    <row r="38" spans="1:24" ht="11.1" customHeight="1" outlineLevel="2" x14ac:dyDescent="0.2">
      <c r="A38" s="9" t="s">
        <v>50</v>
      </c>
      <c r="B38" s="9" t="s">
        <v>9</v>
      </c>
      <c r="C38" s="9"/>
      <c r="D38" s="5"/>
      <c r="E38" s="5">
        <v>23.253</v>
      </c>
      <c r="F38" s="5">
        <v>23.253</v>
      </c>
      <c r="G38" s="5"/>
      <c r="H38" s="18">
        <v>1</v>
      </c>
      <c r="I38" s="7">
        <v>40</v>
      </c>
      <c r="J38" s="7">
        <f>VLOOKUP(A38,[2]Бердянск!$A:$B,2,0)</f>
        <v>18.399999999999999</v>
      </c>
      <c r="K38" s="7">
        <f t="shared" si="2"/>
        <v>4.8530000000000015</v>
      </c>
      <c r="N38" s="7">
        <f t="shared" si="3"/>
        <v>4.6505999999999998</v>
      </c>
      <c r="O38" s="19">
        <v>60</v>
      </c>
      <c r="P38" s="19"/>
      <c r="R38" s="7">
        <f t="shared" si="4"/>
        <v>12.901561088891757</v>
      </c>
      <c r="S38" s="7">
        <f t="shared" si="5"/>
        <v>0</v>
      </c>
      <c r="T38" s="7">
        <v>0</v>
      </c>
      <c r="U38" s="7">
        <v>0</v>
      </c>
      <c r="V38" s="7">
        <v>0</v>
      </c>
      <c r="X38" s="7">
        <f t="shared" si="6"/>
        <v>60</v>
      </c>
    </row>
    <row r="39" spans="1:24" ht="11.1" customHeight="1" outlineLevel="2" x14ac:dyDescent="0.2">
      <c r="A39" s="9" t="s">
        <v>51</v>
      </c>
      <c r="B39" s="9" t="s">
        <v>9</v>
      </c>
      <c r="C39" s="9"/>
      <c r="D39" s="5">
        <v>389.18299999999999</v>
      </c>
      <c r="E39" s="5"/>
      <c r="F39" s="5">
        <v>289.92899999999997</v>
      </c>
      <c r="G39" s="5">
        <v>47.777999999999999</v>
      </c>
      <c r="H39" s="18">
        <f>VLOOKUP(A39,[1]TDSheet!$A:$H,8,0)</f>
        <v>1</v>
      </c>
      <c r="I39" s="7">
        <f>VLOOKUP(A39,[1]TDSheet!$A:$I,9,)</f>
        <v>40</v>
      </c>
      <c r="J39" s="7">
        <f>VLOOKUP(A39,[2]Бердянск!$A:$B,2,0)</f>
        <v>287.75799999999998</v>
      </c>
      <c r="K39" s="7">
        <f t="shared" si="2"/>
        <v>2.1709999999999923</v>
      </c>
      <c r="M39" s="7">
        <f>VLOOKUP(A39,[1]TDSheet!$A:$O,15,0)</f>
        <v>240</v>
      </c>
      <c r="N39" s="7">
        <f t="shared" si="3"/>
        <v>57.985799999999998</v>
      </c>
      <c r="O39" s="19">
        <v>470</v>
      </c>
      <c r="P39" s="19"/>
      <c r="R39" s="7">
        <f t="shared" si="4"/>
        <v>13.068337420540892</v>
      </c>
      <c r="S39" s="7">
        <f t="shared" si="5"/>
        <v>4.9629047111534206</v>
      </c>
      <c r="T39" s="7">
        <f>VLOOKUP(A39,[1]TDSheet!$A:$U,21,0)</f>
        <v>57.523600000000002</v>
      </c>
      <c r="U39" s="7">
        <f>VLOOKUP(A39,[1]TDSheet!$A:$V,22,0)</f>
        <v>32.731000000000002</v>
      </c>
      <c r="V39" s="7">
        <f>VLOOKUP(A39,[1]TDSheet!$A:$N,14,0)</f>
        <v>41.429400000000001</v>
      </c>
      <c r="X39" s="7">
        <f t="shared" si="6"/>
        <v>470</v>
      </c>
    </row>
    <row r="40" spans="1:24" ht="11.1" customHeight="1" outlineLevel="2" x14ac:dyDescent="0.2">
      <c r="A40" s="9" t="s">
        <v>52</v>
      </c>
      <c r="B40" s="9" t="s">
        <v>9</v>
      </c>
      <c r="C40" s="9"/>
      <c r="D40" s="5">
        <v>147.887</v>
      </c>
      <c r="E40" s="5"/>
      <c r="F40" s="5">
        <v>88.379000000000005</v>
      </c>
      <c r="G40" s="5">
        <v>36.021000000000001</v>
      </c>
      <c r="H40" s="18">
        <f>VLOOKUP(A40,[1]TDSheet!$A:$H,8,0)</f>
        <v>1</v>
      </c>
      <c r="I40" s="7">
        <f>VLOOKUP(A40,[1]TDSheet!$A:$I,9,)</f>
        <v>35</v>
      </c>
      <c r="J40" s="7">
        <f>VLOOKUP(A40,[2]Бердянск!$A:$B,2,0)</f>
        <v>84.71</v>
      </c>
      <c r="K40" s="7">
        <f t="shared" si="2"/>
        <v>3.6690000000000111</v>
      </c>
      <c r="M40" s="7">
        <f>VLOOKUP(A40,[1]TDSheet!$A:$O,15,0)</f>
        <v>95</v>
      </c>
      <c r="N40" s="7">
        <f t="shared" si="3"/>
        <v>17.675800000000002</v>
      </c>
      <c r="O40" s="19">
        <v>100</v>
      </c>
      <c r="P40" s="19"/>
      <c r="R40" s="7">
        <f t="shared" si="4"/>
        <v>13.069903483859287</v>
      </c>
      <c r="S40" s="7">
        <f t="shared" si="5"/>
        <v>7.4124509215990226</v>
      </c>
      <c r="T40" s="7">
        <f>VLOOKUP(A40,[1]TDSheet!$A:$U,21,0)</f>
        <v>22.212</v>
      </c>
      <c r="U40" s="7">
        <f>VLOOKUP(A40,[1]TDSheet!$A:$V,22,0)</f>
        <v>15.175999999999998</v>
      </c>
      <c r="V40" s="7">
        <f>VLOOKUP(A40,[1]TDSheet!$A:$N,14,0)</f>
        <v>15.927000000000001</v>
      </c>
      <c r="X40" s="7">
        <f t="shared" si="6"/>
        <v>100</v>
      </c>
    </row>
    <row r="41" spans="1:24" ht="11.1" customHeight="1" outlineLevel="2" x14ac:dyDescent="0.2">
      <c r="A41" s="9" t="s">
        <v>53</v>
      </c>
      <c r="B41" s="9" t="s">
        <v>9</v>
      </c>
      <c r="C41" s="9"/>
      <c r="D41" s="5">
        <v>7.9139999999999997</v>
      </c>
      <c r="E41" s="5">
        <v>15.669</v>
      </c>
      <c r="F41" s="5">
        <v>23.582999999999998</v>
      </c>
      <c r="G41" s="5"/>
      <c r="H41" s="18">
        <f>VLOOKUP(A41,[1]TDSheet!$A:$H,8,0)</f>
        <v>1</v>
      </c>
      <c r="I41" s="7">
        <f>VLOOKUP(A41,[1]TDSheet!$A:$I,9,)</f>
        <v>30</v>
      </c>
      <c r="J41" s="7">
        <f>VLOOKUP(A41,[2]Бердянск!$A:$B,2,0)</f>
        <v>24.440999999999999</v>
      </c>
      <c r="K41" s="7">
        <f t="shared" si="2"/>
        <v>-0.85800000000000054</v>
      </c>
      <c r="M41" s="7">
        <f>VLOOKUP(A41,[1]TDSheet!$A:$O,15,0)</f>
        <v>10</v>
      </c>
      <c r="N41" s="7">
        <f t="shared" si="3"/>
        <v>4.7165999999999997</v>
      </c>
      <c r="O41" s="19">
        <v>55</v>
      </c>
      <c r="P41" s="19"/>
      <c r="R41" s="7">
        <f t="shared" si="4"/>
        <v>13.781113513971929</v>
      </c>
      <c r="S41" s="7">
        <f t="shared" si="5"/>
        <v>2.1201713098418353</v>
      </c>
      <c r="T41" s="7">
        <f>VLOOKUP(A41,[1]TDSheet!$A:$U,21,0)</f>
        <v>0</v>
      </c>
      <c r="U41" s="7">
        <f>VLOOKUP(A41,[1]TDSheet!$A:$V,22,0)</f>
        <v>0</v>
      </c>
      <c r="V41" s="7">
        <f>VLOOKUP(A41,[1]TDSheet!$A:$N,14,0)</f>
        <v>1.5138</v>
      </c>
      <c r="X41" s="7">
        <f t="shared" si="6"/>
        <v>55</v>
      </c>
    </row>
    <row r="42" spans="1:24" ht="11.1" customHeight="1" outlineLevel="2" x14ac:dyDescent="0.2">
      <c r="A42" s="9" t="s">
        <v>54</v>
      </c>
      <c r="B42" s="9" t="s">
        <v>9</v>
      </c>
      <c r="C42" s="9"/>
      <c r="D42" s="5">
        <v>549.19100000000003</v>
      </c>
      <c r="E42" s="5">
        <v>309.74400000000003</v>
      </c>
      <c r="F42" s="5">
        <v>451.82100000000003</v>
      </c>
      <c r="G42" s="5">
        <v>261.14800000000002</v>
      </c>
      <c r="H42" s="18">
        <f>VLOOKUP(A42,[1]TDSheet!$A:$H,8,0)</f>
        <v>1</v>
      </c>
      <c r="I42" s="7">
        <f>VLOOKUP(A42,[1]TDSheet!$A:$I,9,)</f>
        <v>45</v>
      </c>
      <c r="J42" s="7">
        <f>VLOOKUP(A42,[2]Бердянск!$A:$B,2,0)</f>
        <v>443.35599999999999</v>
      </c>
      <c r="K42" s="7">
        <f t="shared" si="2"/>
        <v>8.4650000000000318</v>
      </c>
      <c r="M42" s="7">
        <f>VLOOKUP(A42,[1]TDSheet!$A:$O,15,0)</f>
        <v>660</v>
      </c>
      <c r="N42" s="7">
        <f t="shared" si="3"/>
        <v>90.364200000000011</v>
      </c>
      <c r="O42" s="19">
        <v>255</v>
      </c>
      <c r="P42" s="19"/>
      <c r="R42" s="7">
        <f t="shared" si="4"/>
        <v>13.015641149924416</v>
      </c>
      <c r="S42" s="7">
        <f t="shared" si="5"/>
        <v>10.193727161862773</v>
      </c>
      <c r="T42" s="7">
        <f>VLOOKUP(A42,[1]TDSheet!$A:$U,21,0)</f>
        <v>112.0848</v>
      </c>
      <c r="U42" s="7">
        <f>VLOOKUP(A42,[1]TDSheet!$A:$V,22,0)</f>
        <v>93.738199999999992</v>
      </c>
      <c r="V42" s="7">
        <f>VLOOKUP(A42,[1]TDSheet!$A:$N,14,0)</f>
        <v>98.314800000000005</v>
      </c>
      <c r="X42" s="7">
        <f t="shared" si="6"/>
        <v>255</v>
      </c>
    </row>
    <row r="43" spans="1:24" ht="11.1" customHeight="1" outlineLevel="2" x14ac:dyDescent="0.2">
      <c r="A43" s="9" t="s">
        <v>55</v>
      </c>
      <c r="B43" s="9" t="s">
        <v>9</v>
      </c>
      <c r="C43" s="9"/>
      <c r="D43" s="5">
        <v>174.904</v>
      </c>
      <c r="E43" s="5">
        <v>333.57299999999998</v>
      </c>
      <c r="F43" s="5">
        <v>298.98200000000003</v>
      </c>
      <c r="G43" s="5">
        <v>93.715000000000003</v>
      </c>
      <c r="H43" s="18">
        <f>VLOOKUP(A43,[1]TDSheet!$A:$H,8,0)</f>
        <v>1</v>
      </c>
      <c r="I43" s="7">
        <f>VLOOKUP(A43,[1]TDSheet!$A:$I,9,)</f>
        <v>45</v>
      </c>
      <c r="J43" s="7">
        <f>VLOOKUP(A43,[2]Бердянск!$A:$B,2,0)</f>
        <v>293.95800000000003</v>
      </c>
      <c r="K43" s="7">
        <f t="shared" si="2"/>
        <v>5.0240000000000009</v>
      </c>
      <c r="M43" s="7">
        <f>VLOOKUP(A43,[1]TDSheet!$A:$O,15,0)</f>
        <v>635</v>
      </c>
      <c r="N43" s="7">
        <f t="shared" si="3"/>
        <v>59.796400000000006</v>
      </c>
      <c r="O43" s="19">
        <v>50</v>
      </c>
      <c r="P43" s="19"/>
      <c r="R43" s="7">
        <f t="shared" si="4"/>
        <v>13.022773946257633</v>
      </c>
      <c r="S43" s="7">
        <f t="shared" si="5"/>
        <v>12.186603206882019</v>
      </c>
      <c r="T43" s="7">
        <f>VLOOKUP(A43,[1]TDSheet!$A:$U,21,0)</f>
        <v>61.690800000000003</v>
      </c>
      <c r="U43" s="7">
        <f>VLOOKUP(A43,[1]TDSheet!$A:$V,22,0)</f>
        <v>61.111800000000002</v>
      </c>
      <c r="V43" s="7">
        <f>VLOOKUP(A43,[1]TDSheet!$A:$N,14,0)</f>
        <v>78.932400000000001</v>
      </c>
      <c r="X43" s="7">
        <f t="shared" si="6"/>
        <v>50</v>
      </c>
    </row>
    <row r="44" spans="1:24" ht="11.1" customHeight="1" outlineLevel="2" x14ac:dyDescent="0.2">
      <c r="A44" s="9" t="s">
        <v>56</v>
      </c>
      <c r="B44" s="9" t="s">
        <v>9</v>
      </c>
      <c r="C44" s="9"/>
      <c r="D44" s="5">
        <v>2.875</v>
      </c>
      <c r="E44" s="5">
        <v>17.376000000000001</v>
      </c>
      <c r="F44" s="5">
        <v>17.364999999999998</v>
      </c>
      <c r="G44" s="5"/>
      <c r="H44" s="18">
        <f>VLOOKUP(A44,[1]TDSheet!$A:$H,8,0)</f>
        <v>1</v>
      </c>
      <c r="I44" s="7">
        <f>VLOOKUP(A44,[1]TDSheet!$A:$I,9,)</f>
        <v>35</v>
      </c>
      <c r="J44" s="7">
        <f>VLOOKUP(A44,[2]Бердянск!$A:$B,2,0)</f>
        <v>17.103000000000002</v>
      </c>
      <c r="K44" s="7">
        <f t="shared" si="2"/>
        <v>0.2619999999999969</v>
      </c>
      <c r="M44" s="7">
        <f>VLOOKUP(A44,[1]TDSheet!$A:$O,15,0)</f>
        <v>20</v>
      </c>
      <c r="N44" s="7">
        <f t="shared" si="3"/>
        <v>3.4729999999999999</v>
      </c>
      <c r="O44" s="19">
        <v>25</v>
      </c>
      <c r="P44" s="19"/>
      <c r="R44" s="7">
        <f t="shared" si="4"/>
        <v>12.95709761013533</v>
      </c>
      <c r="S44" s="7">
        <f t="shared" si="5"/>
        <v>5.7587100489490357</v>
      </c>
      <c r="T44" s="7">
        <f>VLOOKUP(A44,[1]TDSheet!$A:$U,21,0)</f>
        <v>0</v>
      </c>
      <c r="U44" s="7">
        <f>VLOOKUP(A44,[1]TDSheet!$A:$V,22,0)</f>
        <v>0</v>
      </c>
      <c r="V44" s="7">
        <f>VLOOKUP(A44,[1]TDSheet!$A:$N,14,0)</f>
        <v>2.6040000000000001</v>
      </c>
      <c r="X44" s="7">
        <f t="shared" si="6"/>
        <v>25</v>
      </c>
    </row>
    <row r="45" spans="1:24" ht="11.1" customHeight="1" outlineLevel="2" x14ac:dyDescent="0.2">
      <c r="A45" s="9" t="s">
        <v>76</v>
      </c>
      <c r="B45" s="9" t="s">
        <v>21</v>
      </c>
      <c r="C45" s="21" t="str">
        <f>VLOOKUP(A45,[1]TDSheet!$A:$C,3,0)</f>
        <v>Нояб</v>
      </c>
      <c r="D45" s="5">
        <v>216</v>
      </c>
      <c r="E45" s="5"/>
      <c r="F45" s="5">
        <v>127</v>
      </c>
      <c r="G45" s="5"/>
      <c r="H45" s="18">
        <f>VLOOKUP(A45,[1]TDSheet!$A:$H,8,0)</f>
        <v>0.4</v>
      </c>
      <c r="I45" s="7">
        <f>VLOOKUP(A45,[1]TDSheet!$A:$I,9,)</f>
        <v>45</v>
      </c>
      <c r="J45" s="7">
        <f>VLOOKUP(A45,[2]Бердянск!$A:$B,2,0)</f>
        <v>148</v>
      </c>
      <c r="K45" s="7">
        <f t="shared" si="2"/>
        <v>-21</v>
      </c>
      <c r="M45" s="7">
        <f>VLOOKUP(A45,[1]TDSheet!$A:$O,15,0)</f>
        <v>660</v>
      </c>
      <c r="N45" s="7">
        <f t="shared" si="3"/>
        <v>25.4</v>
      </c>
      <c r="O45" s="19"/>
      <c r="P45" s="19"/>
      <c r="R45" s="7">
        <f t="shared" si="4"/>
        <v>25.984251968503937</v>
      </c>
      <c r="S45" s="7">
        <f t="shared" si="5"/>
        <v>25.984251968503937</v>
      </c>
      <c r="T45" s="7">
        <f>VLOOKUP(A45,[1]TDSheet!$A:$U,21,0)</f>
        <v>70</v>
      </c>
      <c r="U45" s="7">
        <f>VLOOKUP(A45,[1]TDSheet!$A:$V,22,0)</f>
        <v>16.2</v>
      </c>
      <c r="V45" s="7">
        <f>VLOOKUP(A45,[1]TDSheet!$A:$N,14,0)</f>
        <v>87.4</v>
      </c>
      <c r="X45" s="7">
        <f t="shared" si="6"/>
        <v>0</v>
      </c>
    </row>
    <row r="46" spans="1:24" ht="11.1" customHeight="1" outlineLevel="2" x14ac:dyDescent="0.2">
      <c r="A46" s="9" t="s">
        <v>25</v>
      </c>
      <c r="B46" s="9" t="s">
        <v>21</v>
      </c>
      <c r="C46" s="9"/>
      <c r="D46" s="5"/>
      <c r="E46" s="5">
        <v>10</v>
      </c>
      <c r="F46" s="5">
        <v>10</v>
      </c>
      <c r="G46" s="5"/>
      <c r="H46" s="18">
        <f>VLOOKUP(A46,[1]TDSheet!$A:$H,8,0)</f>
        <v>0.45</v>
      </c>
      <c r="I46" s="7">
        <f>VLOOKUP(A46,[1]TDSheet!$A:$I,9,)</f>
        <v>50</v>
      </c>
      <c r="J46" s="7">
        <f>VLOOKUP(A46,[2]Бердянск!$A:$B,2,0)</f>
        <v>12</v>
      </c>
      <c r="K46" s="7">
        <f t="shared" si="2"/>
        <v>-2</v>
      </c>
      <c r="M46" s="7">
        <f>VLOOKUP(A46,[1]TDSheet!$A:$O,15,0)</f>
        <v>15</v>
      </c>
      <c r="N46" s="7">
        <f t="shared" si="3"/>
        <v>2</v>
      </c>
      <c r="O46" s="19">
        <v>15</v>
      </c>
      <c r="P46" s="19"/>
      <c r="R46" s="7">
        <f t="shared" si="4"/>
        <v>15</v>
      </c>
      <c r="S46" s="7">
        <f t="shared" si="5"/>
        <v>7.5</v>
      </c>
      <c r="T46" s="7">
        <f>VLOOKUP(A46,[1]TDSheet!$A:$U,21,0)</f>
        <v>0</v>
      </c>
      <c r="U46" s="7">
        <f>VLOOKUP(A46,[1]TDSheet!$A:$V,22,0)</f>
        <v>0</v>
      </c>
      <c r="V46" s="7">
        <f>VLOOKUP(A46,[1]TDSheet!$A:$N,14,0)</f>
        <v>2</v>
      </c>
      <c r="X46" s="7">
        <f t="shared" si="6"/>
        <v>6.75</v>
      </c>
    </row>
    <row r="47" spans="1:24" ht="21.95" customHeight="1" outlineLevel="2" x14ac:dyDescent="0.2">
      <c r="A47" s="9" t="s">
        <v>77</v>
      </c>
      <c r="B47" s="9" t="s">
        <v>21</v>
      </c>
      <c r="C47" s="21" t="str">
        <f>VLOOKUP(A47,[1]TDSheet!$A:$C,3,0)</f>
        <v>Нояб</v>
      </c>
      <c r="D47" s="5"/>
      <c r="E47" s="5">
        <v>148</v>
      </c>
      <c r="F47" s="5">
        <v>146</v>
      </c>
      <c r="G47" s="5"/>
      <c r="H47" s="18">
        <f>VLOOKUP(A47,[1]TDSheet!$A:$H,8,0)</f>
        <v>0.4</v>
      </c>
      <c r="I47" s="7">
        <f>VLOOKUP(A47,[1]TDSheet!$A:$I,9,)</f>
        <v>40</v>
      </c>
      <c r="J47" s="7">
        <f>VLOOKUP(A47,[2]Бердянск!$A:$B,2,0)</f>
        <v>151</v>
      </c>
      <c r="K47" s="7">
        <f t="shared" si="2"/>
        <v>-5</v>
      </c>
      <c r="M47" s="7">
        <f>VLOOKUP(A47,[1]TDSheet!$A:$O,15,0)</f>
        <v>0</v>
      </c>
      <c r="N47" s="7">
        <f t="shared" si="3"/>
        <v>29.2</v>
      </c>
      <c r="O47" s="19">
        <v>380</v>
      </c>
      <c r="P47" s="19"/>
      <c r="R47" s="7">
        <f t="shared" si="4"/>
        <v>13.013698630136986</v>
      </c>
      <c r="S47" s="7">
        <f t="shared" si="5"/>
        <v>0</v>
      </c>
      <c r="T47" s="7">
        <f>VLOOKUP(A47,[1]TDSheet!$A:$U,21,0)</f>
        <v>8</v>
      </c>
      <c r="U47" s="7">
        <f>VLOOKUP(A47,[1]TDSheet!$A:$V,22,0)</f>
        <v>19.399999999999999</v>
      </c>
      <c r="V47" s="7">
        <f>VLOOKUP(A47,[1]TDSheet!$A:$N,14,0)</f>
        <v>0</v>
      </c>
      <c r="X47" s="7">
        <f t="shared" si="6"/>
        <v>152</v>
      </c>
    </row>
    <row r="48" spans="1:24" ht="11.1" customHeight="1" outlineLevel="2" x14ac:dyDescent="0.2">
      <c r="A48" s="9" t="s">
        <v>78</v>
      </c>
      <c r="B48" s="9" t="s">
        <v>21</v>
      </c>
      <c r="C48" s="21" t="str">
        <f>VLOOKUP(A48,[1]TDSheet!$A:$C,3,0)</f>
        <v>Нояб</v>
      </c>
      <c r="D48" s="5">
        <v>330</v>
      </c>
      <c r="E48" s="5">
        <v>138</v>
      </c>
      <c r="F48" s="5">
        <v>392</v>
      </c>
      <c r="G48" s="5">
        <v>-11</v>
      </c>
      <c r="H48" s="18">
        <f>VLOOKUP(A48,[1]TDSheet!$A:$H,8,0)</f>
        <v>0.4</v>
      </c>
      <c r="I48" s="7">
        <f>VLOOKUP(A48,[1]TDSheet!$A:$I,9,)</f>
        <v>45</v>
      </c>
      <c r="J48" s="7">
        <f>VLOOKUP(A48,[2]Бердянск!$A:$B,2,0)</f>
        <v>380</v>
      </c>
      <c r="K48" s="7">
        <f t="shared" si="2"/>
        <v>12</v>
      </c>
      <c r="M48" s="7">
        <f>VLOOKUP(A48,[1]TDSheet!$A:$O,15,0)</f>
        <v>570</v>
      </c>
      <c r="N48" s="7">
        <f t="shared" si="3"/>
        <v>78.400000000000006</v>
      </c>
      <c r="O48" s="19">
        <v>460</v>
      </c>
      <c r="P48" s="19"/>
      <c r="R48" s="7">
        <f t="shared" si="4"/>
        <v>12.997448979591836</v>
      </c>
      <c r="S48" s="7">
        <f t="shared" si="5"/>
        <v>7.1301020408163263</v>
      </c>
      <c r="T48" s="7">
        <f>VLOOKUP(A48,[1]TDSheet!$A:$U,21,0)</f>
        <v>74.8</v>
      </c>
      <c r="U48" s="7">
        <f>VLOOKUP(A48,[1]TDSheet!$A:$V,22,0)</f>
        <v>56.2</v>
      </c>
      <c r="V48" s="7">
        <f>VLOOKUP(A48,[1]TDSheet!$A:$N,14,0)</f>
        <v>68.599999999999994</v>
      </c>
      <c r="X48" s="7">
        <f t="shared" si="6"/>
        <v>184</v>
      </c>
    </row>
    <row r="49" spans="1:24" ht="11.1" customHeight="1" outlineLevel="2" x14ac:dyDescent="0.2">
      <c r="A49" s="9" t="s">
        <v>79</v>
      </c>
      <c r="B49" s="9" t="s">
        <v>21</v>
      </c>
      <c r="C49" s="21" t="str">
        <f>VLOOKUP(A49,[1]TDSheet!$A:$C,3,0)</f>
        <v>Нояб</v>
      </c>
      <c r="D49" s="5">
        <v>3</v>
      </c>
      <c r="E49" s="5">
        <v>732</v>
      </c>
      <c r="F49" s="5">
        <v>542</v>
      </c>
      <c r="G49" s="5">
        <v>158</v>
      </c>
      <c r="H49" s="18">
        <f>VLOOKUP(A49,[1]TDSheet!$A:$H,8,0)</f>
        <v>0.4</v>
      </c>
      <c r="I49" s="7">
        <f>VLOOKUP(A49,[1]TDSheet!$A:$I,9,)</f>
        <v>40</v>
      </c>
      <c r="J49" s="7">
        <f>VLOOKUP(A49,[2]Бердянск!$A:$B,2,0)</f>
        <v>535</v>
      </c>
      <c r="K49" s="7">
        <f t="shared" si="2"/>
        <v>7</v>
      </c>
      <c r="M49" s="7">
        <f>VLOOKUP(A49,[1]TDSheet!$A:$O,15,0)</f>
        <v>0</v>
      </c>
      <c r="N49" s="7">
        <f t="shared" si="3"/>
        <v>108.4</v>
      </c>
      <c r="O49" s="19">
        <v>1300</v>
      </c>
      <c r="P49" s="19"/>
      <c r="R49" s="7">
        <f t="shared" si="4"/>
        <v>13.450184501845017</v>
      </c>
      <c r="S49" s="7">
        <f t="shared" si="5"/>
        <v>1.4575645756457565</v>
      </c>
      <c r="T49" s="7">
        <f>VLOOKUP(A49,[1]TDSheet!$A:$U,21,0)</f>
        <v>29.4</v>
      </c>
      <c r="U49" s="7">
        <f>VLOOKUP(A49,[1]TDSheet!$A:$V,22,0)</f>
        <v>91.8</v>
      </c>
      <c r="V49" s="7">
        <f>VLOOKUP(A49,[1]TDSheet!$A:$N,14,0)</f>
        <v>8.1999999999999993</v>
      </c>
      <c r="X49" s="7">
        <f t="shared" si="6"/>
        <v>520</v>
      </c>
    </row>
    <row r="50" spans="1:24" ht="11.1" customHeight="1" outlineLevel="2" x14ac:dyDescent="0.2">
      <c r="A50" s="9" t="s">
        <v>12</v>
      </c>
      <c r="B50" s="9" t="s">
        <v>9</v>
      </c>
      <c r="C50" s="21" t="str">
        <f>VLOOKUP(A50,[1]TDSheet!$A:$C,3,0)</f>
        <v>Нояб</v>
      </c>
      <c r="D50" s="5"/>
      <c r="E50" s="5">
        <v>86.701999999999998</v>
      </c>
      <c r="F50" s="5">
        <v>82.754999999999995</v>
      </c>
      <c r="G50" s="5">
        <v>3.9470000000000001</v>
      </c>
      <c r="H50" s="18">
        <f>VLOOKUP(A50,[1]TDSheet!$A:$H,8,0)</f>
        <v>1</v>
      </c>
      <c r="I50" s="7">
        <f>VLOOKUP(A50,[1]TDSheet!$A:$I,9,)</f>
        <v>50</v>
      </c>
      <c r="J50" s="7">
        <f>VLOOKUP(A50,[2]Бердянск!$A:$B,2,0)</f>
        <v>82.206999999999994</v>
      </c>
      <c r="K50" s="7">
        <f t="shared" si="2"/>
        <v>0.54800000000000182</v>
      </c>
      <c r="M50" s="7">
        <f>VLOOKUP(A50,[1]TDSheet!$A:$O,15,0)</f>
        <v>0</v>
      </c>
      <c r="N50" s="7">
        <f t="shared" si="3"/>
        <v>16.550999999999998</v>
      </c>
      <c r="O50" s="19">
        <v>220</v>
      </c>
      <c r="P50" s="19"/>
      <c r="R50" s="7">
        <f t="shared" si="4"/>
        <v>13.530723219140839</v>
      </c>
      <c r="S50" s="7">
        <f t="shared" si="5"/>
        <v>0.23847501661531029</v>
      </c>
      <c r="T50" s="7">
        <f>VLOOKUP(A50,[1]TDSheet!$A:$U,21,0)</f>
        <v>4.0495999999999999</v>
      </c>
      <c r="U50" s="7">
        <f>VLOOKUP(A50,[1]TDSheet!$A:$V,22,0)</f>
        <v>9.4445999999999994</v>
      </c>
      <c r="V50" s="7">
        <f>VLOOKUP(A50,[1]TDSheet!$A:$N,14,0)</f>
        <v>1.1224000000000001</v>
      </c>
      <c r="X50" s="7">
        <f t="shared" si="6"/>
        <v>220</v>
      </c>
    </row>
    <row r="51" spans="1:24" ht="11.1" customHeight="1" outlineLevel="2" x14ac:dyDescent="0.2">
      <c r="A51" s="9" t="s">
        <v>13</v>
      </c>
      <c r="B51" s="9" t="s">
        <v>9</v>
      </c>
      <c r="C51" s="21" t="str">
        <f>VLOOKUP(A51,[1]TDSheet!$A:$C,3,0)</f>
        <v>Нояб</v>
      </c>
      <c r="D51" s="5">
        <v>22.664000000000001</v>
      </c>
      <c r="E51" s="5">
        <v>43.46</v>
      </c>
      <c r="F51" s="5">
        <v>37.764000000000003</v>
      </c>
      <c r="G51" s="5"/>
      <c r="H51" s="18">
        <f>VLOOKUP(A51,[1]TDSheet!$A:$H,8,0)</f>
        <v>1</v>
      </c>
      <c r="I51" s="7">
        <f>VLOOKUP(A51,[1]TDSheet!$A:$I,9,)</f>
        <v>50</v>
      </c>
      <c r="J51" s="7">
        <f>VLOOKUP(A51,[2]Бердянск!$A:$B,2,0)</f>
        <v>41.332000000000001</v>
      </c>
      <c r="K51" s="7">
        <f t="shared" si="2"/>
        <v>-3.5679999999999978</v>
      </c>
      <c r="M51" s="7">
        <f>VLOOKUP(A51,[1]TDSheet!$A:$O,15,0)</f>
        <v>100</v>
      </c>
      <c r="N51" s="7">
        <f t="shared" si="3"/>
        <v>7.5528000000000004</v>
      </c>
      <c r="O51" s="19"/>
      <c r="P51" s="19"/>
      <c r="R51" s="7">
        <f t="shared" si="4"/>
        <v>13.240122868340217</v>
      </c>
      <c r="S51" s="7">
        <f t="shared" si="5"/>
        <v>13.240122868340217</v>
      </c>
      <c r="T51" s="7">
        <f>VLOOKUP(A51,[1]TDSheet!$A:$U,21,0)</f>
        <v>6.2856000000000005</v>
      </c>
      <c r="U51" s="7">
        <f>VLOOKUP(A51,[1]TDSheet!$A:$V,22,0)</f>
        <v>7.5524000000000004</v>
      </c>
      <c r="V51" s="7">
        <f>VLOOKUP(A51,[1]TDSheet!$A:$N,14,0)</f>
        <v>13.244800000000001</v>
      </c>
      <c r="X51" s="7">
        <f t="shared" si="6"/>
        <v>0</v>
      </c>
    </row>
    <row r="52" spans="1:24" ht="11.1" customHeight="1" outlineLevel="2" x14ac:dyDescent="0.2">
      <c r="A52" s="9" t="s">
        <v>14</v>
      </c>
      <c r="B52" s="9" t="s">
        <v>9</v>
      </c>
      <c r="C52" s="21" t="str">
        <f>VLOOKUP(A52,[1]TDSheet!$A:$C,3,0)</f>
        <v>Нояб</v>
      </c>
      <c r="D52" s="5">
        <v>26.974</v>
      </c>
      <c r="E52" s="5">
        <v>16.068000000000001</v>
      </c>
      <c r="F52" s="5">
        <v>30.527000000000001</v>
      </c>
      <c r="G52" s="5">
        <v>-14.459</v>
      </c>
      <c r="H52" s="18">
        <f>VLOOKUP(A52,[1]TDSheet!$A:$H,8,0)</f>
        <v>1</v>
      </c>
      <c r="I52" s="7">
        <f>VLOOKUP(A52,[1]TDSheet!$A:$I,9,)</f>
        <v>55</v>
      </c>
      <c r="J52" s="7">
        <f>VLOOKUP(A52,[2]Бердянск!$A:$B,2,0)</f>
        <v>31.233000000000001</v>
      </c>
      <c r="K52" s="7">
        <f t="shared" si="2"/>
        <v>-0.70599999999999952</v>
      </c>
      <c r="M52" s="7">
        <f>VLOOKUP(A52,[1]TDSheet!$A:$O,15,0)</f>
        <v>160</v>
      </c>
      <c r="N52" s="7">
        <f t="shared" si="3"/>
        <v>6.1054000000000004</v>
      </c>
      <c r="O52" s="19"/>
      <c r="P52" s="19"/>
      <c r="R52" s="7">
        <f t="shared" si="4"/>
        <v>23.838077767222458</v>
      </c>
      <c r="S52" s="7">
        <f t="shared" si="5"/>
        <v>23.838077767222458</v>
      </c>
      <c r="T52" s="7">
        <f>VLOOKUP(A52,[1]TDSheet!$A:$U,21,0)</f>
        <v>9.8966000000000012</v>
      </c>
      <c r="U52" s="7">
        <f>VLOOKUP(A52,[1]TDSheet!$A:$V,22,0)</f>
        <v>9.5445999999999991</v>
      </c>
      <c r="V52" s="7">
        <f>VLOOKUP(A52,[1]TDSheet!$A:$N,14,0)</f>
        <v>19.312999999999999</v>
      </c>
      <c r="X52" s="7">
        <f t="shared" si="6"/>
        <v>0</v>
      </c>
    </row>
    <row r="53" spans="1:24" ht="21.95" customHeight="1" outlineLevel="2" x14ac:dyDescent="0.2">
      <c r="A53" s="9" t="s">
        <v>57</v>
      </c>
      <c r="B53" s="9" t="s">
        <v>9</v>
      </c>
      <c r="C53" s="9"/>
      <c r="D53" s="5">
        <v>205.49299999999999</v>
      </c>
      <c r="E53" s="5">
        <v>15.59</v>
      </c>
      <c r="F53" s="5">
        <v>129.815</v>
      </c>
      <c r="G53" s="5"/>
      <c r="H53" s="18">
        <f>VLOOKUP(A53,[1]TDSheet!$A:$H,8,0)</f>
        <v>1</v>
      </c>
      <c r="I53" s="7">
        <f>VLOOKUP(A53,[1]TDSheet!$A:$I,9,)</f>
        <v>40</v>
      </c>
      <c r="J53" s="7">
        <f>VLOOKUP(A53,[2]Бердянск!$A:$B,2,0)</f>
        <v>129.666</v>
      </c>
      <c r="K53" s="7">
        <f t="shared" si="2"/>
        <v>0.14900000000000091</v>
      </c>
      <c r="M53" s="7">
        <f>VLOOKUP(A53,[1]TDSheet!$A:$O,15,0)</f>
        <v>580</v>
      </c>
      <c r="N53" s="7">
        <f t="shared" si="3"/>
        <v>25.963000000000001</v>
      </c>
      <c r="O53" s="19"/>
      <c r="P53" s="19"/>
      <c r="R53" s="7">
        <f t="shared" si="4"/>
        <v>22.339483110580442</v>
      </c>
      <c r="S53" s="7">
        <f t="shared" si="5"/>
        <v>22.339483110580442</v>
      </c>
      <c r="T53" s="7">
        <f>VLOOKUP(A53,[1]TDSheet!$A:$U,21,0)</f>
        <v>61.594200000000001</v>
      </c>
      <c r="U53" s="7">
        <f>VLOOKUP(A53,[1]TDSheet!$A:$V,22,0)</f>
        <v>36.143999999999998</v>
      </c>
      <c r="V53" s="7">
        <f>VLOOKUP(A53,[1]TDSheet!$A:$N,14,0)</f>
        <v>70.746400000000008</v>
      </c>
      <c r="X53" s="7">
        <f t="shared" si="6"/>
        <v>0</v>
      </c>
    </row>
    <row r="54" spans="1:24" ht="11.1" customHeight="1" outlineLevel="2" x14ac:dyDescent="0.2">
      <c r="A54" s="9" t="s">
        <v>80</v>
      </c>
      <c r="B54" s="9" t="s">
        <v>21</v>
      </c>
      <c r="C54" s="21" t="str">
        <f>VLOOKUP(A54,[1]TDSheet!$A:$C,3,0)</f>
        <v>Нояб</v>
      </c>
      <c r="D54" s="5">
        <v>354</v>
      </c>
      <c r="E54" s="5"/>
      <c r="F54" s="5">
        <v>238</v>
      </c>
      <c r="G54" s="5">
        <v>-5</v>
      </c>
      <c r="H54" s="18">
        <f>VLOOKUP(A54,[1]TDSheet!$A:$H,8,0)</f>
        <v>0.4</v>
      </c>
      <c r="I54" s="7">
        <f>VLOOKUP(A54,[1]TDSheet!$A:$I,9,)</f>
        <v>45</v>
      </c>
      <c r="J54" s="7">
        <f>VLOOKUP(A54,[2]Бердянск!$A:$B,2,0)</f>
        <v>304</v>
      </c>
      <c r="K54" s="7">
        <f t="shared" si="2"/>
        <v>-66</v>
      </c>
      <c r="M54" s="7">
        <f>VLOOKUP(A54,[1]TDSheet!$A:$O,15,0)</f>
        <v>690</v>
      </c>
      <c r="N54" s="7">
        <f t="shared" si="3"/>
        <v>47.6</v>
      </c>
      <c r="O54" s="19"/>
      <c r="P54" s="19"/>
      <c r="R54" s="7">
        <f t="shared" si="4"/>
        <v>14.390756302521009</v>
      </c>
      <c r="S54" s="7">
        <f t="shared" si="5"/>
        <v>14.390756302521009</v>
      </c>
      <c r="T54" s="7">
        <f>VLOOKUP(A54,[1]TDSheet!$A:$U,21,0)</f>
        <v>80.599999999999994</v>
      </c>
      <c r="U54" s="7">
        <f>VLOOKUP(A54,[1]TDSheet!$A:$V,22,0)</f>
        <v>29.8</v>
      </c>
      <c r="V54" s="7">
        <f>VLOOKUP(A54,[1]TDSheet!$A:$N,14,0)</f>
        <v>84</v>
      </c>
      <c r="X54" s="7">
        <f t="shared" si="6"/>
        <v>0</v>
      </c>
    </row>
    <row r="55" spans="1:24" ht="21.95" customHeight="1" outlineLevel="2" x14ac:dyDescent="0.2">
      <c r="A55" s="9" t="s">
        <v>58</v>
      </c>
      <c r="B55" s="9" t="s">
        <v>9</v>
      </c>
      <c r="C55" s="9"/>
      <c r="D55" s="5"/>
      <c r="E55" s="5">
        <v>5</v>
      </c>
      <c r="F55" s="5"/>
      <c r="G55" s="5">
        <v>5</v>
      </c>
      <c r="H55" s="18">
        <v>1</v>
      </c>
      <c r="I55" s="7">
        <v>40</v>
      </c>
      <c r="K55" s="7">
        <f t="shared" si="2"/>
        <v>0</v>
      </c>
      <c r="N55" s="7">
        <f t="shared" si="3"/>
        <v>0</v>
      </c>
      <c r="O55" s="19"/>
      <c r="P55" s="19"/>
      <c r="R55" s="7" t="e">
        <f t="shared" si="4"/>
        <v>#DIV/0!</v>
      </c>
      <c r="S55" s="7" t="e">
        <f t="shared" si="5"/>
        <v>#DIV/0!</v>
      </c>
      <c r="T55" s="7">
        <v>0</v>
      </c>
      <c r="U55" s="7">
        <v>0</v>
      </c>
      <c r="V55" s="7">
        <v>0</v>
      </c>
      <c r="X55" s="7">
        <f t="shared" si="6"/>
        <v>0</v>
      </c>
    </row>
    <row r="56" spans="1:24" ht="21.95" customHeight="1" outlineLevel="2" x14ac:dyDescent="0.2">
      <c r="A56" s="9" t="s">
        <v>81</v>
      </c>
      <c r="B56" s="9" t="s">
        <v>21</v>
      </c>
      <c r="C56" s="9"/>
      <c r="D56" s="5"/>
      <c r="E56" s="5">
        <v>6</v>
      </c>
      <c r="F56" s="5">
        <v>6</v>
      </c>
      <c r="G56" s="5"/>
      <c r="H56" s="18">
        <f>VLOOKUP(A56,[1]TDSheet!$A:$H,8,0)</f>
        <v>0.35</v>
      </c>
      <c r="I56" s="7">
        <f>VLOOKUP(A56,[1]TDSheet!$A:$I,9,)</f>
        <v>45</v>
      </c>
      <c r="J56" s="7">
        <f>VLOOKUP(A56,[2]Бердянск!$A:$B,2,0)</f>
        <v>6</v>
      </c>
      <c r="K56" s="7">
        <f t="shared" si="2"/>
        <v>0</v>
      </c>
      <c r="M56" s="7">
        <f>VLOOKUP(A56,[1]TDSheet!$A:$O,15,0)</f>
        <v>9.6</v>
      </c>
      <c r="N56" s="7">
        <f t="shared" si="3"/>
        <v>1.2</v>
      </c>
      <c r="O56" s="19">
        <f t="shared" ref="O20:O66" si="7">13*N56-M56-G56</f>
        <v>6</v>
      </c>
      <c r="P56" s="19"/>
      <c r="R56" s="7">
        <f t="shared" si="4"/>
        <v>13</v>
      </c>
      <c r="S56" s="7">
        <f t="shared" si="5"/>
        <v>8</v>
      </c>
      <c r="T56" s="7">
        <f>VLOOKUP(A56,[1]TDSheet!$A:$U,21,0)</f>
        <v>0</v>
      </c>
      <c r="U56" s="7">
        <f>VLOOKUP(A56,[1]TDSheet!$A:$V,22,0)</f>
        <v>0</v>
      </c>
      <c r="V56" s="7">
        <f>VLOOKUP(A56,[1]TDSheet!$A:$N,14,0)</f>
        <v>1.2</v>
      </c>
      <c r="X56" s="7">
        <f t="shared" si="6"/>
        <v>2.0999999999999996</v>
      </c>
    </row>
    <row r="57" spans="1:24" ht="21.95" customHeight="1" outlineLevel="2" x14ac:dyDescent="0.2">
      <c r="A57" s="9" t="s">
        <v>82</v>
      </c>
      <c r="B57" s="9" t="s">
        <v>21</v>
      </c>
      <c r="C57" s="9"/>
      <c r="D57" s="5">
        <v>4</v>
      </c>
      <c r="E57" s="5">
        <v>10</v>
      </c>
      <c r="F57" s="5">
        <v>6</v>
      </c>
      <c r="G57" s="5">
        <v>6</v>
      </c>
      <c r="H57" s="18">
        <f>VLOOKUP(A57,[1]TDSheet!$A:$H,8,0)</f>
        <v>0.4</v>
      </c>
      <c r="I57" s="7">
        <f>VLOOKUP(A57,[1]TDSheet!$A:$I,9,)</f>
        <v>60</v>
      </c>
      <c r="J57" s="7">
        <f>VLOOKUP(A57,[2]Бердянск!$A:$B,2,0)</f>
        <v>6</v>
      </c>
      <c r="K57" s="7">
        <f t="shared" si="2"/>
        <v>0</v>
      </c>
      <c r="M57" s="7">
        <f>VLOOKUP(A57,[1]TDSheet!$A:$O,15,0)</f>
        <v>9.1999999999999993</v>
      </c>
      <c r="N57" s="7">
        <f t="shared" si="3"/>
        <v>1.2</v>
      </c>
      <c r="O57" s="19"/>
      <c r="P57" s="19"/>
      <c r="R57" s="7">
        <f t="shared" si="4"/>
        <v>12.666666666666666</v>
      </c>
      <c r="S57" s="7">
        <f t="shared" si="5"/>
        <v>12.666666666666666</v>
      </c>
      <c r="T57" s="7">
        <f>VLOOKUP(A57,[1]TDSheet!$A:$U,21,0)</f>
        <v>0</v>
      </c>
      <c r="U57" s="7">
        <f>VLOOKUP(A57,[1]TDSheet!$A:$V,22,0)</f>
        <v>0</v>
      </c>
      <c r="V57" s="7">
        <f>VLOOKUP(A57,[1]TDSheet!$A:$N,14,0)</f>
        <v>1.2</v>
      </c>
      <c r="X57" s="7">
        <f t="shared" si="6"/>
        <v>0</v>
      </c>
    </row>
    <row r="58" spans="1:24" ht="21.95" customHeight="1" outlineLevel="2" x14ac:dyDescent="0.2">
      <c r="A58" s="9" t="s">
        <v>83</v>
      </c>
      <c r="B58" s="9" t="s">
        <v>21</v>
      </c>
      <c r="C58" s="9"/>
      <c r="D58" s="5"/>
      <c r="E58" s="5">
        <v>6</v>
      </c>
      <c r="F58" s="5">
        <v>5</v>
      </c>
      <c r="G58" s="5"/>
      <c r="H58" s="18">
        <f>VLOOKUP(A58,[1]TDSheet!$A:$H,8,0)</f>
        <v>0.35</v>
      </c>
      <c r="I58" s="7">
        <f>VLOOKUP(A58,[1]TDSheet!$A:$I,9,)</f>
        <v>45</v>
      </c>
      <c r="J58" s="7">
        <f>VLOOKUP(A58,[2]Бердянск!$A:$B,2,0)</f>
        <v>5</v>
      </c>
      <c r="K58" s="7">
        <f t="shared" si="2"/>
        <v>0</v>
      </c>
      <c r="M58" s="7">
        <f>VLOOKUP(A58,[1]TDSheet!$A:$O,15,0)</f>
        <v>9.6</v>
      </c>
      <c r="N58" s="7">
        <f t="shared" si="3"/>
        <v>1</v>
      </c>
      <c r="O58" s="19">
        <f t="shared" si="7"/>
        <v>3.4000000000000004</v>
      </c>
      <c r="P58" s="19"/>
      <c r="R58" s="7">
        <f t="shared" si="4"/>
        <v>13</v>
      </c>
      <c r="S58" s="7">
        <f t="shared" si="5"/>
        <v>9.6</v>
      </c>
      <c r="T58" s="7">
        <f>VLOOKUP(A58,[1]TDSheet!$A:$U,21,0)</f>
        <v>0</v>
      </c>
      <c r="U58" s="7">
        <f>VLOOKUP(A58,[1]TDSheet!$A:$V,22,0)</f>
        <v>0</v>
      </c>
      <c r="V58" s="7">
        <f>VLOOKUP(A58,[1]TDSheet!$A:$N,14,0)</f>
        <v>1.2</v>
      </c>
      <c r="X58" s="7">
        <f t="shared" si="6"/>
        <v>1.19</v>
      </c>
    </row>
    <row r="59" spans="1:24" ht="21.95" customHeight="1" outlineLevel="2" x14ac:dyDescent="0.2">
      <c r="A59" s="9" t="s">
        <v>84</v>
      </c>
      <c r="B59" s="9" t="s">
        <v>21</v>
      </c>
      <c r="C59" s="9"/>
      <c r="D59" s="5"/>
      <c r="E59" s="5">
        <v>20</v>
      </c>
      <c r="F59" s="5">
        <v>11</v>
      </c>
      <c r="G59" s="5">
        <v>8</v>
      </c>
      <c r="H59" s="18">
        <f>VLOOKUP(A59,[1]TDSheet!$A:$H,8,0)</f>
        <v>0.1</v>
      </c>
      <c r="I59" s="7">
        <f>VLOOKUP(A59,[1]TDSheet!$A:$I,9,)</f>
        <v>730</v>
      </c>
      <c r="J59" s="7">
        <f>VLOOKUP(A59,[2]Бердянск!$A:$B,2,0)</f>
        <v>26</v>
      </c>
      <c r="K59" s="7">
        <f t="shared" si="2"/>
        <v>-15</v>
      </c>
      <c r="M59" s="7">
        <f>VLOOKUP(A59,[1]TDSheet!$A:$O,15,0)</f>
        <v>30</v>
      </c>
      <c r="N59" s="7">
        <f t="shared" si="3"/>
        <v>2.2000000000000002</v>
      </c>
      <c r="O59" s="19"/>
      <c r="P59" s="19"/>
      <c r="R59" s="7">
        <f t="shared" si="4"/>
        <v>17.27272727272727</v>
      </c>
      <c r="S59" s="7">
        <f t="shared" si="5"/>
        <v>17.27272727272727</v>
      </c>
      <c r="T59" s="7">
        <f>VLOOKUP(A59,[1]TDSheet!$A:$U,21,0)</f>
        <v>0</v>
      </c>
      <c r="U59" s="7">
        <f>VLOOKUP(A59,[1]TDSheet!$A:$V,22,0)</f>
        <v>0</v>
      </c>
      <c r="V59" s="7">
        <f>VLOOKUP(A59,[1]TDSheet!$A:$N,14,0)</f>
        <v>4</v>
      </c>
      <c r="X59" s="7">
        <f t="shared" si="6"/>
        <v>0</v>
      </c>
    </row>
    <row r="60" spans="1:24" ht="11.1" customHeight="1" outlineLevel="2" x14ac:dyDescent="0.2">
      <c r="A60" s="9" t="s">
        <v>85</v>
      </c>
      <c r="B60" s="9" t="s">
        <v>21</v>
      </c>
      <c r="C60" s="21" t="str">
        <f>VLOOKUP(A60,[1]TDSheet!$A:$C,3,0)</f>
        <v>Нояб</v>
      </c>
      <c r="D60" s="5">
        <v>-7</v>
      </c>
      <c r="E60" s="5">
        <v>366</v>
      </c>
      <c r="F60" s="5">
        <v>235</v>
      </c>
      <c r="G60" s="5">
        <v>124</v>
      </c>
      <c r="H60" s="18">
        <f>VLOOKUP(A60,[1]TDSheet!$A:$H,8,0)</f>
        <v>0.4</v>
      </c>
      <c r="I60" s="7">
        <f>VLOOKUP(A60,[1]TDSheet!$A:$I,9,)</f>
        <v>40</v>
      </c>
      <c r="J60" s="7">
        <f>VLOOKUP(A60,[2]Бердянск!$A:$B,2,0)</f>
        <v>237</v>
      </c>
      <c r="K60" s="7">
        <f t="shared" si="2"/>
        <v>-2</v>
      </c>
      <c r="M60" s="7">
        <f>VLOOKUP(A60,[1]TDSheet!$A:$O,15,0)</f>
        <v>0</v>
      </c>
      <c r="N60" s="7">
        <f t="shared" si="3"/>
        <v>47</v>
      </c>
      <c r="O60" s="19">
        <f t="shared" si="7"/>
        <v>487</v>
      </c>
      <c r="P60" s="19"/>
      <c r="R60" s="7">
        <f t="shared" si="4"/>
        <v>13</v>
      </c>
      <c r="S60" s="7">
        <f t="shared" si="5"/>
        <v>2.6382978723404253</v>
      </c>
      <c r="T60" s="7">
        <f>VLOOKUP(A60,[1]TDSheet!$A:$U,21,0)</f>
        <v>2.4</v>
      </c>
      <c r="U60" s="7">
        <f>VLOOKUP(A60,[1]TDSheet!$A:$V,22,0)</f>
        <v>44</v>
      </c>
      <c r="V60" s="7">
        <f>VLOOKUP(A60,[1]TDSheet!$A:$N,14,0)</f>
        <v>7.4</v>
      </c>
      <c r="X60" s="7">
        <f t="shared" si="6"/>
        <v>194.8</v>
      </c>
    </row>
    <row r="61" spans="1:24" ht="11.1" customHeight="1" outlineLevel="2" x14ac:dyDescent="0.2">
      <c r="A61" s="9" t="s">
        <v>86</v>
      </c>
      <c r="B61" s="9" t="s">
        <v>21</v>
      </c>
      <c r="C61" s="9"/>
      <c r="D61" s="5"/>
      <c r="E61" s="5">
        <v>6</v>
      </c>
      <c r="F61" s="5">
        <v>6</v>
      </c>
      <c r="G61" s="5"/>
      <c r="H61" s="18">
        <f>VLOOKUP(A61,[1]TDSheet!$A:$H,8,0)</f>
        <v>0.4</v>
      </c>
      <c r="I61" s="7">
        <f>VLOOKUP(A61,[1]TDSheet!$A:$I,9,)</f>
        <v>40</v>
      </c>
      <c r="J61" s="7">
        <f>VLOOKUP(A61,[2]Бердянск!$A:$B,2,0)</f>
        <v>6</v>
      </c>
      <c r="K61" s="7">
        <f t="shared" si="2"/>
        <v>0</v>
      </c>
      <c r="M61" s="7">
        <f>VLOOKUP(A61,[1]TDSheet!$A:$O,15,0)</f>
        <v>9.6</v>
      </c>
      <c r="N61" s="7">
        <f t="shared" si="3"/>
        <v>1.2</v>
      </c>
      <c r="O61" s="19">
        <f t="shared" si="7"/>
        <v>6</v>
      </c>
      <c r="P61" s="19"/>
      <c r="R61" s="7">
        <f t="shared" si="4"/>
        <v>13</v>
      </c>
      <c r="S61" s="7">
        <f t="shared" si="5"/>
        <v>8</v>
      </c>
      <c r="T61" s="7">
        <f>VLOOKUP(A61,[1]TDSheet!$A:$U,21,0)</f>
        <v>0</v>
      </c>
      <c r="U61" s="7">
        <f>VLOOKUP(A61,[1]TDSheet!$A:$V,22,0)</f>
        <v>0</v>
      </c>
      <c r="V61" s="7">
        <f>VLOOKUP(A61,[1]TDSheet!$A:$N,14,0)</f>
        <v>1.2</v>
      </c>
      <c r="X61" s="7">
        <f t="shared" si="6"/>
        <v>2.4000000000000004</v>
      </c>
    </row>
    <row r="62" spans="1:24" ht="11.1" customHeight="1" outlineLevel="2" x14ac:dyDescent="0.2">
      <c r="A62" s="9" t="s">
        <v>87</v>
      </c>
      <c r="B62" s="9" t="s">
        <v>21</v>
      </c>
      <c r="C62" s="9"/>
      <c r="D62" s="5">
        <v>2</v>
      </c>
      <c r="E62" s="5">
        <v>8</v>
      </c>
      <c r="F62" s="5">
        <v>10</v>
      </c>
      <c r="G62" s="5"/>
      <c r="H62" s="18">
        <f>VLOOKUP(A62,[1]TDSheet!$A:$H,8,0)</f>
        <v>0.35</v>
      </c>
      <c r="I62" s="7">
        <f>VLOOKUP(A62,[1]TDSheet!$A:$I,9,)</f>
        <v>35</v>
      </c>
      <c r="J62" s="7">
        <f>VLOOKUP(A62,[2]Бердянск!$A:$B,2,0)</f>
        <v>10</v>
      </c>
      <c r="K62" s="7">
        <f t="shared" si="2"/>
        <v>0</v>
      </c>
      <c r="M62" s="7">
        <f>VLOOKUP(A62,[1]TDSheet!$A:$O,15,0)</f>
        <v>10</v>
      </c>
      <c r="N62" s="7">
        <f t="shared" si="3"/>
        <v>2</v>
      </c>
      <c r="O62" s="19">
        <f t="shared" si="7"/>
        <v>16</v>
      </c>
      <c r="P62" s="19"/>
      <c r="R62" s="7">
        <f t="shared" si="4"/>
        <v>13</v>
      </c>
      <c r="S62" s="7">
        <f t="shared" si="5"/>
        <v>5</v>
      </c>
      <c r="T62" s="7">
        <f>VLOOKUP(A62,[1]TDSheet!$A:$U,21,0)</f>
        <v>0</v>
      </c>
      <c r="U62" s="7">
        <f>VLOOKUP(A62,[1]TDSheet!$A:$V,22,0)</f>
        <v>0</v>
      </c>
      <c r="V62" s="7">
        <f>VLOOKUP(A62,[1]TDSheet!$A:$N,14,0)</f>
        <v>1.2</v>
      </c>
      <c r="X62" s="7">
        <f t="shared" si="6"/>
        <v>5.6</v>
      </c>
    </row>
    <row r="63" spans="1:24" ht="11.1" customHeight="1" outlineLevel="2" x14ac:dyDescent="0.2">
      <c r="A63" s="9" t="s">
        <v>15</v>
      </c>
      <c r="B63" s="9" t="s">
        <v>9</v>
      </c>
      <c r="C63" s="21" t="str">
        <f>VLOOKUP(A63,[1]TDSheet!$A:$C,3,0)</f>
        <v>Нояб</v>
      </c>
      <c r="D63" s="5">
        <v>32.765000000000001</v>
      </c>
      <c r="E63" s="5">
        <v>10.847</v>
      </c>
      <c r="F63" s="5">
        <v>19.477</v>
      </c>
      <c r="G63" s="5">
        <v>-2.7120000000000002</v>
      </c>
      <c r="H63" s="18">
        <f>VLOOKUP(A63,[1]TDSheet!$A:$H,8,0)</f>
        <v>1</v>
      </c>
      <c r="I63" s="7">
        <f>VLOOKUP(A63,[1]TDSheet!$A:$I,9,)</f>
        <v>50</v>
      </c>
      <c r="J63" s="7">
        <f>VLOOKUP(A63,[2]Бердянск!$A:$B,2,0)</f>
        <v>19.832000000000001</v>
      </c>
      <c r="K63" s="7">
        <f t="shared" si="2"/>
        <v>-0.35500000000000043</v>
      </c>
      <c r="M63" s="7">
        <f>VLOOKUP(A63,[1]TDSheet!$A:$O,15,0)</f>
        <v>140.2122</v>
      </c>
      <c r="N63" s="7">
        <f t="shared" si="3"/>
        <v>3.8954</v>
      </c>
      <c r="O63" s="19"/>
      <c r="P63" s="19"/>
      <c r="R63" s="7">
        <f t="shared" si="4"/>
        <v>35.298095189197518</v>
      </c>
      <c r="S63" s="7">
        <f t="shared" si="5"/>
        <v>35.298095189197518</v>
      </c>
      <c r="T63" s="7">
        <f>VLOOKUP(A63,[1]TDSheet!$A:$U,21,0)</f>
        <v>6.4584000000000001</v>
      </c>
      <c r="U63" s="7">
        <f>VLOOKUP(A63,[1]TDSheet!$A:$V,22,0)</f>
        <v>8.0950000000000006</v>
      </c>
      <c r="V63" s="7">
        <f>VLOOKUP(A63,[1]TDSheet!$A:$N,14,0)</f>
        <v>17.434800000000003</v>
      </c>
      <c r="X63" s="7">
        <f t="shared" si="6"/>
        <v>0</v>
      </c>
    </row>
    <row r="64" spans="1:24" ht="11.1" customHeight="1" outlineLevel="2" x14ac:dyDescent="0.2">
      <c r="A64" s="9" t="s">
        <v>16</v>
      </c>
      <c r="B64" s="9" t="s">
        <v>9</v>
      </c>
      <c r="C64" s="21" t="str">
        <f>VLOOKUP(A64,[1]TDSheet!$A:$C,3,0)</f>
        <v>Нояб</v>
      </c>
      <c r="D64" s="5">
        <v>2.6419999999999999</v>
      </c>
      <c r="E64" s="5">
        <v>53.982999999999997</v>
      </c>
      <c r="F64" s="5">
        <v>31.018999999999998</v>
      </c>
      <c r="G64" s="5">
        <v>5.298</v>
      </c>
      <c r="H64" s="18">
        <f>VLOOKUP(A64,[1]TDSheet!$A:$H,8,0)</f>
        <v>1</v>
      </c>
      <c r="I64" s="7">
        <f>VLOOKUP(A64,[1]TDSheet!$A:$I,9,)</f>
        <v>50</v>
      </c>
      <c r="J64" s="7">
        <f>VLOOKUP(A64,[2]Бердянск!$A:$B,2,0)</f>
        <v>36.924999999999997</v>
      </c>
      <c r="K64" s="7">
        <f t="shared" si="2"/>
        <v>-5.9059999999999988</v>
      </c>
      <c r="M64" s="7">
        <f>VLOOKUP(A64,[1]TDSheet!$A:$O,15,0)</f>
        <v>30</v>
      </c>
      <c r="N64" s="7">
        <f t="shared" si="3"/>
        <v>6.2037999999999993</v>
      </c>
      <c r="O64" s="19">
        <f t="shared" si="7"/>
        <v>45.351399999999984</v>
      </c>
      <c r="P64" s="19"/>
      <c r="R64" s="7">
        <f t="shared" si="4"/>
        <v>13</v>
      </c>
      <c r="S64" s="7">
        <f t="shared" si="5"/>
        <v>5.6897385473419524</v>
      </c>
      <c r="T64" s="7">
        <f>VLOOKUP(A64,[1]TDSheet!$A:$U,21,0)</f>
        <v>1.3683999999999998</v>
      </c>
      <c r="U64" s="7">
        <f>VLOOKUP(A64,[1]TDSheet!$A:$V,22,0)</f>
        <v>6.5676000000000005</v>
      </c>
      <c r="V64" s="7">
        <f>VLOOKUP(A64,[1]TDSheet!$A:$N,14,0)</f>
        <v>4.6052</v>
      </c>
      <c r="X64" s="7">
        <f t="shared" si="6"/>
        <v>45.351399999999984</v>
      </c>
    </row>
    <row r="65" spans="1:24" ht="11.1" customHeight="1" outlineLevel="2" x14ac:dyDescent="0.2">
      <c r="A65" s="9" t="s">
        <v>88</v>
      </c>
      <c r="B65" s="9" t="s">
        <v>21</v>
      </c>
      <c r="C65" s="21" t="str">
        <f>VLOOKUP(A65,[1]TDSheet!$A:$C,3,0)</f>
        <v>Нояб</v>
      </c>
      <c r="D65" s="5">
        <v>204</v>
      </c>
      <c r="E65" s="5"/>
      <c r="F65" s="5">
        <v>104</v>
      </c>
      <c r="G65" s="5"/>
      <c r="H65" s="18">
        <f>VLOOKUP(A65,[1]TDSheet!$A:$H,8,0)</f>
        <v>0.4</v>
      </c>
      <c r="I65" s="7">
        <f>VLOOKUP(A65,[1]TDSheet!$A:$I,9,)</f>
        <v>40</v>
      </c>
      <c r="J65" s="7">
        <f>VLOOKUP(A65,[2]Бердянск!$A:$B,2,0)</f>
        <v>117</v>
      </c>
      <c r="K65" s="7">
        <f t="shared" si="2"/>
        <v>-13</v>
      </c>
      <c r="M65" s="7">
        <f>VLOOKUP(A65,[1]TDSheet!$A:$O,15,0)</f>
        <v>585</v>
      </c>
      <c r="N65" s="7">
        <f t="shared" si="3"/>
        <v>20.8</v>
      </c>
      <c r="O65" s="19"/>
      <c r="P65" s="19"/>
      <c r="R65" s="7">
        <f t="shared" si="4"/>
        <v>28.125</v>
      </c>
      <c r="S65" s="7">
        <f t="shared" si="5"/>
        <v>28.125</v>
      </c>
      <c r="T65" s="7">
        <f>VLOOKUP(A65,[1]TDSheet!$A:$U,21,0)</f>
        <v>58.4</v>
      </c>
      <c r="U65" s="7">
        <f>VLOOKUP(A65,[1]TDSheet!$A:$V,22,0)</f>
        <v>14.8</v>
      </c>
      <c r="V65" s="7">
        <f>VLOOKUP(A65,[1]TDSheet!$A:$N,14,0)</f>
        <v>69.2</v>
      </c>
      <c r="X65" s="7">
        <f t="shared" si="6"/>
        <v>0</v>
      </c>
    </row>
    <row r="66" spans="1:24" ht="11.1" customHeight="1" outlineLevel="2" x14ac:dyDescent="0.2">
      <c r="A66" s="9" t="s">
        <v>89</v>
      </c>
      <c r="B66" s="9" t="s">
        <v>21</v>
      </c>
      <c r="C66" s="21" t="str">
        <f>VLOOKUP(A66,[1]TDSheet!$A:$C,3,0)</f>
        <v>Нояб</v>
      </c>
      <c r="D66" s="5">
        <v>165</v>
      </c>
      <c r="E66" s="5">
        <v>558</v>
      </c>
      <c r="F66" s="5">
        <v>484</v>
      </c>
      <c r="G66" s="5">
        <v>153</v>
      </c>
      <c r="H66" s="18">
        <f>VLOOKUP(A66,[1]TDSheet!$A:$H,8,0)</f>
        <v>0.4</v>
      </c>
      <c r="I66" s="7">
        <f>VLOOKUP(A66,[1]TDSheet!$A:$I,9,)</f>
        <v>40</v>
      </c>
      <c r="J66" s="7">
        <f>VLOOKUP(A66,[2]Бердянск!$A:$B,2,0)</f>
        <v>460</v>
      </c>
      <c r="K66" s="7">
        <f t="shared" si="2"/>
        <v>24</v>
      </c>
      <c r="M66" s="7">
        <f>VLOOKUP(A66,[1]TDSheet!$A:$O,15,0)</f>
        <v>355</v>
      </c>
      <c r="N66" s="7">
        <f t="shared" si="3"/>
        <v>96.8</v>
      </c>
      <c r="O66" s="19">
        <f t="shared" si="7"/>
        <v>750.39999999999986</v>
      </c>
      <c r="P66" s="19"/>
      <c r="R66" s="7">
        <f t="shared" si="4"/>
        <v>12.999999999999998</v>
      </c>
      <c r="S66" s="7">
        <f t="shared" si="5"/>
        <v>5.2479338842975212</v>
      </c>
      <c r="T66" s="7">
        <f>VLOOKUP(A66,[1]TDSheet!$A:$U,21,0)</f>
        <v>62.8</v>
      </c>
      <c r="U66" s="7">
        <f>VLOOKUP(A66,[1]TDSheet!$A:$V,22,0)</f>
        <v>75.599999999999994</v>
      </c>
      <c r="V66" s="7">
        <f>VLOOKUP(A66,[1]TDSheet!$A:$N,14,0)</f>
        <v>70.400000000000006</v>
      </c>
      <c r="X66" s="7">
        <f t="shared" si="6"/>
        <v>300.15999999999997</v>
      </c>
    </row>
    <row r="67" spans="1:24" ht="11.1" customHeight="1" outlineLevel="2" x14ac:dyDescent="0.2">
      <c r="A67" s="9" t="s">
        <v>90</v>
      </c>
      <c r="B67" s="9" t="s">
        <v>21</v>
      </c>
      <c r="C67" s="9"/>
      <c r="D67" s="5">
        <v>-1</v>
      </c>
      <c r="E67" s="5">
        <v>1</v>
      </c>
      <c r="F67" s="5"/>
      <c r="G67" s="5"/>
      <c r="H67" s="18">
        <f>VLOOKUP(A67,[1]TDSheet!$A:$H,8,0)</f>
        <v>0</v>
      </c>
      <c r="I67" s="7">
        <f>VLOOKUP(A67,[1]TDSheet!$A:$I,9,)</f>
        <v>40</v>
      </c>
      <c r="J67" s="7">
        <f>VLOOKUP(A67,[2]Бердянск!$A:$B,2,0)</f>
        <v>2</v>
      </c>
      <c r="K67" s="7">
        <f t="shared" si="2"/>
        <v>-2</v>
      </c>
      <c r="M67" s="7">
        <f>VLOOKUP(A67,[1]TDSheet!$A:$O,15,0)</f>
        <v>0</v>
      </c>
      <c r="N67" s="7">
        <f t="shared" si="3"/>
        <v>0</v>
      </c>
      <c r="O67" s="19"/>
      <c r="P67" s="19"/>
      <c r="R67" s="7" t="e">
        <f t="shared" si="4"/>
        <v>#DIV/0!</v>
      </c>
      <c r="S67" s="7" t="e">
        <f t="shared" si="5"/>
        <v>#DIV/0!</v>
      </c>
      <c r="T67" s="7">
        <f>VLOOKUP(A67,[1]TDSheet!$A:$U,21,0)</f>
        <v>0</v>
      </c>
      <c r="U67" s="7">
        <f>VLOOKUP(A67,[1]TDSheet!$A:$V,22,0)</f>
        <v>0</v>
      </c>
      <c r="V67" s="7">
        <f>VLOOKUP(A67,[1]TDSheet!$A:$N,14,0)</f>
        <v>0.2</v>
      </c>
      <c r="X67" s="7">
        <f t="shared" si="6"/>
        <v>0</v>
      </c>
    </row>
    <row r="68" spans="1:24" ht="11.1" customHeight="1" outlineLevel="2" x14ac:dyDescent="0.2">
      <c r="A68" s="9" t="s">
        <v>91</v>
      </c>
      <c r="B68" s="9" t="s">
        <v>21</v>
      </c>
      <c r="C68" s="21" t="str">
        <f>VLOOKUP(A68,[1]TDSheet!$A:$C,3,0)</f>
        <v>Нояб</v>
      </c>
      <c r="D68" s="5">
        <v>1</v>
      </c>
      <c r="E68" s="5">
        <v>234</v>
      </c>
      <c r="F68" s="5">
        <v>154</v>
      </c>
      <c r="G68" s="5">
        <v>61</v>
      </c>
      <c r="H68" s="18">
        <f>VLOOKUP(A68,[1]TDSheet!$A:$H,8,0)</f>
        <v>0.4</v>
      </c>
      <c r="I68" s="7">
        <f>VLOOKUP(A68,[1]TDSheet!$A:$I,9,)</f>
        <v>40</v>
      </c>
      <c r="J68" s="7">
        <f>VLOOKUP(A68,[2]Бердянск!$A:$B,2,0)</f>
        <v>157</v>
      </c>
      <c r="K68" s="7">
        <f t="shared" si="2"/>
        <v>-3</v>
      </c>
      <c r="M68" s="7">
        <f>VLOOKUP(A68,[1]TDSheet!$A:$O,15,0)</f>
        <v>145</v>
      </c>
      <c r="N68" s="7">
        <f t="shared" si="3"/>
        <v>30.8</v>
      </c>
      <c r="O68" s="19">
        <f t="shared" ref="O68:O90" si="8">13*N68-M68-G68</f>
        <v>194.40000000000003</v>
      </c>
      <c r="P68" s="19"/>
      <c r="R68" s="7">
        <f t="shared" si="4"/>
        <v>13</v>
      </c>
      <c r="S68" s="7">
        <f t="shared" si="5"/>
        <v>6.6883116883116882</v>
      </c>
      <c r="T68" s="7">
        <f>VLOOKUP(A68,[1]TDSheet!$A:$U,21,0)</f>
        <v>20.2</v>
      </c>
      <c r="U68" s="7">
        <f>VLOOKUP(A68,[1]TDSheet!$A:$V,22,0)</f>
        <v>29.2</v>
      </c>
      <c r="V68" s="7">
        <f>VLOOKUP(A68,[1]TDSheet!$A:$N,14,0)</f>
        <v>26</v>
      </c>
      <c r="X68" s="7">
        <f t="shared" si="6"/>
        <v>77.760000000000019</v>
      </c>
    </row>
    <row r="69" spans="1:24" ht="11.1" customHeight="1" outlineLevel="2" x14ac:dyDescent="0.2">
      <c r="A69" s="9" t="s">
        <v>59</v>
      </c>
      <c r="B69" s="9" t="s">
        <v>9</v>
      </c>
      <c r="C69" s="9"/>
      <c r="D69" s="5"/>
      <c r="E69" s="5">
        <v>314.37700000000001</v>
      </c>
      <c r="F69" s="5">
        <v>309.86</v>
      </c>
      <c r="G69" s="5">
        <v>4.5170000000000003</v>
      </c>
      <c r="H69" s="18">
        <f>VLOOKUP(A69,[1]TDSheet!$A:$H,8,0)</f>
        <v>1</v>
      </c>
      <c r="I69" s="7">
        <f>VLOOKUP(A69,[1]TDSheet!$A:$I,9,)</f>
        <v>40</v>
      </c>
      <c r="J69" s="7">
        <f>VLOOKUP(A69,[2]Бердянск!$A:$B,2,0)</f>
        <v>314.76400000000001</v>
      </c>
      <c r="K69" s="7">
        <f t="shared" si="2"/>
        <v>-4.9039999999999964</v>
      </c>
      <c r="M69" s="7">
        <f>VLOOKUP(A69,[1]TDSheet!$A:$O,15,0)</f>
        <v>0</v>
      </c>
      <c r="N69" s="7">
        <f t="shared" si="3"/>
        <v>61.972000000000001</v>
      </c>
      <c r="O69" s="19">
        <f t="shared" si="8"/>
        <v>801.11899999999991</v>
      </c>
      <c r="P69" s="19"/>
      <c r="R69" s="7">
        <f t="shared" si="4"/>
        <v>13</v>
      </c>
      <c r="S69" s="7">
        <f t="shared" si="5"/>
        <v>7.2887755760666112E-2</v>
      </c>
      <c r="T69" s="7">
        <f>VLOOKUP(A69,[1]TDSheet!$A:$U,21,0)</f>
        <v>7.7602000000000002</v>
      </c>
      <c r="U69" s="7">
        <f>VLOOKUP(A69,[1]TDSheet!$A:$V,22,0)</f>
        <v>38.926200000000001</v>
      </c>
      <c r="V69" s="7">
        <f>VLOOKUP(A69,[1]TDSheet!$A:$N,14,0)</f>
        <v>0</v>
      </c>
      <c r="X69" s="7">
        <f t="shared" si="6"/>
        <v>801.11899999999991</v>
      </c>
    </row>
    <row r="70" spans="1:24" ht="21.95" customHeight="1" outlineLevel="2" x14ac:dyDescent="0.2">
      <c r="A70" s="9" t="s">
        <v>60</v>
      </c>
      <c r="B70" s="9" t="s">
        <v>9</v>
      </c>
      <c r="C70" s="9"/>
      <c r="D70" s="5"/>
      <c r="E70" s="5">
        <v>332.30399999999997</v>
      </c>
      <c r="F70" s="5">
        <v>299.59500000000003</v>
      </c>
      <c r="G70" s="5">
        <v>32.709000000000003</v>
      </c>
      <c r="H70" s="18">
        <f>VLOOKUP(A70,[1]TDSheet!$A:$H,8,0)</f>
        <v>1</v>
      </c>
      <c r="I70" s="7">
        <f>VLOOKUP(A70,[1]TDSheet!$A:$I,9,)</f>
        <v>40</v>
      </c>
      <c r="J70" s="7">
        <f>VLOOKUP(A70,[2]Бердянск!$A:$B,2,0)</f>
        <v>302.85399999999998</v>
      </c>
      <c r="K70" s="7">
        <f t="shared" si="2"/>
        <v>-3.2589999999999577</v>
      </c>
      <c r="M70" s="7">
        <f>VLOOKUP(A70,[1]TDSheet!$A:$O,15,0)</f>
        <v>0</v>
      </c>
      <c r="N70" s="7">
        <f t="shared" si="3"/>
        <v>59.919000000000004</v>
      </c>
      <c r="O70" s="19">
        <f t="shared" si="8"/>
        <v>746.23800000000006</v>
      </c>
      <c r="P70" s="19"/>
      <c r="R70" s="7">
        <f t="shared" si="4"/>
        <v>13.000000000000002</v>
      </c>
      <c r="S70" s="7">
        <f t="shared" si="5"/>
        <v>0.5458869473789616</v>
      </c>
      <c r="T70" s="7">
        <f>VLOOKUP(A70,[1]TDSheet!$A:$U,21,0)</f>
        <v>6.7266000000000004</v>
      </c>
      <c r="U70" s="7">
        <f>VLOOKUP(A70,[1]TDSheet!$A:$V,22,0)</f>
        <v>41.108800000000002</v>
      </c>
      <c r="V70" s="7">
        <f>VLOOKUP(A70,[1]TDSheet!$A:$N,14,0)</f>
        <v>0</v>
      </c>
      <c r="X70" s="7">
        <f t="shared" si="6"/>
        <v>746.23800000000006</v>
      </c>
    </row>
    <row r="71" spans="1:24" ht="21.95" customHeight="1" outlineLevel="2" x14ac:dyDescent="0.2">
      <c r="A71" s="9" t="s">
        <v>26</v>
      </c>
      <c r="B71" s="9" t="s">
        <v>21</v>
      </c>
      <c r="C71" s="9"/>
      <c r="D71" s="5">
        <v>73</v>
      </c>
      <c r="E71" s="5">
        <v>72</v>
      </c>
      <c r="F71" s="5">
        <v>2</v>
      </c>
      <c r="G71" s="5">
        <v>137</v>
      </c>
      <c r="H71" s="18">
        <f>VLOOKUP(A71,[1]TDSheet!$A:$H,8,0)</f>
        <v>0.4</v>
      </c>
      <c r="I71" s="7">
        <f>VLOOKUP(A71,[1]TDSheet!$A:$I,9,)</f>
        <v>90</v>
      </c>
      <c r="J71" s="7">
        <f>VLOOKUP(A71,[2]Бердянск!$A:$B,2,0)</f>
        <v>2</v>
      </c>
      <c r="K71" s="7">
        <f t="shared" ref="K71:K93" si="9">F71-J71</f>
        <v>0</v>
      </c>
      <c r="M71" s="7">
        <f>VLOOKUP(A71,[1]TDSheet!$A:$O,15,0)</f>
        <v>10</v>
      </c>
      <c r="N71" s="7">
        <f t="shared" ref="N71:N93" si="10">F71/5</f>
        <v>0.4</v>
      </c>
      <c r="O71" s="19"/>
      <c r="P71" s="19"/>
      <c r="R71" s="7">
        <f t="shared" ref="R71:R93" si="11">(G71+M71+O71)/N71</f>
        <v>367.5</v>
      </c>
      <c r="S71" s="7">
        <f t="shared" ref="S71:S93" si="12">(G71+M71)/N71</f>
        <v>367.5</v>
      </c>
      <c r="T71" s="7">
        <f>VLOOKUP(A71,[1]TDSheet!$A:$U,21,0)</f>
        <v>12</v>
      </c>
      <c r="U71" s="7">
        <f>VLOOKUP(A71,[1]TDSheet!$A:$V,22,0)</f>
        <v>10.4</v>
      </c>
      <c r="V71" s="7">
        <f>VLOOKUP(A71,[1]TDSheet!$A:$N,14,0)</f>
        <v>8.8000000000000007</v>
      </c>
      <c r="W71" s="22" t="s">
        <v>115</v>
      </c>
      <c r="X71" s="7">
        <f t="shared" ref="X71:X93" si="13">O71*H71</f>
        <v>0</v>
      </c>
    </row>
    <row r="72" spans="1:24" ht="11.1" customHeight="1" outlineLevel="2" x14ac:dyDescent="0.2">
      <c r="A72" s="9" t="s">
        <v>27</v>
      </c>
      <c r="B72" s="9" t="s">
        <v>21</v>
      </c>
      <c r="C72" s="9"/>
      <c r="D72" s="5">
        <v>116</v>
      </c>
      <c r="E72" s="5">
        <v>32</v>
      </c>
      <c r="F72" s="5">
        <v>26</v>
      </c>
      <c r="G72" s="5">
        <v>112</v>
      </c>
      <c r="H72" s="18">
        <f>VLOOKUP(A72,[1]TDSheet!$A:$H,8,0)</f>
        <v>0.33</v>
      </c>
      <c r="I72" s="7">
        <f>VLOOKUP(A72,[1]TDSheet!$A:$I,9,)</f>
        <v>60</v>
      </c>
      <c r="J72" s="7">
        <f>VLOOKUP(A72,[2]Бердянск!$A:$B,2,0)</f>
        <v>26</v>
      </c>
      <c r="K72" s="7">
        <f t="shared" si="9"/>
        <v>0</v>
      </c>
      <c r="M72" s="7">
        <f>VLOOKUP(A72,[1]TDSheet!$A:$O,15,0)</f>
        <v>35</v>
      </c>
      <c r="N72" s="7">
        <f t="shared" si="10"/>
        <v>5.2</v>
      </c>
      <c r="O72" s="19"/>
      <c r="P72" s="19"/>
      <c r="R72" s="7">
        <f t="shared" si="11"/>
        <v>28.269230769230766</v>
      </c>
      <c r="S72" s="7">
        <f t="shared" si="12"/>
        <v>28.269230769230766</v>
      </c>
      <c r="T72" s="7">
        <f>VLOOKUP(A72,[1]TDSheet!$A:$U,21,0)</f>
        <v>17.2</v>
      </c>
      <c r="U72" s="7">
        <f>VLOOKUP(A72,[1]TDSheet!$A:$V,22,0)</f>
        <v>13.6</v>
      </c>
      <c r="V72" s="7">
        <f>VLOOKUP(A72,[1]TDSheet!$A:$N,14,0)</f>
        <v>11.6</v>
      </c>
      <c r="W72" s="22" t="s">
        <v>115</v>
      </c>
      <c r="X72" s="7">
        <f t="shared" si="13"/>
        <v>0</v>
      </c>
    </row>
    <row r="73" spans="1:24" ht="11.1" customHeight="1" outlineLevel="2" x14ac:dyDescent="0.2">
      <c r="A73" s="9" t="s">
        <v>28</v>
      </c>
      <c r="B73" s="9" t="s">
        <v>21</v>
      </c>
      <c r="C73" s="9"/>
      <c r="D73" s="5"/>
      <c r="E73" s="5">
        <v>20</v>
      </c>
      <c r="F73" s="5">
        <v>13</v>
      </c>
      <c r="G73" s="5">
        <v>7</v>
      </c>
      <c r="H73" s="18">
        <f>VLOOKUP(A73,[1]TDSheet!$A:$H,8,0)</f>
        <v>0.4</v>
      </c>
      <c r="I73" s="7">
        <f>VLOOKUP(A73,[1]TDSheet!$A:$I,9,)</f>
        <v>90</v>
      </c>
      <c r="J73" s="7">
        <f>VLOOKUP(A73,[2]Бердянск!$A:$B,2,0)</f>
        <v>13</v>
      </c>
      <c r="K73" s="7">
        <f t="shared" si="9"/>
        <v>0</v>
      </c>
      <c r="M73" s="7">
        <f>VLOOKUP(A73,[1]TDSheet!$A:$O,15,0)</f>
        <v>30</v>
      </c>
      <c r="N73" s="7">
        <f t="shared" si="10"/>
        <v>2.6</v>
      </c>
      <c r="O73" s="19"/>
      <c r="P73" s="19"/>
      <c r="R73" s="7">
        <f t="shared" si="11"/>
        <v>14.23076923076923</v>
      </c>
      <c r="S73" s="7">
        <f t="shared" si="12"/>
        <v>14.23076923076923</v>
      </c>
      <c r="T73" s="7">
        <f>VLOOKUP(A73,[1]TDSheet!$A:$U,21,0)</f>
        <v>0</v>
      </c>
      <c r="U73" s="7">
        <f>VLOOKUP(A73,[1]TDSheet!$A:$V,22,0)</f>
        <v>0</v>
      </c>
      <c r="V73" s="7">
        <f>VLOOKUP(A73,[1]TDSheet!$A:$N,14,0)</f>
        <v>4</v>
      </c>
      <c r="X73" s="7">
        <f t="shared" si="13"/>
        <v>0</v>
      </c>
    </row>
    <row r="74" spans="1:24" ht="11.1" customHeight="1" outlineLevel="2" x14ac:dyDescent="0.2">
      <c r="A74" s="9" t="s">
        <v>29</v>
      </c>
      <c r="B74" s="9" t="s">
        <v>21</v>
      </c>
      <c r="C74" s="9"/>
      <c r="D74" s="5">
        <v>5</v>
      </c>
      <c r="E74" s="5">
        <v>6</v>
      </c>
      <c r="F74" s="5">
        <v>2</v>
      </c>
      <c r="G74" s="5">
        <v>9</v>
      </c>
      <c r="H74" s="18">
        <f>VLOOKUP(A74,[1]TDSheet!$A:$H,8,0)</f>
        <v>0.4</v>
      </c>
      <c r="I74" s="7">
        <f>VLOOKUP(A74,[1]TDSheet!$A:$I,9,)</f>
        <v>50</v>
      </c>
      <c r="J74" s="7">
        <f>VLOOKUP(A74,[2]Бердянск!$A:$B,2,0)</f>
        <v>2</v>
      </c>
      <c r="K74" s="7">
        <f t="shared" si="9"/>
        <v>0</v>
      </c>
      <c r="M74" s="7">
        <f>VLOOKUP(A74,[1]TDSheet!$A:$O,15,0)</f>
        <v>10</v>
      </c>
      <c r="N74" s="7">
        <f t="shared" si="10"/>
        <v>0.4</v>
      </c>
      <c r="O74" s="19"/>
      <c r="P74" s="19"/>
      <c r="R74" s="7">
        <f t="shared" si="11"/>
        <v>47.5</v>
      </c>
      <c r="S74" s="7">
        <f t="shared" si="12"/>
        <v>47.5</v>
      </c>
      <c r="T74" s="7">
        <f>VLOOKUP(A74,[1]TDSheet!$A:$U,21,0)</f>
        <v>0</v>
      </c>
      <c r="U74" s="7">
        <f>VLOOKUP(A74,[1]TDSheet!$A:$V,22,0)</f>
        <v>0</v>
      </c>
      <c r="V74" s="7">
        <f>VLOOKUP(A74,[1]TDSheet!$A:$N,14,0)</f>
        <v>1.4</v>
      </c>
      <c r="W74" s="22" t="s">
        <v>115</v>
      </c>
      <c r="X74" s="7">
        <f t="shared" si="13"/>
        <v>0</v>
      </c>
    </row>
    <row r="75" spans="1:24" ht="11.1" customHeight="1" outlineLevel="2" x14ac:dyDescent="0.2">
      <c r="A75" s="9" t="s">
        <v>30</v>
      </c>
      <c r="B75" s="9" t="s">
        <v>21</v>
      </c>
      <c r="C75" s="9"/>
      <c r="D75" s="5">
        <v>3</v>
      </c>
      <c r="E75" s="5">
        <v>10</v>
      </c>
      <c r="F75" s="5">
        <v>6</v>
      </c>
      <c r="G75" s="5">
        <v>7</v>
      </c>
      <c r="H75" s="18">
        <f>VLOOKUP(A75,[1]TDSheet!$A:$H,8,0)</f>
        <v>0.375</v>
      </c>
      <c r="I75" s="7">
        <f>VLOOKUP(A75,[1]TDSheet!$A:$I,9,)</f>
        <v>50</v>
      </c>
      <c r="J75" s="7">
        <f>VLOOKUP(A75,[2]Бердянск!$A:$B,2,0)</f>
        <v>6</v>
      </c>
      <c r="K75" s="7">
        <f t="shared" si="9"/>
        <v>0</v>
      </c>
      <c r="M75" s="7">
        <f>VLOOKUP(A75,[1]TDSheet!$A:$O,15,0)</f>
        <v>10</v>
      </c>
      <c r="N75" s="7">
        <f t="shared" si="10"/>
        <v>1.2</v>
      </c>
      <c r="O75" s="19"/>
      <c r="P75" s="19"/>
      <c r="R75" s="7">
        <f t="shared" si="11"/>
        <v>14.166666666666668</v>
      </c>
      <c r="S75" s="7">
        <f t="shared" si="12"/>
        <v>14.166666666666668</v>
      </c>
      <c r="T75" s="7">
        <f>VLOOKUP(A75,[1]TDSheet!$A:$U,21,0)</f>
        <v>0</v>
      </c>
      <c r="U75" s="7">
        <f>VLOOKUP(A75,[1]TDSheet!$A:$V,22,0)</f>
        <v>0</v>
      </c>
      <c r="V75" s="7">
        <f>VLOOKUP(A75,[1]TDSheet!$A:$N,14,0)</f>
        <v>1.4</v>
      </c>
      <c r="X75" s="7">
        <f t="shared" si="13"/>
        <v>0</v>
      </c>
    </row>
    <row r="76" spans="1:24" ht="11.1" customHeight="1" outlineLevel="2" x14ac:dyDescent="0.2">
      <c r="A76" s="9" t="s">
        <v>31</v>
      </c>
      <c r="B76" s="9" t="s">
        <v>21</v>
      </c>
      <c r="C76" s="9"/>
      <c r="D76" s="5"/>
      <c r="E76" s="5">
        <v>10</v>
      </c>
      <c r="F76" s="5">
        <v>10</v>
      </c>
      <c r="G76" s="5"/>
      <c r="H76" s="18">
        <f>VLOOKUP(A76,[1]TDSheet!$A:$H,8,0)</f>
        <v>0.4</v>
      </c>
      <c r="I76" s="7">
        <f>VLOOKUP(A76,[1]TDSheet!$A:$I,9,)</f>
        <v>50</v>
      </c>
      <c r="J76" s="7">
        <f>VLOOKUP(A76,[2]Бердянск!$A:$B,2,0)</f>
        <v>10</v>
      </c>
      <c r="K76" s="7">
        <f t="shared" si="9"/>
        <v>0</v>
      </c>
      <c r="M76" s="7">
        <f>VLOOKUP(A76,[1]TDSheet!$A:$O,15,0)</f>
        <v>15</v>
      </c>
      <c r="N76" s="7">
        <f t="shared" si="10"/>
        <v>2</v>
      </c>
      <c r="O76" s="19">
        <f t="shared" si="8"/>
        <v>11</v>
      </c>
      <c r="P76" s="19"/>
      <c r="R76" s="7">
        <f t="shared" si="11"/>
        <v>13</v>
      </c>
      <c r="S76" s="7">
        <f t="shared" si="12"/>
        <v>7.5</v>
      </c>
      <c r="T76" s="7">
        <f>VLOOKUP(A76,[1]TDSheet!$A:$U,21,0)</f>
        <v>0</v>
      </c>
      <c r="U76" s="7">
        <f>VLOOKUP(A76,[1]TDSheet!$A:$V,22,0)</f>
        <v>0</v>
      </c>
      <c r="V76" s="7">
        <f>VLOOKUP(A76,[1]TDSheet!$A:$N,14,0)</f>
        <v>2</v>
      </c>
      <c r="X76" s="7">
        <f t="shared" si="13"/>
        <v>4.4000000000000004</v>
      </c>
    </row>
    <row r="77" spans="1:24" ht="21.95" customHeight="1" outlineLevel="2" x14ac:dyDescent="0.2">
      <c r="A77" s="9" t="s">
        <v>17</v>
      </c>
      <c r="B77" s="9" t="s">
        <v>9</v>
      </c>
      <c r="C77" s="9"/>
      <c r="D77" s="5"/>
      <c r="E77" s="5">
        <v>14.304</v>
      </c>
      <c r="F77" s="5">
        <v>14.304</v>
      </c>
      <c r="G77" s="5"/>
      <c r="H77" s="18">
        <f>VLOOKUP(A77,[1]TDSheet!$A:$H,8,0)</f>
        <v>1</v>
      </c>
      <c r="I77" s="7">
        <f>VLOOKUP(A77,[1]TDSheet!$A:$I,9,)</f>
        <v>45</v>
      </c>
      <c r="J77" s="7">
        <f>VLOOKUP(A77,[2]Бердянск!$A:$B,2,0)</f>
        <v>13.727</v>
      </c>
      <c r="K77" s="7">
        <f t="shared" si="9"/>
        <v>0.57699999999999996</v>
      </c>
      <c r="M77" s="7">
        <f>VLOOKUP(A77,[1]TDSheet!$A:$O,15,0)</f>
        <v>25</v>
      </c>
      <c r="N77" s="7">
        <f t="shared" si="10"/>
        <v>2.8608000000000002</v>
      </c>
      <c r="O77" s="19">
        <f t="shared" si="8"/>
        <v>12.190400000000004</v>
      </c>
      <c r="P77" s="19"/>
      <c r="R77" s="7">
        <f t="shared" si="11"/>
        <v>13</v>
      </c>
      <c r="S77" s="7">
        <f t="shared" si="12"/>
        <v>8.738814317673377</v>
      </c>
      <c r="T77" s="7">
        <f>VLOOKUP(A77,[1]TDSheet!$A:$U,21,0)</f>
        <v>0</v>
      </c>
      <c r="U77" s="7">
        <f>VLOOKUP(A77,[1]TDSheet!$A:$V,22,0)</f>
        <v>0</v>
      </c>
      <c r="V77" s="7">
        <f>VLOOKUP(A77,[1]TDSheet!$A:$N,14,0)</f>
        <v>2.8562000000000003</v>
      </c>
      <c r="X77" s="7">
        <f t="shared" si="13"/>
        <v>12.190400000000004</v>
      </c>
    </row>
    <row r="78" spans="1:24" ht="21.95" customHeight="1" outlineLevel="2" x14ac:dyDescent="0.2">
      <c r="A78" s="9" t="s">
        <v>92</v>
      </c>
      <c r="B78" s="9" t="s">
        <v>21</v>
      </c>
      <c r="C78" s="9"/>
      <c r="D78" s="5"/>
      <c r="E78" s="5">
        <v>20</v>
      </c>
      <c r="F78" s="5">
        <v>2</v>
      </c>
      <c r="G78" s="5">
        <v>18</v>
      </c>
      <c r="H78" s="18">
        <f>VLOOKUP(A78,[1]TDSheet!$A:$H,8,0)</f>
        <v>0.4</v>
      </c>
      <c r="I78" s="7">
        <f>VLOOKUP(A78,[1]TDSheet!$A:$I,9,)</f>
        <v>90</v>
      </c>
      <c r="J78" s="7">
        <f>VLOOKUP(A78,[2]Бердянск!$A:$B,2,0)</f>
        <v>2</v>
      </c>
      <c r="K78" s="7">
        <f t="shared" si="9"/>
        <v>0</v>
      </c>
      <c r="M78" s="7">
        <f>VLOOKUP(A78,[1]TDSheet!$A:$O,15,0)</f>
        <v>30</v>
      </c>
      <c r="N78" s="7">
        <f t="shared" si="10"/>
        <v>0.4</v>
      </c>
      <c r="O78" s="19"/>
      <c r="P78" s="19"/>
      <c r="R78" s="7">
        <f t="shared" si="11"/>
        <v>120</v>
      </c>
      <c r="S78" s="7">
        <f t="shared" si="12"/>
        <v>120</v>
      </c>
      <c r="T78" s="7">
        <f>VLOOKUP(A78,[1]TDSheet!$A:$U,21,0)</f>
        <v>0</v>
      </c>
      <c r="U78" s="7">
        <f>VLOOKUP(A78,[1]TDSheet!$A:$V,22,0)</f>
        <v>0</v>
      </c>
      <c r="V78" s="7">
        <f>VLOOKUP(A78,[1]TDSheet!$A:$N,14,0)</f>
        <v>4</v>
      </c>
      <c r="X78" s="7">
        <f t="shared" si="13"/>
        <v>0</v>
      </c>
    </row>
    <row r="79" spans="1:24" ht="21.95" customHeight="1" outlineLevel="2" x14ac:dyDescent="0.2">
      <c r="A79" s="9" t="s">
        <v>93</v>
      </c>
      <c r="B79" s="9" t="s">
        <v>21</v>
      </c>
      <c r="C79" s="9"/>
      <c r="D79" s="5"/>
      <c r="E79" s="5">
        <v>10</v>
      </c>
      <c r="F79" s="5"/>
      <c r="G79" s="5">
        <v>10</v>
      </c>
      <c r="H79" s="18">
        <f>VLOOKUP(A79,[1]TDSheet!$A:$H,8,0)</f>
        <v>0.4</v>
      </c>
      <c r="I79" s="7">
        <f>VLOOKUP(A79,[1]TDSheet!$A:$I,9,)</f>
        <v>90</v>
      </c>
      <c r="K79" s="7">
        <f t="shared" si="9"/>
        <v>0</v>
      </c>
      <c r="M79" s="7">
        <f>VLOOKUP(A79,[1]TDSheet!$A:$O,15,0)</f>
        <v>15</v>
      </c>
      <c r="N79" s="7">
        <f t="shared" si="10"/>
        <v>0</v>
      </c>
      <c r="O79" s="19"/>
      <c r="P79" s="19"/>
      <c r="R79" s="7" t="e">
        <f t="shared" si="11"/>
        <v>#DIV/0!</v>
      </c>
      <c r="S79" s="7" t="e">
        <f t="shared" si="12"/>
        <v>#DIV/0!</v>
      </c>
      <c r="T79" s="7">
        <f>VLOOKUP(A79,[1]TDSheet!$A:$U,21,0)</f>
        <v>0</v>
      </c>
      <c r="U79" s="7">
        <f>VLOOKUP(A79,[1]TDSheet!$A:$V,22,0)</f>
        <v>0</v>
      </c>
      <c r="V79" s="7">
        <f>VLOOKUP(A79,[1]TDSheet!$A:$N,14,0)</f>
        <v>2</v>
      </c>
      <c r="X79" s="7">
        <f t="shared" si="13"/>
        <v>0</v>
      </c>
    </row>
    <row r="80" spans="1:24" ht="21.95" customHeight="1" outlineLevel="2" x14ac:dyDescent="0.2">
      <c r="A80" s="9" t="s">
        <v>61</v>
      </c>
      <c r="B80" s="9" t="s">
        <v>9</v>
      </c>
      <c r="C80" s="9"/>
      <c r="D80" s="5">
        <v>2.6869999999999998</v>
      </c>
      <c r="E80" s="5">
        <v>10.641</v>
      </c>
      <c r="F80" s="5">
        <v>12.198</v>
      </c>
      <c r="G80" s="5">
        <v>1.1299999999999999</v>
      </c>
      <c r="H80" s="18">
        <f>VLOOKUP(A80,[1]TDSheet!$A:$H,8,0)</f>
        <v>1</v>
      </c>
      <c r="I80" s="7">
        <f>VLOOKUP(A80,[1]TDSheet!$A:$I,9,)</f>
        <v>35</v>
      </c>
      <c r="J80" s="7">
        <f>VLOOKUP(A80,[2]Бердянск!$A:$B,2,0)</f>
        <v>13.411</v>
      </c>
      <c r="K80" s="7">
        <f t="shared" si="9"/>
        <v>-1.2129999999999992</v>
      </c>
      <c r="M80" s="7">
        <f>VLOOKUP(A80,[1]TDSheet!$A:$O,15,0)</f>
        <v>15</v>
      </c>
      <c r="N80" s="7">
        <f t="shared" si="10"/>
        <v>2.4396</v>
      </c>
      <c r="O80" s="19">
        <f t="shared" si="8"/>
        <v>15.584800000000001</v>
      </c>
      <c r="P80" s="19"/>
      <c r="R80" s="7">
        <f t="shared" si="11"/>
        <v>13</v>
      </c>
      <c r="S80" s="7">
        <f t="shared" si="12"/>
        <v>6.6117396294474498</v>
      </c>
      <c r="T80" s="7">
        <f>VLOOKUP(A80,[1]TDSheet!$A:$U,21,0)</f>
        <v>0</v>
      </c>
      <c r="U80" s="7">
        <f>VLOOKUP(A80,[1]TDSheet!$A:$V,22,0)</f>
        <v>0</v>
      </c>
      <c r="V80" s="7">
        <f>VLOOKUP(A80,[1]TDSheet!$A:$N,14,0)</f>
        <v>1.6132000000000002</v>
      </c>
      <c r="X80" s="7">
        <f t="shared" si="13"/>
        <v>15.584800000000001</v>
      </c>
    </row>
    <row r="81" spans="1:24" ht="11.1" customHeight="1" outlineLevel="2" x14ac:dyDescent="0.2">
      <c r="A81" s="9" t="s">
        <v>62</v>
      </c>
      <c r="B81" s="9" t="s">
        <v>9</v>
      </c>
      <c r="C81" s="9"/>
      <c r="D81" s="5"/>
      <c r="E81" s="5">
        <v>21.832999999999998</v>
      </c>
      <c r="F81" s="5">
        <v>17.853999999999999</v>
      </c>
      <c r="G81" s="5">
        <v>3.9790000000000001</v>
      </c>
      <c r="H81" s="18">
        <f>VLOOKUP(A81,[1]TDSheet!$A:$H,8,0)</f>
        <v>1</v>
      </c>
      <c r="I81" s="7">
        <f>VLOOKUP(A81,[1]TDSheet!$A:$I,9,)</f>
        <v>35</v>
      </c>
      <c r="J81" s="7">
        <f>VLOOKUP(A81,[2]Бердянск!$A:$B,2,0)</f>
        <v>18.588000000000001</v>
      </c>
      <c r="K81" s="7">
        <f t="shared" si="9"/>
        <v>-0.73400000000000176</v>
      </c>
      <c r="M81" s="7">
        <f>VLOOKUP(A81,[1]TDSheet!$A:$O,15,0)</f>
        <v>25</v>
      </c>
      <c r="N81" s="7">
        <f t="shared" si="10"/>
        <v>3.5707999999999998</v>
      </c>
      <c r="O81" s="19">
        <f t="shared" si="8"/>
        <v>17.441399999999994</v>
      </c>
      <c r="P81" s="19"/>
      <c r="R81" s="7">
        <f t="shared" si="11"/>
        <v>13</v>
      </c>
      <c r="S81" s="7">
        <f t="shared" si="12"/>
        <v>8.1155483365072261</v>
      </c>
      <c r="T81" s="7">
        <f>VLOOKUP(A81,[1]TDSheet!$A:$U,21,0)</f>
        <v>0</v>
      </c>
      <c r="U81" s="7">
        <f>VLOOKUP(A81,[1]TDSheet!$A:$V,22,0)</f>
        <v>0</v>
      </c>
      <c r="V81" s="7">
        <f>VLOOKUP(A81,[1]TDSheet!$A:$N,14,0)</f>
        <v>3.2095999999999996</v>
      </c>
      <c r="X81" s="7">
        <f t="shared" si="13"/>
        <v>17.441399999999994</v>
      </c>
    </row>
    <row r="82" spans="1:24" ht="11.1" customHeight="1" outlineLevel="2" x14ac:dyDescent="0.2">
      <c r="A82" s="9" t="s">
        <v>63</v>
      </c>
      <c r="B82" s="9" t="s">
        <v>9</v>
      </c>
      <c r="C82" s="9"/>
      <c r="D82" s="5">
        <v>2.399</v>
      </c>
      <c r="E82" s="5">
        <v>9.6649999999999991</v>
      </c>
      <c r="F82" s="5">
        <v>12.064</v>
      </c>
      <c r="G82" s="5"/>
      <c r="H82" s="18">
        <f>VLOOKUP(A82,[1]TDSheet!$A:$H,8,0)</f>
        <v>1</v>
      </c>
      <c r="I82" s="7">
        <f>VLOOKUP(A82,[1]TDSheet!$A:$I,9,)</f>
        <v>40</v>
      </c>
      <c r="J82" s="7">
        <f>VLOOKUP(A82,[2]Бердянск!$A:$B,2,0)</f>
        <v>16.265999999999998</v>
      </c>
      <c r="K82" s="7">
        <f t="shared" si="9"/>
        <v>-4.2019999999999982</v>
      </c>
      <c r="M82" s="7">
        <f>VLOOKUP(A82,[1]TDSheet!$A:$O,15,0)</f>
        <v>10</v>
      </c>
      <c r="N82" s="7">
        <f t="shared" si="10"/>
        <v>2.4127999999999998</v>
      </c>
      <c r="O82" s="19">
        <f t="shared" si="8"/>
        <v>21.366399999999999</v>
      </c>
      <c r="P82" s="19"/>
      <c r="R82" s="7">
        <f t="shared" si="11"/>
        <v>13</v>
      </c>
      <c r="S82" s="7">
        <f t="shared" si="12"/>
        <v>4.1445623342175066</v>
      </c>
      <c r="T82" s="7">
        <f>VLOOKUP(A82,[1]TDSheet!$A:$U,21,0)</f>
        <v>0</v>
      </c>
      <c r="U82" s="7">
        <f>VLOOKUP(A82,[1]TDSheet!$A:$V,22,0)</f>
        <v>0</v>
      </c>
      <c r="V82" s="7">
        <f>VLOOKUP(A82,[1]TDSheet!$A:$N,14,0)</f>
        <v>1.4689999999999999</v>
      </c>
      <c r="X82" s="7">
        <f t="shared" si="13"/>
        <v>21.366399999999999</v>
      </c>
    </row>
    <row r="83" spans="1:24" ht="21.95" customHeight="1" outlineLevel="2" x14ac:dyDescent="0.2">
      <c r="A83" s="9" t="s">
        <v>94</v>
      </c>
      <c r="B83" s="9" t="s">
        <v>21</v>
      </c>
      <c r="C83" s="9"/>
      <c r="D83" s="5"/>
      <c r="E83" s="5">
        <v>12</v>
      </c>
      <c r="F83" s="5">
        <v>12</v>
      </c>
      <c r="G83" s="5"/>
      <c r="H83" s="18">
        <f>VLOOKUP(A83,[1]TDSheet!$A:$H,8,0)</f>
        <v>0.05</v>
      </c>
      <c r="I83" s="7">
        <f>VLOOKUP(A83,[1]TDSheet!$A:$I,9,)</f>
        <v>120</v>
      </c>
      <c r="J83" s="7">
        <f>VLOOKUP(A83,[2]Бердянск!$A:$B,2,0)</f>
        <v>12</v>
      </c>
      <c r="K83" s="7">
        <f t="shared" si="9"/>
        <v>0</v>
      </c>
      <c r="M83" s="7">
        <f>VLOOKUP(A83,[1]TDSheet!$A:$O,15,0)</f>
        <v>20</v>
      </c>
      <c r="N83" s="7">
        <f t="shared" si="10"/>
        <v>2.4</v>
      </c>
      <c r="O83" s="19">
        <f t="shared" si="8"/>
        <v>11.2</v>
      </c>
      <c r="P83" s="19"/>
      <c r="R83" s="7">
        <f t="shared" si="11"/>
        <v>13</v>
      </c>
      <c r="S83" s="7">
        <f t="shared" si="12"/>
        <v>8.3333333333333339</v>
      </c>
      <c r="T83" s="7">
        <f>VLOOKUP(A83,[1]TDSheet!$A:$U,21,0)</f>
        <v>0</v>
      </c>
      <c r="U83" s="7">
        <f>VLOOKUP(A83,[1]TDSheet!$A:$V,22,0)</f>
        <v>0</v>
      </c>
      <c r="V83" s="7">
        <f>VLOOKUP(A83,[1]TDSheet!$A:$N,14,0)</f>
        <v>2.4</v>
      </c>
      <c r="X83" s="7">
        <f t="shared" si="13"/>
        <v>0.55999999999999994</v>
      </c>
    </row>
    <row r="84" spans="1:24" ht="11.1" customHeight="1" outlineLevel="2" x14ac:dyDescent="0.2">
      <c r="A84" s="9" t="s">
        <v>95</v>
      </c>
      <c r="B84" s="9" t="s">
        <v>21</v>
      </c>
      <c r="C84" s="9"/>
      <c r="D84" s="5"/>
      <c r="E84" s="5">
        <v>20</v>
      </c>
      <c r="F84" s="5">
        <v>11</v>
      </c>
      <c r="G84" s="5">
        <v>9</v>
      </c>
      <c r="H84" s="18">
        <f>VLOOKUP(A84,[1]TDSheet!$A:$H,8,0)</f>
        <v>0.1</v>
      </c>
      <c r="I84" s="7">
        <f>VLOOKUP(A84,[1]TDSheet!$A:$I,9,)</f>
        <v>730</v>
      </c>
      <c r="J84" s="7">
        <f>VLOOKUP(A84,[2]Бердянск!$A:$B,2,0)</f>
        <v>26</v>
      </c>
      <c r="K84" s="7">
        <f t="shared" si="9"/>
        <v>-15</v>
      </c>
      <c r="M84" s="7">
        <f>VLOOKUP(A84,[1]TDSheet!$A:$O,15,0)</f>
        <v>30</v>
      </c>
      <c r="N84" s="7">
        <f t="shared" si="10"/>
        <v>2.2000000000000002</v>
      </c>
      <c r="O84" s="19"/>
      <c r="P84" s="19"/>
      <c r="R84" s="7">
        <f t="shared" si="11"/>
        <v>17.727272727272727</v>
      </c>
      <c r="S84" s="7">
        <f t="shared" si="12"/>
        <v>17.727272727272727</v>
      </c>
      <c r="T84" s="7">
        <f>VLOOKUP(A84,[1]TDSheet!$A:$U,21,0)</f>
        <v>0</v>
      </c>
      <c r="U84" s="7">
        <f>VLOOKUP(A84,[1]TDSheet!$A:$V,22,0)</f>
        <v>0</v>
      </c>
      <c r="V84" s="7">
        <f>VLOOKUP(A84,[1]TDSheet!$A:$N,14,0)</f>
        <v>4</v>
      </c>
      <c r="X84" s="7">
        <f t="shared" si="13"/>
        <v>0</v>
      </c>
    </row>
    <row r="85" spans="1:24" ht="11.1" customHeight="1" outlineLevel="2" x14ac:dyDescent="0.2">
      <c r="A85" s="9" t="s">
        <v>96</v>
      </c>
      <c r="B85" s="9" t="s">
        <v>21</v>
      </c>
      <c r="C85" s="9"/>
      <c r="D85" s="5"/>
      <c r="E85" s="5">
        <v>20</v>
      </c>
      <c r="F85" s="5">
        <v>11</v>
      </c>
      <c r="G85" s="5">
        <v>9</v>
      </c>
      <c r="H85" s="18">
        <f>VLOOKUP(A85,[1]TDSheet!$A:$H,8,0)</f>
        <v>0.1</v>
      </c>
      <c r="I85" s="7">
        <f>VLOOKUP(A85,[1]TDSheet!$A:$I,9,)</f>
        <v>730</v>
      </c>
      <c r="J85" s="7">
        <f>VLOOKUP(A85,[2]Бердянск!$A:$B,2,0)</f>
        <v>26</v>
      </c>
      <c r="K85" s="7">
        <f t="shared" si="9"/>
        <v>-15</v>
      </c>
      <c r="M85" s="7">
        <f>VLOOKUP(A85,[1]TDSheet!$A:$O,15,0)</f>
        <v>30</v>
      </c>
      <c r="N85" s="7">
        <f t="shared" si="10"/>
        <v>2.2000000000000002</v>
      </c>
      <c r="O85" s="19"/>
      <c r="P85" s="19"/>
      <c r="R85" s="7">
        <f t="shared" si="11"/>
        <v>17.727272727272727</v>
      </c>
      <c r="S85" s="7">
        <f t="shared" si="12"/>
        <v>17.727272727272727</v>
      </c>
      <c r="T85" s="7">
        <f>VLOOKUP(A85,[1]TDSheet!$A:$U,21,0)</f>
        <v>0</v>
      </c>
      <c r="U85" s="7">
        <f>VLOOKUP(A85,[1]TDSheet!$A:$V,22,0)</f>
        <v>0</v>
      </c>
      <c r="V85" s="7">
        <f>VLOOKUP(A85,[1]TDSheet!$A:$N,14,0)</f>
        <v>4</v>
      </c>
      <c r="X85" s="7">
        <f t="shared" si="13"/>
        <v>0</v>
      </c>
    </row>
    <row r="86" spans="1:24" ht="21.95" customHeight="1" outlineLevel="2" x14ac:dyDescent="0.2">
      <c r="A86" s="9" t="s">
        <v>32</v>
      </c>
      <c r="B86" s="9" t="s">
        <v>21</v>
      </c>
      <c r="C86" s="9"/>
      <c r="D86" s="5"/>
      <c r="E86" s="5">
        <v>6</v>
      </c>
      <c r="F86" s="5">
        <v>6</v>
      </c>
      <c r="G86" s="5"/>
      <c r="H86" s="18">
        <f>VLOOKUP(A86,[1]TDSheet!$A:$H,8,0)</f>
        <v>0.33</v>
      </c>
      <c r="I86" s="7">
        <f>VLOOKUP(A86,[1]TDSheet!$A:$I,9,)</f>
        <v>40</v>
      </c>
      <c r="J86" s="7">
        <f>VLOOKUP(A86,[2]Бердянск!$A:$B,2,0)</f>
        <v>6</v>
      </c>
      <c r="K86" s="7">
        <f t="shared" si="9"/>
        <v>0</v>
      </c>
      <c r="M86" s="7">
        <f>VLOOKUP(A86,[1]TDSheet!$A:$O,15,0)</f>
        <v>9.6</v>
      </c>
      <c r="N86" s="7">
        <f t="shared" si="10"/>
        <v>1.2</v>
      </c>
      <c r="O86" s="19">
        <f t="shared" si="8"/>
        <v>6</v>
      </c>
      <c r="P86" s="19"/>
      <c r="R86" s="7">
        <f t="shared" si="11"/>
        <v>13</v>
      </c>
      <c r="S86" s="7">
        <f t="shared" si="12"/>
        <v>8</v>
      </c>
      <c r="T86" s="7">
        <f>VLOOKUP(A86,[1]TDSheet!$A:$U,21,0)</f>
        <v>0</v>
      </c>
      <c r="U86" s="7">
        <f>VLOOKUP(A86,[1]TDSheet!$A:$V,22,0)</f>
        <v>0</v>
      </c>
      <c r="V86" s="7">
        <f>VLOOKUP(A86,[1]TDSheet!$A:$N,14,0)</f>
        <v>1.2</v>
      </c>
      <c r="X86" s="7">
        <f t="shared" si="13"/>
        <v>1.98</v>
      </c>
    </row>
    <row r="87" spans="1:24" ht="11.1" customHeight="1" outlineLevel="2" x14ac:dyDescent="0.2">
      <c r="A87" s="9" t="s">
        <v>33</v>
      </c>
      <c r="B87" s="9" t="s">
        <v>21</v>
      </c>
      <c r="C87" s="9"/>
      <c r="D87" s="5"/>
      <c r="E87" s="5">
        <v>6</v>
      </c>
      <c r="F87" s="5">
        <v>6</v>
      </c>
      <c r="G87" s="5"/>
      <c r="H87" s="18">
        <f>VLOOKUP(A87,[1]TDSheet!$A:$H,8,0)</f>
        <v>0.33</v>
      </c>
      <c r="I87" s="7">
        <f>VLOOKUP(A87,[1]TDSheet!$A:$I,9,)</f>
        <v>40</v>
      </c>
      <c r="J87" s="7">
        <f>VLOOKUP(A87,[2]Бердянск!$A:$B,2,0)</f>
        <v>6</v>
      </c>
      <c r="K87" s="7">
        <f t="shared" si="9"/>
        <v>0</v>
      </c>
      <c r="M87" s="7">
        <f>VLOOKUP(A87,[1]TDSheet!$A:$O,15,0)</f>
        <v>9.6</v>
      </c>
      <c r="N87" s="7">
        <f t="shared" si="10"/>
        <v>1.2</v>
      </c>
      <c r="O87" s="19">
        <f t="shared" si="8"/>
        <v>6</v>
      </c>
      <c r="P87" s="19"/>
      <c r="R87" s="7">
        <f t="shared" si="11"/>
        <v>13</v>
      </c>
      <c r="S87" s="7">
        <f t="shared" si="12"/>
        <v>8</v>
      </c>
      <c r="T87" s="7">
        <f>VLOOKUP(A87,[1]TDSheet!$A:$U,21,0)</f>
        <v>0</v>
      </c>
      <c r="U87" s="7">
        <f>VLOOKUP(A87,[1]TDSheet!$A:$V,22,0)</f>
        <v>0</v>
      </c>
      <c r="V87" s="7">
        <f>VLOOKUP(A87,[1]TDSheet!$A:$N,14,0)</f>
        <v>1.2</v>
      </c>
      <c r="X87" s="7">
        <f t="shared" si="13"/>
        <v>1.98</v>
      </c>
    </row>
    <row r="88" spans="1:24" ht="21.95" customHeight="1" outlineLevel="2" x14ac:dyDescent="0.2">
      <c r="A88" s="9" t="s">
        <v>34</v>
      </c>
      <c r="B88" s="9" t="s">
        <v>21</v>
      </c>
      <c r="C88" s="9"/>
      <c r="D88" s="5"/>
      <c r="E88" s="5">
        <v>6</v>
      </c>
      <c r="F88" s="5">
        <v>6</v>
      </c>
      <c r="G88" s="5"/>
      <c r="H88" s="18">
        <f>VLOOKUP(A88,[1]TDSheet!$A:$H,8,0)</f>
        <v>0.3</v>
      </c>
      <c r="I88" s="7">
        <f>VLOOKUP(A88,[1]TDSheet!$A:$I,9,)</f>
        <v>40</v>
      </c>
      <c r="J88" s="7">
        <f>VLOOKUP(A88,[2]Бердянск!$A:$B,2,0)</f>
        <v>6</v>
      </c>
      <c r="K88" s="7">
        <f t="shared" si="9"/>
        <v>0</v>
      </c>
      <c r="M88" s="7">
        <f>VLOOKUP(A88,[1]TDSheet!$A:$O,15,0)</f>
        <v>9.6</v>
      </c>
      <c r="N88" s="7">
        <f t="shared" si="10"/>
        <v>1.2</v>
      </c>
      <c r="O88" s="19">
        <f t="shared" si="8"/>
        <v>6</v>
      </c>
      <c r="P88" s="19"/>
      <c r="R88" s="7">
        <f t="shared" si="11"/>
        <v>13</v>
      </c>
      <c r="S88" s="7">
        <f t="shared" si="12"/>
        <v>8</v>
      </c>
      <c r="T88" s="7">
        <f>VLOOKUP(A88,[1]TDSheet!$A:$U,21,0)</f>
        <v>0</v>
      </c>
      <c r="U88" s="7">
        <f>VLOOKUP(A88,[1]TDSheet!$A:$V,22,0)</f>
        <v>0</v>
      </c>
      <c r="V88" s="7">
        <f>VLOOKUP(A88,[1]TDSheet!$A:$N,14,0)</f>
        <v>1.2</v>
      </c>
      <c r="X88" s="7">
        <f t="shared" si="13"/>
        <v>1.7999999999999998</v>
      </c>
    </row>
    <row r="89" spans="1:24" ht="21.95" customHeight="1" outlineLevel="2" x14ac:dyDescent="0.2">
      <c r="A89" s="9" t="s">
        <v>18</v>
      </c>
      <c r="B89" s="9" t="s">
        <v>9</v>
      </c>
      <c r="C89" s="9"/>
      <c r="D89" s="5">
        <v>2.6360000000000001</v>
      </c>
      <c r="E89" s="5"/>
      <c r="F89" s="5"/>
      <c r="G89" s="5">
        <v>2.6360000000000001</v>
      </c>
      <c r="H89" s="18">
        <f>VLOOKUP(A89,[1]TDSheet!$A:$H,8,0)</f>
        <v>1</v>
      </c>
      <c r="I89" s="7">
        <f>VLOOKUP(A89,[1]TDSheet!$A:$I,9,)</f>
        <v>45</v>
      </c>
      <c r="K89" s="7">
        <f t="shared" si="9"/>
        <v>0</v>
      </c>
      <c r="M89" s="7">
        <f>VLOOKUP(A89,[1]TDSheet!$A:$O,15,0)</f>
        <v>8.3879999999999981</v>
      </c>
      <c r="N89" s="7">
        <f t="shared" si="10"/>
        <v>0</v>
      </c>
      <c r="O89" s="19"/>
      <c r="P89" s="19"/>
      <c r="R89" s="7" t="e">
        <f t="shared" si="11"/>
        <v>#DIV/0!</v>
      </c>
      <c r="S89" s="7" t="e">
        <f t="shared" si="12"/>
        <v>#DIV/0!</v>
      </c>
      <c r="T89" s="7">
        <f>VLOOKUP(A89,[1]TDSheet!$A:$U,21,0)</f>
        <v>0</v>
      </c>
      <c r="U89" s="7">
        <f>VLOOKUP(A89,[1]TDSheet!$A:$V,22,0)</f>
        <v>0</v>
      </c>
      <c r="V89" s="7">
        <f>VLOOKUP(A89,[1]TDSheet!$A:$N,14,0)</f>
        <v>1.1023999999999998</v>
      </c>
      <c r="X89" s="7">
        <f t="shared" si="13"/>
        <v>0</v>
      </c>
    </row>
    <row r="90" spans="1:24" ht="21.95" customHeight="1" outlineLevel="2" x14ac:dyDescent="0.2">
      <c r="A90" s="9" t="s">
        <v>64</v>
      </c>
      <c r="B90" s="9" t="s">
        <v>9</v>
      </c>
      <c r="C90" s="9"/>
      <c r="D90" s="5"/>
      <c r="E90" s="5">
        <v>8.2840000000000007</v>
      </c>
      <c r="F90" s="5">
        <v>8.31</v>
      </c>
      <c r="G90" s="5">
        <v>-2.5999999999999999E-2</v>
      </c>
      <c r="H90" s="18">
        <f>VLOOKUP(A90,[1]TDSheet!$A:$H,8,0)</f>
        <v>1</v>
      </c>
      <c r="I90" s="7">
        <f>VLOOKUP(A90,[1]TDSheet!$A:$I,9,)</f>
        <v>40</v>
      </c>
      <c r="J90" s="7">
        <f>VLOOKUP(A90,[2]Бердянск!$A:$B,2,0)</f>
        <v>9.4410000000000007</v>
      </c>
      <c r="K90" s="7">
        <f t="shared" si="9"/>
        <v>-1.1310000000000002</v>
      </c>
      <c r="M90" s="7">
        <f>VLOOKUP(A90,[1]TDSheet!$A:$O,15,0)</f>
        <v>15</v>
      </c>
      <c r="N90" s="7">
        <f t="shared" si="10"/>
        <v>1.6620000000000001</v>
      </c>
      <c r="O90" s="19">
        <f t="shared" si="8"/>
        <v>6.6320000000000014</v>
      </c>
      <c r="P90" s="19"/>
      <c r="R90" s="7">
        <f t="shared" si="11"/>
        <v>13</v>
      </c>
      <c r="S90" s="7">
        <f t="shared" si="12"/>
        <v>9.0096269554753299</v>
      </c>
      <c r="T90" s="7">
        <f>VLOOKUP(A90,[1]TDSheet!$A:$U,21,0)</f>
        <v>0</v>
      </c>
      <c r="U90" s="7">
        <f>VLOOKUP(A90,[1]TDSheet!$A:$V,22,0)</f>
        <v>0</v>
      </c>
      <c r="V90" s="7">
        <f>VLOOKUP(A90,[1]TDSheet!$A:$N,14,0)</f>
        <v>1.6506000000000001</v>
      </c>
      <c r="X90" s="7">
        <f t="shared" si="13"/>
        <v>6.6320000000000014</v>
      </c>
    </row>
    <row r="91" spans="1:24" ht="11.1" customHeight="1" outlineLevel="2" x14ac:dyDescent="0.2">
      <c r="A91" s="9" t="s">
        <v>97</v>
      </c>
      <c r="B91" s="9" t="s">
        <v>21</v>
      </c>
      <c r="C91" s="9"/>
      <c r="D91" s="5">
        <v>-37</v>
      </c>
      <c r="E91" s="5">
        <v>92</v>
      </c>
      <c r="F91" s="5">
        <v>8</v>
      </c>
      <c r="G91" s="5"/>
      <c r="H91" s="18">
        <f>VLOOKUP(A91,[1]TDSheet!$A:$H,8,0)</f>
        <v>0</v>
      </c>
      <c r="I91" s="7">
        <f>VLOOKUP(A91,[1]TDSheet!$A:$I,9,)</f>
        <v>0</v>
      </c>
      <c r="J91" s="7">
        <f>VLOOKUP(A91,[2]Бердянск!$A:$B,2,0)</f>
        <v>52</v>
      </c>
      <c r="K91" s="7">
        <f t="shared" si="9"/>
        <v>-44</v>
      </c>
      <c r="M91" s="7">
        <f>VLOOKUP(A91,[1]TDSheet!$A:$O,15,0)</f>
        <v>0</v>
      </c>
      <c r="N91" s="7">
        <f t="shared" si="10"/>
        <v>1.6</v>
      </c>
      <c r="O91" s="19"/>
      <c r="P91" s="19"/>
      <c r="R91" s="7">
        <f t="shared" si="11"/>
        <v>0</v>
      </c>
      <c r="S91" s="7">
        <f t="shared" si="12"/>
        <v>0</v>
      </c>
      <c r="T91" s="7">
        <f>VLOOKUP(A91,[1]TDSheet!$A:$U,21,0)</f>
        <v>12.8</v>
      </c>
      <c r="U91" s="7">
        <f>VLOOKUP(A91,[1]TDSheet!$A:$V,22,0)</f>
        <v>0</v>
      </c>
      <c r="V91" s="7">
        <f>VLOOKUP(A91,[1]TDSheet!$A:$N,14,0)</f>
        <v>20.6</v>
      </c>
      <c r="X91" s="7">
        <f t="shared" si="13"/>
        <v>0</v>
      </c>
    </row>
    <row r="92" spans="1:24" ht="21.95" customHeight="1" outlineLevel="2" x14ac:dyDescent="0.2">
      <c r="A92" s="9" t="s">
        <v>65</v>
      </c>
      <c r="B92" s="9" t="s">
        <v>9</v>
      </c>
      <c r="C92" s="9"/>
      <c r="D92" s="5">
        <v>-10.241</v>
      </c>
      <c r="E92" s="5">
        <v>54.402999999999999</v>
      </c>
      <c r="F92" s="5">
        <v>30.106999999999999</v>
      </c>
      <c r="G92" s="5"/>
      <c r="H92" s="18">
        <f>VLOOKUP(A92,[1]TDSheet!$A:$H,8,0)</f>
        <v>0</v>
      </c>
      <c r="I92" s="7">
        <f>VLOOKUP(A92,[1]TDSheet!$A:$I,9,)</f>
        <v>0</v>
      </c>
      <c r="J92" s="7">
        <f>VLOOKUP(A92,[2]Бердянск!$A:$B,2,0)</f>
        <v>28.59</v>
      </c>
      <c r="K92" s="7">
        <f t="shared" si="9"/>
        <v>1.5169999999999995</v>
      </c>
      <c r="M92" s="7">
        <f>VLOOKUP(A92,[1]TDSheet!$A:$O,15,0)</f>
        <v>0</v>
      </c>
      <c r="N92" s="7">
        <f t="shared" si="10"/>
        <v>6.0213999999999999</v>
      </c>
      <c r="O92" s="19"/>
      <c r="P92" s="19"/>
      <c r="R92" s="7">
        <f t="shared" si="11"/>
        <v>0</v>
      </c>
      <c r="S92" s="7">
        <f t="shared" si="12"/>
        <v>0</v>
      </c>
      <c r="T92" s="7">
        <f>VLOOKUP(A92,[1]TDSheet!$A:$U,21,0)</f>
        <v>4.2200000000000006</v>
      </c>
      <c r="U92" s="7">
        <f>VLOOKUP(A92,[1]TDSheet!$A:$V,22,0)</f>
        <v>3.7020000000000004</v>
      </c>
      <c r="V92" s="7">
        <f>VLOOKUP(A92,[1]TDSheet!$A:$N,14,0)</f>
        <v>7.7469999999999999</v>
      </c>
      <c r="X92" s="7">
        <f t="shared" si="13"/>
        <v>0</v>
      </c>
    </row>
    <row r="93" spans="1:24" ht="11.1" customHeight="1" outlineLevel="2" x14ac:dyDescent="0.2">
      <c r="A93" s="9" t="s">
        <v>19</v>
      </c>
      <c r="B93" s="9" t="s">
        <v>9</v>
      </c>
      <c r="C93" s="9"/>
      <c r="D93" s="5">
        <v>51.945</v>
      </c>
      <c r="E93" s="5"/>
      <c r="F93" s="5">
        <v>11.242000000000001</v>
      </c>
      <c r="G93" s="5">
        <v>4.8259999999999996</v>
      </c>
      <c r="H93" s="18">
        <f>VLOOKUP(A93,[1]TDSheet!$A:$H,8,0)</f>
        <v>0</v>
      </c>
      <c r="I93" s="7">
        <f>VLOOKUP(A93,[1]TDSheet!$A:$I,9,)</f>
        <v>0</v>
      </c>
      <c r="J93" s="7">
        <f>VLOOKUP(A93,[2]Бердянск!$A:$B,2,0)</f>
        <v>14.906000000000001</v>
      </c>
      <c r="K93" s="7">
        <f t="shared" si="9"/>
        <v>-3.6639999999999997</v>
      </c>
      <c r="M93" s="7">
        <f>VLOOKUP(A93,[1]TDSheet!$A:$O,15,0)</f>
        <v>0</v>
      </c>
      <c r="N93" s="7">
        <f t="shared" si="10"/>
        <v>2.2484000000000002</v>
      </c>
      <c r="O93" s="19"/>
      <c r="P93" s="19"/>
      <c r="R93" s="7">
        <f t="shared" si="11"/>
        <v>2.1464152286070091</v>
      </c>
      <c r="S93" s="7">
        <f t="shared" si="12"/>
        <v>2.1464152286070091</v>
      </c>
      <c r="T93" s="7">
        <f>VLOOKUP(A93,[1]TDSheet!$A:$U,21,0)</f>
        <v>1.6456</v>
      </c>
      <c r="U93" s="7">
        <f>VLOOKUP(A93,[1]TDSheet!$A:$V,22,0)</f>
        <v>2.2481999999999998</v>
      </c>
      <c r="V93" s="7">
        <f>VLOOKUP(A93,[1]TDSheet!$A:$N,14,0)</f>
        <v>7.2108000000000008</v>
      </c>
      <c r="X93" s="7">
        <f t="shared" si="13"/>
        <v>0</v>
      </c>
    </row>
  </sheetData>
  <autoFilter ref="A3:X93" xr:uid="{12537840-645B-4298-9AB8-BEAC0E1A764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2023-11-23T09:19:46Z</dcterms:modified>
</cp:coreProperties>
</file>