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45255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0.3333333333333333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5" t="n">
        <v>4607091385670</v>
      </c>
      <c r="E64" s="641" t="n"/>
      <c r="F64" s="673" t="n">
        <v>1.4</v>
      </c>
      <c r="G64" s="38" t="n">
        <v>8</v>
      </c>
      <c r="H64" s="673" t="n">
        <v>11.2</v>
      </c>
      <c r="I64" s="67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698" t="inlineStr">
        <is>
          <t>Вареные колбасы «Докторская ГОСТ» Весовые Вектор УВВ ТМ «Вязанка»</t>
        </is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5" t="n">
        <v>4680115882133</v>
      </c>
      <c r="E66" s="641" t="n"/>
      <c r="F66" s="673" t="n">
        <v>1.4</v>
      </c>
      <c r="G66" s="38" t="n">
        <v>8</v>
      </c>
      <c r="H66" s="673" t="n">
        <v>11.2</v>
      </c>
      <c r="I66" s="67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 t="inlineStr">
        <is>
          <t>Вареные колбасы «Сливушка» Вес П/а ТМ «Вязанка»</t>
        </is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5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50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75" t="n">
        <v>4607091385304</v>
      </c>
      <c r="E105" s="641" t="n"/>
      <c r="F105" s="673" t="n">
        <v>1.4</v>
      </c>
      <c r="G105" s="38" t="n">
        <v>6</v>
      </c>
      <c r="H105" s="673" t="n">
        <v>8.4</v>
      </c>
      <c r="I105" s="673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 t="inlineStr">
        <is>
          <t>Сосиски «Рубленые» Весовые п/а мгс УВВ ТМ «Вязанка»</t>
        </is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75" t="n">
        <v>4607091385168</v>
      </c>
      <c r="E124" s="641" t="n"/>
      <c r="F124" s="673" t="n">
        <v>1.4</v>
      </c>
      <c r="G124" s="38" t="n">
        <v>6</v>
      </c>
      <c r="H124" s="673" t="n">
        <v>8.4</v>
      </c>
      <c r="I124" s="673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42" t="inlineStr">
        <is>
          <t>Сосиски «Вязанка Сливочные» Весовые П/а мгс ТМ «Вязанка»</t>
        </is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0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5" t="n">
        <v>4680115880993</v>
      </c>
      <c r="E139" s="641" t="n"/>
      <c r="F139" s="673" t="n">
        <v>0.7</v>
      </c>
      <c r="G139" s="38" t="n">
        <v>6</v>
      </c>
      <c r="H139" s="673" t="n">
        <v>4.2</v>
      </c>
      <c r="I139" s="673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0</v>
      </c>
      <c r="W139" s="677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5" t="n">
        <v>4680115881761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5" t="n">
        <v>4680115881563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5" t="n">
        <v>4680115880986</v>
      </c>
      <c r="E142" s="641" t="n"/>
      <c r="F142" s="673" t="n">
        <v>0.35</v>
      </c>
      <c r="G142" s="38" t="n">
        <v>6</v>
      </c>
      <c r="H142" s="673" t="n">
        <v>2.1</v>
      </c>
      <c r="I142" s="673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0</v>
      </c>
      <c r="W142" s="677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5" t="n">
        <v>4680115880207</v>
      </c>
      <c r="E143" s="641" t="n"/>
      <c r="F143" s="673" t="n">
        <v>0.4</v>
      </c>
      <c r="G143" s="38" t="n">
        <v>6</v>
      </c>
      <c r="H143" s="673" t="n">
        <v>2.4</v>
      </c>
      <c r="I143" s="673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5" t="n">
        <v>4680115881785</v>
      </c>
      <c r="E144" s="641" t="n"/>
      <c r="F144" s="673" t="n">
        <v>0.35</v>
      </c>
      <c r="G144" s="38" t="n">
        <v>6</v>
      </c>
      <c r="H144" s="673" t="n">
        <v>2.1</v>
      </c>
      <c r="I144" s="67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5" t="n">
        <v>4680115881679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5" t="n">
        <v>4680115880191</v>
      </c>
      <c r="E146" s="641" t="n"/>
      <c r="F146" s="673" t="n">
        <v>0.4</v>
      </c>
      <c r="G146" s="38" t="n">
        <v>6</v>
      </c>
      <c r="H146" s="673" t="n">
        <v>2.4</v>
      </c>
      <c r="I146" s="673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>
      <c r="A147" s="383" t="n"/>
      <c r="B147" s="629" t="n"/>
      <c r="C147" s="629" t="n"/>
      <c r="D147" s="629" t="n"/>
      <c r="E147" s="629" t="n"/>
      <c r="F147" s="629" t="n"/>
      <c r="G147" s="629" t="n"/>
      <c r="H147" s="629" t="n"/>
      <c r="I147" s="629" t="n"/>
      <c r="J147" s="629" t="n"/>
      <c r="K147" s="629" t="n"/>
      <c r="L147" s="629" t="n"/>
      <c r="M147" s="678" t="n"/>
      <c r="N147" s="679" t="inlineStr">
        <is>
          <t>Итого</t>
        </is>
      </c>
      <c r="O147" s="649" t="n"/>
      <c r="P147" s="649" t="n"/>
      <c r="Q147" s="649" t="n"/>
      <c r="R147" s="649" t="n"/>
      <c r="S147" s="649" t="n"/>
      <c r="T147" s="650" t="n"/>
      <c r="U147" s="43" t="inlineStr">
        <is>
          <t>кор</t>
        </is>
      </c>
      <c r="V147" s="680">
        <f>IFERROR(V139/H139,"0")+IFERROR(V140/H140,"0")+IFERROR(V141/H141,"0")+IFERROR(V142/H142,"0")+IFERROR(V143/H143,"0")+IFERROR(V144/H144,"0")+IFERROR(V145/H145,"0")+IFERROR(V146/H146,"0")</f>
        <v/>
      </c>
      <c r="W147" s="680">
        <f>IFERROR(W139/H139,"0")+IFERROR(W140/H140,"0")+IFERROR(W141/H141,"0")+IFERROR(W142/H142,"0")+IFERROR(W143/H143,"0")+IFERROR(W144/H144,"0")+IFERROR(W145/H145,"0")+IFERROR(W146/H146,"0")</f>
        <v/>
      </c>
      <c r="X147" s="680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/>
      </c>
      <c r="Y147" s="681" t="n"/>
      <c r="Z147" s="681" t="n"/>
    </row>
    <row r="148">
      <c r="A148" s="629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кг</t>
        </is>
      </c>
      <c r="V148" s="680">
        <f>IFERROR(SUM(V139:V146),"0")</f>
        <v/>
      </c>
      <c r="W148" s="680">
        <f>IFERROR(SUM(W139:W146),"0")</f>
        <v/>
      </c>
      <c r="X148" s="43" t="n"/>
      <c r="Y148" s="681" t="n"/>
      <c r="Z148" s="681" t="n"/>
    </row>
    <row r="149" ht="16.5" customHeight="1">
      <c r="A149" s="373" t="inlineStr">
        <is>
          <t>Сочинка</t>
        </is>
      </c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29" t="n"/>
      <c r="N149" s="629" t="n"/>
      <c r="O149" s="629" t="n"/>
      <c r="P149" s="629" t="n"/>
      <c r="Q149" s="629" t="n"/>
      <c r="R149" s="629" t="n"/>
      <c r="S149" s="629" t="n"/>
      <c r="T149" s="629" t="n"/>
      <c r="U149" s="629" t="n"/>
      <c r="V149" s="629" t="n"/>
      <c r="W149" s="629" t="n"/>
      <c r="X149" s="629" t="n"/>
      <c r="Y149" s="373" t="n"/>
      <c r="Z149" s="373" t="n"/>
    </row>
    <row r="150" ht="14.25" customHeight="1">
      <c r="A150" s="374" t="inlineStr">
        <is>
          <t>Вареные колбасы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4" t="n"/>
      <c r="Z150" s="374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5" t="n">
        <v>4680115881402</v>
      </c>
      <c r="E151" s="641" t="n"/>
      <c r="F151" s="673" t="n">
        <v>1.35</v>
      </c>
      <c r="G151" s="38" t="n">
        <v>8</v>
      </c>
      <c r="H151" s="673" t="n">
        <v>10.8</v>
      </c>
      <c r="I151" s="673" t="n">
        <v>11.28</v>
      </c>
      <c r="J151" s="38" t="n">
        <v>56</v>
      </c>
      <c r="K151" s="38" t="inlineStr">
        <is>
          <t>8</t>
        </is>
      </c>
      <c r="L151" s="39" t="inlineStr">
        <is>
          <t>СК1</t>
        </is>
      </c>
      <c r="M151" s="38" t="n">
        <v>55</v>
      </c>
      <c r="N151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1" s="675" t="n"/>
      <c r="P151" s="675" t="n"/>
      <c r="Q151" s="675" t="n"/>
      <c r="R151" s="641" t="n"/>
      <c r="S151" s="40" t="inlineStr"/>
      <c r="T151" s="40" t="inlineStr"/>
      <c r="U151" s="41" t="inlineStr">
        <is>
          <t>кг</t>
        </is>
      </c>
      <c r="V151" s="676" t="n">
        <v>0</v>
      </c>
      <c r="W151" s="677">
        <f>IFERROR(IF(V151="",0,CEILING((V151/$H151),1)*$H151),"")</f>
        <v/>
      </c>
      <c r="X151" s="42">
        <f>IFERROR(IF(W151=0,"",ROUNDUP(W151/H151,0)*0.02175),"")</f>
        <v/>
      </c>
      <c r="Y151" s="69" t="inlineStr"/>
      <c r="Z151" s="70" t="inlineStr"/>
      <c r="AD151" s="71" t="n"/>
      <c r="BA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5" t="n">
        <v>4680115881396</v>
      </c>
      <c r="E152" s="641" t="n"/>
      <c r="F152" s="673" t="n">
        <v>0.45</v>
      </c>
      <c r="G152" s="38" t="n">
        <v>6</v>
      </c>
      <c r="H152" s="673" t="n">
        <v>2.7</v>
      </c>
      <c r="I152" s="673" t="n">
        <v>2.9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55</v>
      </c>
      <c r="N152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49" t="inlineStr">
        <is>
          <t>КИ</t>
        </is>
      </c>
    </row>
    <row r="153">
      <c r="A153" s="383" t="n"/>
      <c r="B153" s="629" t="n"/>
      <c r="C153" s="629" t="n"/>
      <c r="D153" s="629" t="n"/>
      <c r="E153" s="629" t="n"/>
      <c r="F153" s="629" t="n"/>
      <c r="G153" s="629" t="n"/>
      <c r="H153" s="629" t="n"/>
      <c r="I153" s="629" t="n"/>
      <c r="J153" s="629" t="n"/>
      <c r="K153" s="629" t="n"/>
      <c r="L153" s="629" t="n"/>
      <c r="M153" s="678" t="n"/>
      <c r="N153" s="679" t="inlineStr">
        <is>
          <t>Итого</t>
        </is>
      </c>
      <c r="O153" s="649" t="n"/>
      <c r="P153" s="649" t="n"/>
      <c r="Q153" s="649" t="n"/>
      <c r="R153" s="649" t="n"/>
      <c r="S153" s="649" t="n"/>
      <c r="T153" s="650" t="n"/>
      <c r="U153" s="43" t="inlineStr">
        <is>
          <t>кор</t>
        </is>
      </c>
      <c r="V153" s="680">
        <f>IFERROR(V151/H151,"0")+IFERROR(V152/H152,"0")</f>
        <v/>
      </c>
      <c r="W153" s="680">
        <f>IFERROR(W151/H151,"0")+IFERROR(W152/H152,"0")</f>
        <v/>
      </c>
      <c r="X153" s="680">
        <f>IFERROR(IF(X151="",0,X151),"0")+IFERROR(IF(X152="",0,X152),"0")</f>
        <v/>
      </c>
      <c r="Y153" s="681" t="n"/>
      <c r="Z153" s="681" t="n"/>
    </row>
    <row r="154">
      <c r="A154" s="629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кг</t>
        </is>
      </c>
      <c r="V154" s="680">
        <f>IFERROR(SUM(V151:V152),"0")</f>
        <v/>
      </c>
      <c r="W154" s="680">
        <f>IFERROR(SUM(W151:W152),"0")</f>
        <v/>
      </c>
      <c r="X154" s="43" t="n"/>
      <c r="Y154" s="681" t="n"/>
      <c r="Z154" s="681" t="n"/>
    </row>
    <row r="155" ht="14.25" customHeight="1">
      <c r="A155" s="374" t="inlineStr">
        <is>
          <t>Ветчины</t>
        </is>
      </c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29" t="n"/>
      <c r="N155" s="629" t="n"/>
      <c r="O155" s="629" t="n"/>
      <c r="P155" s="629" t="n"/>
      <c r="Q155" s="629" t="n"/>
      <c r="R155" s="629" t="n"/>
      <c r="S155" s="629" t="n"/>
      <c r="T155" s="629" t="n"/>
      <c r="U155" s="629" t="n"/>
      <c r="V155" s="629" t="n"/>
      <c r="W155" s="629" t="n"/>
      <c r="X155" s="629" t="n"/>
      <c r="Y155" s="374" t="n"/>
      <c r="Z155" s="374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5" t="n">
        <v>4680115882935</v>
      </c>
      <c r="E156" s="641" t="n"/>
      <c r="F156" s="673" t="n">
        <v>1.35</v>
      </c>
      <c r="G156" s="38" t="n">
        <v>8</v>
      </c>
      <c r="H156" s="673" t="n">
        <v>10.8</v>
      </c>
      <c r="I156" s="673" t="n">
        <v>11.28</v>
      </c>
      <c r="J156" s="38" t="n">
        <v>56</v>
      </c>
      <c r="K156" s="38" t="inlineStr">
        <is>
          <t>8</t>
        </is>
      </c>
      <c r="L156" s="39" t="inlineStr">
        <is>
          <t>СК3</t>
        </is>
      </c>
      <c r="M156" s="38" t="n">
        <v>50</v>
      </c>
      <c r="N156" s="758" t="inlineStr">
        <is>
          <t>Ветчина «Сочинка с сочным окороком» Весовой п/а ТМ «Стародворье»</t>
        </is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5" t="n">
        <v>4680115880764</v>
      </c>
      <c r="E157" s="641" t="n"/>
      <c r="F157" s="673" t="n">
        <v>0.35</v>
      </c>
      <c r="G157" s="38" t="n">
        <v>6</v>
      </c>
      <c r="H157" s="673" t="n">
        <v>2.1</v>
      </c>
      <c r="I157" s="673" t="n">
        <v>2.3</v>
      </c>
      <c r="J157" s="38" t="n">
        <v>156</v>
      </c>
      <c r="K157" s="38" t="inlineStr">
        <is>
          <t>12</t>
        </is>
      </c>
      <c r="L157" s="39" t="inlineStr">
        <is>
          <t>СК1</t>
        </is>
      </c>
      <c r="M157" s="38" t="n">
        <v>50</v>
      </c>
      <c r="N157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1" t="inlineStr">
        <is>
          <t>КИ</t>
        </is>
      </c>
    </row>
    <row r="158">
      <c r="A158" s="383" t="n"/>
      <c r="B158" s="629" t="n"/>
      <c r="C158" s="629" t="n"/>
      <c r="D158" s="629" t="n"/>
      <c r="E158" s="629" t="n"/>
      <c r="F158" s="629" t="n"/>
      <c r="G158" s="629" t="n"/>
      <c r="H158" s="629" t="n"/>
      <c r="I158" s="629" t="n"/>
      <c r="J158" s="629" t="n"/>
      <c r="K158" s="629" t="n"/>
      <c r="L158" s="629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кор</t>
        </is>
      </c>
      <c r="V158" s="680">
        <f>IFERROR(V156/H156,"0")+IFERROR(V157/H157,"0")</f>
        <v/>
      </c>
      <c r="W158" s="680">
        <f>IFERROR(W156/H156,"0")+IFERROR(W157/H157,"0")</f>
        <v/>
      </c>
      <c r="X158" s="680">
        <f>IFERROR(IF(X156="",0,X156),"0")+IFERROR(IF(X157="",0,X157),"0")</f>
        <v/>
      </c>
      <c r="Y158" s="681" t="n"/>
      <c r="Z158" s="681" t="n"/>
    </row>
    <row r="159">
      <c r="A159" s="629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кг</t>
        </is>
      </c>
      <c r="V159" s="680">
        <f>IFERROR(SUM(V156:V157),"0")</f>
        <v/>
      </c>
      <c r="W159" s="680">
        <f>IFERROR(SUM(W156:W157),"0")</f>
        <v/>
      </c>
      <c r="X159" s="43" t="n"/>
      <c r="Y159" s="681" t="n"/>
      <c r="Z159" s="681" t="n"/>
    </row>
    <row r="160" ht="14.25" customHeight="1">
      <c r="A160" s="374" t="inlineStr">
        <is>
          <t>Копченые колбасы</t>
        </is>
      </c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29" t="n"/>
      <c r="N160" s="629" t="n"/>
      <c r="O160" s="629" t="n"/>
      <c r="P160" s="629" t="n"/>
      <c r="Q160" s="629" t="n"/>
      <c r="R160" s="629" t="n"/>
      <c r="S160" s="629" t="n"/>
      <c r="T160" s="629" t="n"/>
      <c r="U160" s="629" t="n"/>
      <c r="V160" s="629" t="n"/>
      <c r="W160" s="629" t="n"/>
      <c r="X160" s="629" t="n"/>
      <c r="Y160" s="374" t="n"/>
      <c r="Z160" s="374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5" t="n">
        <v>4680115882683</v>
      </c>
      <c r="E161" s="641" t="n"/>
      <c r="F161" s="673" t="n">
        <v>0.9</v>
      </c>
      <c r="G161" s="38" t="n">
        <v>6</v>
      </c>
      <c r="H161" s="673" t="n">
        <v>5.4</v>
      </c>
      <c r="I161" s="673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5" t="n">
        <v>4680115882690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5" t="n">
        <v>4680115882669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5" t="n">
        <v>4680115882676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>
      <c r="A165" s="383" t="n"/>
      <c r="B165" s="629" t="n"/>
      <c r="C165" s="629" t="n"/>
      <c r="D165" s="629" t="n"/>
      <c r="E165" s="629" t="n"/>
      <c r="F165" s="629" t="n"/>
      <c r="G165" s="629" t="n"/>
      <c r="H165" s="629" t="n"/>
      <c r="I165" s="629" t="n"/>
      <c r="J165" s="629" t="n"/>
      <c r="K165" s="629" t="n"/>
      <c r="L165" s="629" t="n"/>
      <c r="M165" s="678" t="n"/>
      <c r="N165" s="679" t="inlineStr">
        <is>
          <t>Итого</t>
        </is>
      </c>
      <c r="O165" s="649" t="n"/>
      <c r="P165" s="649" t="n"/>
      <c r="Q165" s="649" t="n"/>
      <c r="R165" s="649" t="n"/>
      <c r="S165" s="649" t="n"/>
      <c r="T165" s="650" t="n"/>
      <c r="U165" s="43" t="inlineStr">
        <is>
          <t>кор</t>
        </is>
      </c>
      <c r="V165" s="680">
        <f>IFERROR(V161/H161,"0")+IFERROR(V162/H162,"0")+IFERROR(V163/H163,"0")+IFERROR(V164/H164,"0")</f>
        <v/>
      </c>
      <c r="W165" s="680">
        <f>IFERROR(W161/H161,"0")+IFERROR(W162/H162,"0")+IFERROR(W163/H163,"0")+IFERROR(W164/H164,"0")</f>
        <v/>
      </c>
      <c r="X165" s="680">
        <f>IFERROR(IF(X161="",0,X161),"0")+IFERROR(IF(X162="",0,X162),"0")+IFERROR(IF(X163="",0,X163),"0")+IFERROR(IF(X164="",0,X164),"0")</f>
        <v/>
      </c>
      <c r="Y165" s="681" t="n"/>
      <c r="Z165" s="681" t="n"/>
    </row>
    <row r="166">
      <c r="A166" s="629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кг</t>
        </is>
      </c>
      <c r="V166" s="680">
        <f>IFERROR(SUM(V161:V164),"0")</f>
        <v/>
      </c>
      <c r="W166" s="680">
        <f>IFERROR(SUM(W161:W164),"0")</f>
        <v/>
      </c>
      <c r="X166" s="43" t="n"/>
      <c r="Y166" s="681" t="n"/>
      <c r="Z166" s="681" t="n"/>
    </row>
    <row r="167" ht="14.25" customHeight="1">
      <c r="A167" s="374" t="inlineStr">
        <is>
          <t>Сосиски</t>
        </is>
      </c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29" t="n"/>
      <c r="N167" s="629" t="n"/>
      <c r="O167" s="629" t="n"/>
      <c r="P167" s="629" t="n"/>
      <c r="Q167" s="629" t="n"/>
      <c r="R167" s="629" t="n"/>
      <c r="S167" s="629" t="n"/>
      <c r="T167" s="629" t="n"/>
      <c r="U167" s="629" t="n"/>
      <c r="V167" s="629" t="n"/>
      <c r="W167" s="629" t="n"/>
      <c r="X167" s="629" t="n"/>
      <c r="Y167" s="374" t="n"/>
      <c r="Z167" s="374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5" t="n">
        <v>4680115881556</v>
      </c>
      <c r="E168" s="641" t="n"/>
      <c r="F168" s="673" t="n">
        <v>1</v>
      </c>
      <c r="G168" s="38" t="n">
        <v>4</v>
      </c>
      <c r="H168" s="673" t="n">
        <v>4</v>
      </c>
      <c r="I168" s="673" t="n">
        <v>4.408</v>
      </c>
      <c r="J168" s="38" t="n">
        <v>104</v>
      </c>
      <c r="K168" s="38" t="inlineStr">
        <is>
          <t>8</t>
        </is>
      </c>
      <c r="L168" s="39" t="inlineStr">
        <is>
          <t>СК3</t>
        </is>
      </c>
      <c r="M168" s="38" t="n">
        <v>45</v>
      </c>
      <c r="N168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IFERROR(IF(W168=0,"",ROUNDUP(W168/H168,0)*0.01196),"")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5" t="n">
        <v>4680115880573</v>
      </c>
      <c r="E169" s="641" t="n"/>
      <c r="F169" s="673" t="n">
        <v>1.45</v>
      </c>
      <c r="G169" s="38" t="n">
        <v>6</v>
      </c>
      <c r="H169" s="673" t="n">
        <v>8.699999999999999</v>
      </c>
      <c r="I169" s="673" t="n">
        <v>9.263999999999999</v>
      </c>
      <c r="J169" s="38" t="n">
        <v>56</v>
      </c>
      <c r="K169" s="38" t="inlineStr">
        <is>
          <t>8</t>
        </is>
      </c>
      <c r="L169" s="39" t="inlineStr">
        <is>
          <t>СК2</t>
        </is>
      </c>
      <c r="M169" s="38" t="n">
        <v>45</v>
      </c>
      <c r="N169" s="765" t="inlineStr">
        <is>
          <t>Сосиски «Сочинки» Весовой п/а ТМ «Стародворье»</t>
        </is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0</v>
      </c>
      <c r="W169" s="677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5" t="n">
        <v>4680115881594</v>
      </c>
      <c r="E170" s="641" t="n"/>
      <c r="F170" s="673" t="n">
        <v>1.35</v>
      </c>
      <c r="G170" s="38" t="n">
        <v>6</v>
      </c>
      <c r="H170" s="673" t="n">
        <v>8.1</v>
      </c>
      <c r="I170" s="673" t="n">
        <v>8.664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8" t="n">
        <v>40</v>
      </c>
      <c r="N170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P003581</t>
        </is>
      </c>
      <c r="C171" s="37" t="n">
        <v>4301051505</v>
      </c>
      <c r="D171" s="375" t="n">
        <v>4680115881587</v>
      </c>
      <c r="E171" s="641" t="n"/>
      <c r="F171" s="673" t="n">
        <v>1</v>
      </c>
      <c r="G171" s="38" t="n">
        <v>4</v>
      </c>
      <c r="H171" s="673" t="n">
        <v>4</v>
      </c>
      <c r="I171" s="673" t="n">
        <v>4.408</v>
      </c>
      <c r="J171" s="38" t="n">
        <v>104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7" t="inlineStr">
        <is>
          <t>Сосиски «Сочинки по-баварски с сыром» вес п/а ТМ «Стародворье» 1,0 кг</t>
        </is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IFERROR(IF(W171=0,"",ROUNDUP(W171/H171,0)*0.01196),"")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5" t="n">
        <v>4680115880962</v>
      </c>
      <c r="E172" s="641" t="n"/>
      <c r="F172" s="673" t="n">
        <v>1.3</v>
      </c>
      <c r="G172" s="38" t="n">
        <v>6</v>
      </c>
      <c r="H172" s="673" t="n">
        <v>7.8</v>
      </c>
      <c r="I172" s="673" t="n">
        <v>8.364000000000001</v>
      </c>
      <c r="J172" s="38" t="n">
        <v>56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5" t="n">
        <v>4680115881617</v>
      </c>
      <c r="E173" s="641" t="n"/>
      <c r="F173" s="673" t="n">
        <v>1.35</v>
      </c>
      <c r="G173" s="38" t="n">
        <v>6</v>
      </c>
      <c r="H173" s="673" t="n">
        <v>8.1</v>
      </c>
      <c r="I173" s="673" t="n">
        <v>8.646000000000001</v>
      </c>
      <c r="J173" s="38" t="n">
        <v>56</v>
      </c>
      <c r="K173" s="38" t="inlineStr">
        <is>
          <t>8</t>
        </is>
      </c>
      <c r="L173" s="39" t="inlineStr">
        <is>
          <t>СК3</t>
        </is>
      </c>
      <c r="M173" s="38" t="n">
        <v>40</v>
      </c>
      <c r="N173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P003475</t>
        </is>
      </c>
      <c r="C174" s="37" t="n">
        <v>4301051487</v>
      </c>
      <c r="D174" s="375" t="n">
        <v>4680115881228</v>
      </c>
      <c r="E174" s="641" t="n"/>
      <c r="F174" s="673" t="n">
        <v>0.4</v>
      </c>
      <c r="G174" s="38" t="n">
        <v>6</v>
      </c>
      <c r="H174" s="673" t="n">
        <v>2.4</v>
      </c>
      <c r="I174" s="673" t="n">
        <v>2.672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70" t="inlineStr">
        <is>
          <t>Сосиски «Сочинки по-баварски с сыром» Фикс.вес 0,4 П/а мгс ТМ «Стародворье»</t>
        </is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P003580</t>
        </is>
      </c>
      <c r="C175" s="37" t="n">
        <v>4301051506</v>
      </c>
      <c r="D175" s="375" t="n">
        <v>4680115881037</v>
      </c>
      <c r="E175" s="641" t="n"/>
      <c r="F175" s="673" t="n">
        <v>0.84</v>
      </c>
      <c r="G175" s="38" t="n">
        <v>4</v>
      </c>
      <c r="H175" s="673" t="n">
        <v>3.36</v>
      </c>
      <c r="I175" s="673" t="n">
        <v>3.618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0,84 кг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5" t="n">
        <v>4680115881211</v>
      </c>
      <c r="E176" s="641" t="n"/>
      <c r="F176" s="673" t="n">
        <v>0.4</v>
      </c>
      <c r="G176" s="38" t="n">
        <v>6</v>
      </c>
      <c r="H176" s="673" t="n">
        <v>2.4</v>
      </c>
      <c r="I176" s="673" t="n">
        <v>2.6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5" t="n">
        <v>4680115881020</v>
      </c>
      <c r="E177" s="641" t="n"/>
      <c r="F177" s="673" t="n">
        <v>0.84</v>
      </c>
      <c r="G177" s="38" t="n">
        <v>4</v>
      </c>
      <c r="H177" s="673" t="n">
        <v>3.36</v>
      </c>
      <c r="I177" s="673" t="n">
        <v>3.57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5" t="n">
        <v>4680115882195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2.69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40</v>
      </c>
      <c r="N178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SU002992</t>
        </is>
      </c>
      <c r="B179" s="64" t="inlineStr">
        <is>
          <t>P003443</t>
        </is>
      </c>
      <c r="C179" s="37" t="n">
        <v>4301051479</v>
      </c>
      <c r="D179" s="375" t="n">
        <v>4680115882607</v>
      </c>
      <c r="E179" s="641" t="n"/>
      <c r="F179" s="673" t="n">
        <v>0.3</v>
      </c>
      <c r="G179" s="38" t="n">
        <v>6</v>
      </c>
      <c r="H179" s="673" t="n">
        <v>1.8</v>
      </c>
      <c r="I179" s="673" t="n">
        <v>2.072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SU002618</t>
        </is>
      </c>
      <c r="B180" s="64" t="inlineStr">
        <is>
          <t>P003398</t>
        </is>
      </c>
      <c r="C180" s="37" t="n">
        <v>4301051468</v>
      </c>
      <c r="D180" s="375" t="n">
        <v>4680115880092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SU002621</t>
        </is>
      </c>
      <c r="B181" s="64" t="inlineStr">
        <is>
          <t>P003399</t>
        </is>
      </c>
      <c r="C181" s="37" t="n">
        <v>4301051469</v>
      </c>
      <c r="D181" s="375" t="n">
        <v>4680115880221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75" t="n">
        <v>4680115882942</v>
      </c>
      <c r="E182" s="641" t="n"/>
      <c r="F182" s="673" t="n">
        <v>0.3</v>
      </c>
      <c r="G182" s="38" t="n">
        <v>6</v>
      </c>
      <c r="H182" s="673" t="n">
        <v>1.8</v>
      </c>
      <c r="I182" s="673" t="n">
        <v>2.072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SU002686</t>
        </is>
      </c>
      <c r="B183" s="64" t="inlineStr">
        <is>
          <t>P003071</t>
        </is>
      </c>
      <c r="C183" s="37" t="n">
        <v>4301051326</v>
      </c>
      <c r="D183" s="375" t="n">
        <v>4680115880504</v>
      </c>
      <c r="E183" s="641" t="n"/>
      <c r="F183" s="673" t="n">
        <v>0.4</v>
      </c>
      <c r="G183" s="38" t="n">
        <v>6</v>
      </c>
      <c r="H183" s="673" t="n">
        <v>2.4</v>
      </c>
      <c r="I183" s="67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SU002844</t>
        </is>
      </c>
      <c r="B184" s="64" t="inlineStr">
        <is>
          <t>P003265</t>
        </is>
      </c>
      <c r="C184" s="37" t="n">
        <v>4301051410</v>
      </c>
      <c r="D184" s="375" t="n">
        <v>4680115882164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2.678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>
      <c r="A185" s="383" t="n"/>
      <c r="B185" s="629" t="n"/>
      <c r="C185" s="629" t="n"/>
      <c r="D185" s="629" t="n"/>
      <c r="E185" s="629" t="n"/>
      <c r="F185" s="629" t="n"/>
      <c r="G185" s="629" t="n"/>
      <c r="H185" s="629" t="n"/>
      <c r="I185" s="629" t="n"/>
      <c r="J185" s="629" t="n"/>
      <c r="K185" s="629" t="n"/>
      <c r="L185" s="629" t="n"/>
      <c r="M185" s="678" t="n"/>
      <c r="N185" s="679" t="inlineStr">
        <is>
          <t>Итого</t>
        </is>
      </c>
      <c r="O185" s="649" t="n"/>
      <c r="P185" s="649" t="n"/>
      <c r="Q185" s="649" t="n"/>
      <c r="R185" s="649" t="n"/>
      <c r="S185" s="649" t="n"/>
      <c r="T185" s="650" t="n"/>
      <c r="U185" s="43" t="inlineStr">
        <is>
          <t>кор</t>
        </is>
      </c>
      <c r="V185" s="680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/>
      </c>
      <c r="W185" s="680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/>
      </c>
      <c r="X185" s="680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/>
      </c>
      <c r="Y185" s="681" t="n"/>
      <c r="Z185" s="681" t="n"/>
    </row>
    <row r="186">
      <c r="A186" s="629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кг</t>
        </is>
      </c>
      <c r="V186" s="680">
        <f>IFERROR(SUM(V168:V184),"0")</f>
        <v/>
      </c>
      <c r="W186" s="680">
        <f>IFERROR(SUM(W168:W184),"0")</f>
        <v/>
      </c>
      <c r="X186" s="43" t="n"/>
      <c r="Y186" s="681" t="n"/>
      <c r="Z186" s="681" t="n"/>
    </row>
    <row r="187" ht="14.25" customHeight="1">
      <c r="A187" s="374" t="inlineStr">
        <is>
          <t>Сардельки</t>
        </is>
      </c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29" t="n"/>
      <c r="N187" s="629" t="n"/>
      <c r="O187" s="629" t="n"/>
      <c r="P187" s="629" t="n"/>
      <c r="Q187" s="629" t="n"/>
      <c r="R187" s="629" t="n"/>
      <c r="S187" s="629" t="n"/>
      <c r="T187" s="629" t="n"/>
      <c r="U187" s="629" t="n"/>
      <c r="V187" s="629" t="n"/>
      <c r="W187" s="629" t="n"/>
      <c r="X187" s="629" t="n"/>
      <c r="Y187" s="374" t="n"/>
      <c r="Z187" s="374" t="n"/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75" t="n">
        <v>4680115880801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75" t="n">
        <v>4680115880818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0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83" t="n"/>
      <c r="B190" s="629" t="n"/>
      <c r="C190" s="629" t="n"/>
      <c r="D190" s="629" t="n"/>
      <c r="E190" s="629" t="n"/>
      <c r="F190" s="629" t="n"/>
      <c r="G190" s="629" t="n"/>
      <c r="H190" s="629" t="n"/>
      <c r="I190" s="629" t="n"/>
      <c r="J190" s="629" t="n"/>
      <c r="K190" s="629" t="n"/>
      <c r="L190" s="629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кор</t>
        </is>
      </c>
      <c r="V190" s="680">
        <f>IFERROR(V188/H188,"0")+IFERROR(V189/H189,"0")</f>
        <v/>
      </c>
      <c r="W190" s="680">
        <f>IFERROR(W188/H188,"0")+IFERROR(W189/H189,"0")</f>
        <v/>
      </c>
      <c r="X190" s="680">
        <f>IFERROR(IF(X188="",0,X188),"0")+IFERROR(IF(X189="",0,X189),"0")</f>
        <v/>
      </c>
      <c r="Y190" s="681" t="n"/>
      <c r="Z190" s="681" t="n"/>
    </row>
    <row r="191">
      <c r="A191" s="629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кг</t>
        </is>
      </c>
      <c r="V191" s="680">
        <f>IFERROR(SUM(V188:V189),"0")</f>
        <v/>
      </c>
      <c r="W191" s="680">
        <f>IFERROR(SUM(W188:W189),"0")</f>
        <v/>
      </c>
      <c r="X191" s="43" t="n"/>
      <c r="Y191" s="681" t="n"/>
      <c r="Z191" s="681" t="n"/>
    </row>
    <row r="192" ht="16.5" customHeight="1">
      <c r="A192" s="373" t="inlineStr">
        <is>
          <t>Бордо</t>
        </is>
      </c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29" t="n"/>
      <c r="N192" s="629" t="n"/>
      <c r="O192" s="629" t="n"/>
      <c r="P192" s="629" t="n"/>
      <c r="Q192" s="629" t="n"/>
      <c r="R192" s="629" t="n"/>
      <c r="S192" s="629" t="n"/>
      <c r="T192" s="629" t="n"/>
      <c r="U192" s="629" t="n"/>
      <c r="V192" s="629" t="n"/>
      <c r="W192" s="629" t="n"/>
      <c r="X192" s="629" t="n"/>
      <c r="Y192" s="373" t="n"/>
      <c r="Z192" s="373" t="n"/>
    </row>
    <row r="193" ht="14.25" customHeight="1">
      <c r="A193" s="374" t="inlineStr">
        <is>
          <t>Вареные колбасы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4" t="n"/>
      <c r="Z193" s="374" t="n"/>
    </row>
    <row r="194" ht="27" customHeight="1">
      <c r="A194" s="64" t="inlineStr">
        <is>
          <t>SU000057</t>
        </is>
      </c>
      <c r="B194" s="64" t="inlineStr">
        <is>
          <t>P002047</t>
        </is>
      </c>
      <c r="C194" s="37" t="n">
        <v>4301011346</v>
      </c>
      <c r="D194" s="375" t="n">
        <v>4607091387445</v>
      </c>
      <c r="E194" s="641" t="n"/>
      <c r="F194" s="673" t="n">
        <v>0.9</v>
      </c>
      <c r="G194" s="38" t="n">
        <v>10</v>
      </c>
      <c r="H194" s="673" t="n">
        <v>9</v>
      </c>
      <c r="I194" s="673" t="n">
        <v>9.630000000000001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31</v>
      </c>
      <c r="N194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4" s="675" t="n"/>
      <c r="P194" s="675" t="n"/>
      <c r="Q194" s="675" t="n"/>
      <c r="R194" s="641" t="n"/>
      <c r="S194" s="40" t="inlineStr"/>
      <c r="T194" s="40" t="inlineStr"/>
      <c r="U194" s="41" t="inlineStr">
        <is>
          <t>кг</t>
        </is>
      </c>
      <c r="V194" s="676" t="n">
        <v>0</v>
      </c>
      <c r="W194" s="677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P002226</t>
        </is>
      </c>
      <c r="C195" s="37" t="n">
        <v>4301011362</v>
      </c>
      <c r="D195" s="375" t="n">
        <v>4607091386004</v>
      </c>
      <c r="E195" s="641" t="n"/>
      <c r="F195" s="673" t="n">
        <v>1.35</v>
      </c>
      <c r="G195" s="38" t="n">
        <v>8</v>
      </c>
      <c r="H195" s="673" t="n">
        <v>10.8</v>
      </c>
      <c r="I195" s="673" t="n">
        <v>11.28</v>
      </c>
      <c r="J195" s="38" t="n">
        <v>48</v>
      </c>
      <c r="K195" s="38" t="inlineStr">
        <is>
          <t>8</t>
        </is>
      </c>
      <c r="L195" s="39" t="inlineStr">
        <is>
          <t>ВЗ</t>
        </is>
      </c>
      <c r="M195" s="38" t="n">
        <v>55</v>
      </c>
      <c r="N195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IFERROR(IF(W195=0,"",ROUNDUP(W195/H195,0)*0.02039),"")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P001777</t>
        </is>
      </c>
      <c r="C196" s="37" t="n">
        <v>4301011308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SU000058</t>
        </is>
      </c>
      <c r="B197" s="64" t="inlineStr">
        <is>
          <t>P002048</t>
        </is>
      </c>
      <c r="C197" s="37" t="n">
        <v>4301011347</v>
      </c>
      <c r="D197" s="375" t="n">
        <v>4607091386073</v>
      </c>
      <c r="E197" s="641" t="n"/>
      <c r="F197" s="673" t="n">
        <v>0.9</v>
      </c>
      <c r="G197" s="38" t="n">
        <v>10</v>
      </c>
      <c r="H197" s="673" t="n">
        <v>9</v>
      </c>
      <c r="I197" s="673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1" t="n"/>
      <c r="F198" s="673" t="n">
        <v>1.35</v>
      </c>
      <c r="G198" s="38" t="n">
        <v>8</v>
      </c>
      <c r="H198" s="673" t="n">
        <v>10.8</v>
      </c>
      <c r="I198" s="673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SU001778</t>
        </is>
      </c>
      <c r="B200" s="64" t="inlineStr">
        <is>
          <t>P001778</t>
        </is>
      </c>
      <c r="C200" s="37" t="n">
        <v>4301011311</v>
      </c>
      <c r="D200" s="375" t="n">
        <v>4607091387377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SU000043</t>
        </is>
      </c>
      <c r="B201" s="64" t="inlineStr">
        <is>
          <t>P001807</t>
        </is>
      </c>
      <c r="C201" s="37" t="n">
        <v>4301010945</v>
      </c>
      <c r="D201" s="375" t="n">
        <v>4607091387353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SU001800</t>
        </is>
      </c>
      <c r="B202" s="64" t="inlineStr">
        <is>
          <t>P001800</t>
        </is>
      </c>
      <c r="C202" s="37" t="n">
        <v>4301011328</v>
      </c>
      <c r="D202" s="375" t="n">
        <v>4607091386011</v>
      </c>
      <c r="E202" s="641" t="n"/>
      <c r="F202" s="673" t="n">
        <v>0.5</v>
      </c>
      <c r="G202" s="38" t="n">
        <v>10</v>
      </c>
      <c r="H202" s="673" t="n">
        <v>5</v>
      </c>
      <c r="I202" s="673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SU001805</t>
        </is>
      </c>
      <c r="B203" s="64" t="inlineStr">
        <is>
          <t>P001805</t>
        </is>
      </c>
      <c r="C203" s="37" t="n">
        <v>4301011329</v>
      </c>
      <c r="D203" s="375" t="n">
        <v>4607091387308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SU001829</t>
        </is>
      </c>
      <c r="B204" s="64" t="inlineStr">
        <is>
          <t>P001829</t>
        </is>
      </c>
      <c r="C204" s="37" t="n">
        <v>4301011049</v>
      </c>
      <c r="D204" s="375" t="n">
        <v>4607091387339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SU002787</t>
        </is>
      </c>
      <c r="B205" s="64" t="inlineStr">
        <is>
          <t>P003189</t>
        </is>
      </c>
      <c r="C205" s="37" t="n">
        <v>4301011433</v>
      </c>
      <c r="D205" s="375" t="n">
        <v>4680115882638</v>
      </c>
      <c r="E205" s="641" t="n"/>
      <c r="F205" s="673" t="n">
        <v>0.4</v>
      </c>
      <c r="G205" s="38" t="n">
        <v>10</v>
      </c>
      <c r="H205" s="673" t="n">
        <v>4</v>
      </c>
      <c r="I205" s="673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SU002894</t>
        </is>
      </c>
      <c r="B206" s="64" t="inlineStr">
        <is>
          <t>P003314</t>
        </is>
      </c>
      <c r="C206" s="37" t="n">
        <v>4301011573</v>
      </c>
      <c r="D206" s="375" t="n">
        <v>4680115881938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SU000078</t>
        </is>
      </c>
      <c r="B207" s="64" t="inlineStr">
        <is>
          <t>P001806</t>
        </is>
      </c>
      <c r="C207" s="37" t="n">
        <v>4301010944</v>
      </c>
      <c r="D207" s="375" t="n">
        <v>4607091387346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83" t="n"/>
      <c r="B208" s="629" t="n"/>
      <c r="C208" s="629" t="n"/>
      <c r="D208" s="629" t="n"/>
      <c r="E208" s="629" t="n"/>
      <c r="F208" s="629" t="n"/>
      <c r="G208" s="629" t="n"/>
      <c r="H208" s="629" t="n"/>
      <c r="I208" s="629" t="n"/>
      <c r="J208" s="629" t="n"/>
      <c r="K208" s="629" t="n"/>
      <c r="L208" s="629" t="n"/>
      <c r="M208" s="678" t="n"/>
      <c r="N208" s="679" t="inlineStr">
        <is>
          <t>Итого</t>
        </is>
      </c>
      <c r="O208" s="649" t="n"/>
      <c r="P208" s="649" t="n"/>
      <c r="Q208" s="649" t="n"/>
      <c r="R208" s="649" t="n"/>
      <c r="S208" s="649" t="n"/>
      <c r="T208" s="650" t="n"/>
      <c r="U208" s="43" t="inlineStr">
        <is>
          <t>кор</t>
        </is>
      </c>
      <c r="V208" s="680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0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/>
      </c>
      <c r="X208" s="680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/>
      </c>
      <c r="Y208" s="681" t="n"/>
      <c r="Z208" s="681" t="n"/>
    </row>
    <row r="209">
      <c r="A209" s="629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кг</t>
        </is>
      </c>
      <c r="V209" s="680">
        <f>IFERROR(SUM(V194:V207),"0")</f>
        <v/>
      </c>
      <c r="W209" s="680">
        <f>IFERROR(SUM(W194:W207),"0")</f>
        <v/>
      </c>
      <c r="X209" s="43" t="n"/>
      <c r="Y209" s="681" t="n"/>
      <c r="Z209" s="681" t="n"/>
    </row>
    <row r="210" ht="14.25" customHeight="1">
      <c r="A210" s="374" t="inlineStr">
        <is>
          <t>Ветчины</t>
        </is>
      </c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29" t="n"/>
      <c r="N210" s="629" t="n"/>
      <c r="O210" s="629" t="n"/>
      <c r="P210" s="629" t="n"/>
      <c r="Q210" s="629" t="n"/>
      <c r="R210" s="629" t="n"/>
      <c r="S210" s="629" t="n"/>
      <c r="T210" s="629" t="n"/>
      <c r="U210" s="629" t="n"/>
      <c r="V210" s="629" t="n"/>
      <c r="W210" s="629" t="n"/>
      <c r="X210" s="629" t="n"/>
      <c r="Y210" s="374" t="n"/>
      <c r="Z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9" t="inlineStr">
        <is>
          <t>КИ</t>
        </is>
      </c>
    </row>
    <row r="212">
      <c r="A212" s="383" t="n"/>
      <c r="B212" s="629" t="n"/>
      <c r="C212" s="629" t="n"/>
      <c r="D212" s="629" t="n"/>
      <c r="E212" s="629" t="n"/>
      <c r="F212" s="629" t="n"/>
      <c r="G212" s="629" t="n"/>
      <c r="H212" s="629" t="n"/>
      <c r="I212" s="629" t="n"/>
      <c r="J212" s="629" t="n"/>
      <c r="K212" s="629" t="n"/>
      <c r="L212" s="629" t="n"/>
      <c r="M212" s="678" t="n"/>
      <c r="N212" s="679" t="inlineStr">
        <is>
          <t>Итого</t>
        </is>
      </c>
      <c r="O212" s="649" t="n"/>
      <c r="P212" s="649" t="n"/>
      <c r="Q212" s="649" t="n"/>
      <c r="R212" s="649" t="n"/>
      <c r="S212" s="649" t="n"/>
      <c r="T212" s="650" t="n"/>
      <c r="U212" s="43" t="inlineStr">
        <is>
          <t>кор</t>
        </is>
      </c>
      <c r="V212" s="680">
        <f>IFERROR(V211/H211,"0")</f>
        <v/>
      </c>
      <c r="W212" s="680">
        <f>IFERROR(W211/H211,"0")</f>
        <v/>
      </c>
      <c r="X212" s="680">
        <f>IFERROR(IF(X211="",0,X211),"0")</f>
        <v/>
      </c>
      <c r="Y212" s="681" t="n"/>
      <c r="Z212" s="681" t="n"/>
    </row>
    <row r="213">
      <c r="A213" s="629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кг</t>
        </is>
      </c>
      <c r="V213" s="680">
        <f>IFERROR(SUM(V211:V211),"0")</f>
        <v/>
      </c>
      <c r="W213" s="680">
        <f>IFERROR(SUM(W211:W211),"0")</f>
        <v/>
      </c>
      <c r="X213" s="43" t="n"/>
      <c r="Y213" s="681" t="n"/>
      <c r="Z213" s="681" t="n"/>
    </row>
    <row r="214" ht="14.25" customHeight="1">
      <c r="A214" s="374" t="inlineStr">
        <is>
          <t>Копченые колбасы</t>
        </is>
      </c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29" t="n"/>
      <c r="N214" s="629" t="n"/>
      <c r="O214" s="629" t="n"/>
      <c r="P214" s="629" t="n"/>
      <c r="Q214" s="629" t="n"/>
      <c r="R214" s="629" t="n"/>
      <c r="S214" s="629" t="n"/>
      <c r="T214" s="629" t="n"/>
      <c r="U214" s="629" t="n"/>
      <c r="V214" s="629" t="n"/>
      <c r="W214" s="629" t="n"/>
      <c r="X214" s="629" t="n"/>
      <c r="Y214" s="374" t="n"/>
      <c r="Z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1" t="n"/>
      <c r="F215" s="673" t="n">
        <v>0.7</v>
      </c>
      <c r="G215" s="38" t="n">
        <v>6</v>
      </c>
      <c r="H215" s="673" t="n">
        <v>4.2</v>
      </c>
      <c r="I215" s="673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35</v>
      </c>
      <c r="N215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5" s="675" t="n"/>
      <c r="P215" s="675" t="n"/>
      <c r="Q215" s="675" t="n"/>
      <c r="R215" s="641" t="n"/>
      <c r="S215" s="40" t="inlineStr"/>
      <c r="T215" s="40" t="inlineStr"/>
      <c r="U215" s="41" t="inlineStr">
        <is>
          <t>кг</t>
        </is>
      </c>
      <c r="V215" s="676" t="n">
        <v>0</v>
      </c>
      <c r="W215" s="677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40</v>
      </c>
      <c r="N216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1" t="n"/>
      <c r="F217" s="673" t="n">
        <v>0.35</v>
      </c>
      <c r="G217" s="38" t="n">
        <v>6</v>
      </c>
      <c r="H217" s="673" t="n">
        <v>2.1</v>
      </c>
      <c r="I217" s="673" t="n">
        <v>2.23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>
      <c r="A219" s="383" t="n"/>
      <c r="B219" s="629" t="n"/>
      <c r="C219" s="629" t="n"/>
      <c r="D219" s="629" t="n"/>
      <c r="E219" s="629" t="n"/>
      <c r="F219" s="629" t="n"/>
      <c r="G219" s="629" t="n"/>
      <c r="H219" s="629" t="n"/>
      <c r="I219" s="629" t="n"/>
      <c r="J219" s="629" t="n"/>
      <c r="K219" s="629" t="n"/>
      <c r="L219" s="629" t="n"/>
      <c r="M219" s="678" t="n"/>
      <c r="N219" s="679" t="inlineStr">
        <is>
          <t>Итого</t>
        </is>
      </c>
      <c r="O219" s="649" t="n"/>
      <c r="P219" s="649" t="n"/>
      <c r="Q219" s="649" t="n"/>
      <c r="R219" s="649" t="n"/>
      <c r="S219" s="649" t="n"/>
      <c r="T219" s="650" t="n"/>
      <c r="U219" s="43" t="inlineStr">
        <is>
          <t>кор</t>
        </is>
      </c>
      <c r="V219" s="680">
        <f>IFERROR(V215/H215,"0")+IFERROR(V216/H216,"0")+IFERROR(V217/H217,"0")+IFERROR(V218/H218,"0")</f>
        <v/>
      </c>
      <c r="W219" s="680">
        <f>IFERROR(W215/H215,"0")+IFERROR(W216/H216,"0")+IFERROR(W217/H217,"0")+IFERROR(W218/H218,"0")</f>
        <v/>
      </c>
      <c r="X219" s="680">
        <f>IFERROR(IF(X215="",0,X215),"0")+IFERROR(IF(X216="",0,X216),"0")+IFERROR(IF(X217="",0,X217),"0")+IFERROR(IF(X218="",0,X218),"0")</f>
        <v/>
      </c>
      <c r="Y219" s="681" t="n"/>
      <c r="Z219" s="681" t="n"/>
    </row>
    <row r="220">
      <c r="A220" s="629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кг</t>
        </is>
      </c>
      <c r="V220" s="680">
        <f>IFERROR(SUM(V215:V218),"0")</f>
        <v/>
      </c>
      <c r="W220" s="680">
        <f>IFERROR(SUM(W215:W218),"0")</f>
        <v/>
      </c>
      <c r="X220" s="43" t="n"/>
      <c r="Y220" s="681" t="n"/>
      <c r="Z220" s="681" t="n"/>
    </row>
    <row r="221" ht="14.25" customHeight="1">
      <c r="A221" s="374" t="inlineStr">
        <is>
          <t>Сосиски</t>
        </is>
      </c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29" t="n"/>
      <c r="N221" s="629" t="n"/>
      <c r="O221" s="629" t="n"/>
      <c r="P221" s="629" t="n"/>
      <c r="Q221" s="629" t="n"/>
      <c r="R221" s="629" t="n"/>
      <c r="S221" s="629" t="n"/>
      <c r="T221" s="629" t="n"/>
      <c r="U221" s="629" t="n"/>
      <c r="V221" s="629" t="n"/>
      <c r="W221" s="629" t="n"/>
      <c r="X221" s="629" t="n"/>
      <c r="Y221" s="374" t="n"/>
      <c r="Z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5" t="n">
        <v>4607091387766</v>
      </c>
      <c r="E222" s="641" t="n"/>
      <c r="F222" s="673" t="n">
        <v>1.35</v>
      </c>
      <c r="G222" s="38" t="n">
        <v>6</v>
      </c>
      <c r="H222" s="673" t="n">
        <v>8.1</v>
      </c>
      <c r="I222" s="673" t="n">
        <v>8.657999999999999</v>
      </c>
      <c r="J222" s="38" t="n">
        <v>56</v>
      </c>
      <c r="K222" s="38" t="inlineStr">
        <is>
          <t>8</t>
        </is>
      </c>
      <c r="L222" s="39" t="inlineStr">
        <is>
          <t>СК3</t>
        </is>
      </c>
      <c r="M222" s="38" t="n">
        <v>40</v>
      </c>
      <c r="N222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1" t="n"/>
      <c r="F223" s="673" t="n">
        <v>1.3</v>
      </c>
      <c r="G223" s="38" t="n">
        <v>6</v>
      </c>
      <c r="H223" s="673" t="n">
        <v>7.8</v>
      </c>
      <c r="I223" s="673" t="n">
        <v>8.364000000000001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1" t="n"/>
      <c r="F224" s="673" t="n">
        <v>1.35</v>
      </c>
      <c r="G224" s="38" t="n">
        <v>6</v>
      </c>
      <c r="H224" s="673" t="n">
        <v>8.1</v>
      </c>
      <c r="I224" s="673" t="n">
        <v>8.646000000000001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SU003167</t>
        </is>
      </c>
      <c r="B225" s="64" t="inlineStr">
        <is>
          <t>P003363</t>
        </is>
      </c>
      <c r="C225" s="37" t="n">
        <v>4301051461</v>
      </c>
      <c r="D225" s="375" t="n">
        <v>4680115883604</v>
      </c>
      <c r="E225" s="641" t="n"/>
      <c r="F225" s="673" t="n">
        <v>0.35</v>
      </c>
      <c r="G225" s="38" t="n">
        <v>6</v>
      </c>
      <c r="H225" s="673" t="n">
        <v>2.1</v>
      </c>
      <c r="I225" s="673" t="n">
        <v>2.372</v>
      </c>
      <c r="J225" s="38" t="n">
        <v>156</v>
      </c>
      <c r="K225" s="38" t="inlineStr">
        <is>
          <t>12</t>
        </is>
      </c>
      <c r="L225" s="39" t="inlineStr">
        <is>
          <t>СК3</t>
        </is>
      </c>
      <c r="M225" s="38" t="n">
        <v>45</v>
      </c>
      <c r="N225" s="805" t="inlineStr">
        <is>
          <t>Сосиски «Баварские» Фикс.вес 0,35 П/а ТМ «Стародворье»</t>
        </is>
      </c>
      <c r="O225" s="675" t="n"/>
      <c r="P225" s="675" t="n"/>
      <c r="Q225" s="675" t="n"/>
      <c r="R225" s="641" t="n"/>
      <c r="S225" s="40" t="inlineStr"/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SU003168</t>
        </is>
      </c>
      <c r="B226" s="64" t="inlineStr">
        <is>
          <t>P003364</t>
        </is>
      </c>
      <c r="C226" s="37" t="n">
        <v>4301051485</v>
      </c>
      <c r="D226" s="375" t="n">
        <v>4680115883567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2.36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6" t="inlineStr">
        <is>
          <t>Сосиски «Баварские с сыром»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5" t="n">
        <v>4607091381672</v>
      </c>
      <c r="E227" s="641" t="n"/>
      <c r="F227" s="673" t="n">
        <v>0.6</v>
      </c>
      <c r="G227" s="38" t="n">
        <v>6</v>
      </c>
      <c r="H227" s="673" t="n">
        <v>3.6</v>
      </c>
      <c r="I227" s="67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5" t="n">
        <v>4607091387537</v>
      </c>
      <c r="E228" s="641" t="n"/>
      <c r="F228" s="673" t="n">
        <v>0.45</v>
      </c>
      <c r="G228" s="38" t="n">
        <v>6</v>
      </c>
      <c r="H228" s="673" t="n">
        <v>2.7</v>
      </c>
      <c r="I228" s="67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5" t="n">
        <v>4607091387513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75" t="n">
        <v>4680115880511</v>
      </c>
      <c r="E230" s="641" t="n"/>
      <c r="F230" s="673" t="n">
        <v>0.33</v>
      </c>
      <c r="G230" s="38" t="n">
        <v>6</v>
      </c>
      <c r="H230" s="673" t="n">
        <v>1.98</v>
      </c>
      <c r="I230" s="67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1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83" t="n"/>
      <c r="B231" s="629" t="n"/>
      <c r="C231" s="629" t="n"/>
      <c r="D231" s="629" t="n"/>
      <c r="E231" s="629" t="n"/>
      <c r="F231" s="629" t="n"/>
      <c r="G231" s="629" t="n"/>
      <c r="H231" s="629" t="n"/>
      <c r="I231" s="629" t="n"/>
      <c r="J231" s="629" t="n"/>
      <c r="K231" s="629" t="n"/>
      <c r="L231" s="629" t="n"/>
      <c r="M231" s="678" t="n"/>
      <c r="N231" s="679" t="inlineStr">
        <is>
          <t>Итого</t>
        </is>
      </c>
      <c r="O231" s="649" t="n"/>
      <c r="P231" s="649" t="n"/>
      <c r="Q231" s="649" t="n"/>
      <c r="R231" s="649" t="n"/>
      <c r="S231" s="649" t="n"/>
      <c r="T231" s="650" t="n"/>
      <c r="U231" s="43" t="inlineStr">
        <is>
          <t>кор</t>
        </is>
      </c>
      <c r="V231" s="680">
        <f>IFERROR(V222/H222,"0")+IFERROR(V223/H223,"0")+IFERROR(V224/H224,"0")+IFERROR(V225/H225,"0")+IFERROR(V226/H226,"0")+IFERROR(V227/H227,"0")+IFERROR(V228/H228,"0")+IFERROR(V229/H229,"0")+IFERROR(V230/H230,"0")</f>
        <v/>
      </c>
      <c r="W231" s="680">
        <f>IFERROR(W222/H222,"0")+IFERROR(W223/H223,"0")+IFERROR(W224/H224,"0")+IFERROR(W225/H225,"0")+IFERROR(W226/H226,"0")+IFERROR(W227/H227,"0")+IFERROR(W228/H228,"0")+IFERROR(W229/H229,"0")+IFERROR(W230/H230,"0")</f>
        <v/>
      </c>
      <c r="X231" s="680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681" t="n"/>
      <c r="Z231" s="681" t="n"/>
    </row>
    <row r="232">
      <c r="A232" s="629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кг</t>
        </is>
      </c>
      <c r="V232" s="680">
        <f>IFERROR(SUM(V222:V230),"0")</f>
        <v/>
      </c>
      <c r="W232" s="680">
        <f>IFERROR(SUM(W222:W230),"0")</f>
        <v/>
      </c>
      <c r="X232" s="43" t="n"/>
      <c r="Y232" s="681" t="n"/>
      <c r="Z232" s="681" t="n"/>
    </row>
    <row r="233" ht="14.25" customHeight="1">
      <c r="A233" s="374" t="inlineStr">
        <is>
          <t>Сардельки</t>
        </is>
      </c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29" t="n"/>
      <c r="N233" s="629" t="n"/>
      <c r="O233" s="629" t="n"/>
      <c r="P233" s="629" t="n"/>
      <c r="Q233" s="629" t="n"/>
      <c r="R233" s="629" t="n"/>
      <c r="S233" s="629" t="n"/>
      <c r="T233" s="629" t="n"/>
      <c r="U233" s="629" t="n"/>
      <c r="V233" s="629" t="n"/>
      <c r="W233" s="629" t="n"/>
      <c r="X233" s="629" t="n"/>
      <c r="Y233" s="374" t="n"/>
      <c r="Z233" s="374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75" t="n">
        <v>4607091380880</v>
      </c>
      <c r="E234" s="641" t="n"/>
      <c r="F234" s="673" t="n">
        <v>1.4</v>
      </c>
      <c r="G234" s="38" t="n">
        <v>6</v>
      </c>
      <c r="H234" s="673" t="n">
        <v>8.4</v>
      </c>
      <c r="I234" s="67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75" t="n"/>
      <c r="P234" s="675" t="n"/>
      <c r="Q234" s="675" t="n"/>
      <c r="R234" s="641" t="n"/>
      <c r="S234" s="40" t="inlineStr"/>
      <c r="T234" s="40" t="inlineStr"/>
      <c r="U234" s="41" t="inlineStr">
        <is>
          <t>кг</t>
        </is>
      </c>
      <c r="V234" s="676" t="n">
        <v>0</v>
      </c>
      <c r="W234" s="67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75" t="n">
        <v>4607091384482</v>
      </c>
      <c r="E235" s="641" t="n"/>
      <c r="F235" s="673" t="n">
        <v>1.3</v>
      </c>
      <c r="G235" s="38" t="n">
        <v>6</v>
      </c>
      <c r="H235" s="673" t="n">
        <v>7.8</v>
      </c>
      <c r="I235" s="67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75" t="n">
        <v>4607091380897</v>
      </c>
      <c r="E236" s="641" t="n"/>
      <c r="F236" s="673" t="n">
        <v>1.4</v>
      </c>
      <c r="G236" s="38" t="n">
        <v>6</v>
      </c>
      <c r="H236" s="673" t="n">
        <v>8.4</v>
      </c>
      <c r="I236" s="67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83" t="n"/>
      <c r="B237" s="629" t="n"/>
      <c r="C237" s="629" t="n"/>
      <c r="D237" s="629" t="n"/>
      <c r="E237" s="629" t="n"/>
      <c r="F237" s="629" t="n"/>
      <c r="G237" s="629" t="n"/>
      <c r="H237" s="629" t="n"/>
      <c r="I237" s="629" t="n"/>
      <c r="J237" s="629" t="n"/>
      <c r="K237" s="629" t="n"/>
      <c r="L237" s="629" t="n"/>
      <c r="M237" s="678" t="n"/>
      <c r="N237" s="679" t="inlineStr">
        <is>
          <t>Итого</t>
        </is>
      </c>
      <c r="O237" s="649" t="n"/>
      <c r="P237" s="649" t="n"/>
      <c r="Q237" s="649" t="n"/>
      <c r="R237" s="649" t="n"/>
      <c r="S237" s="649" t="n"/>
      <c r="T237" s="650" t="n"/>
      <c r="U237" s="43" t="inlineStr">
        <is>
          <t>кор</t>
        </is>
      </c>
      <c r="V237" s="680">
        <f>IFERROR(V234/H234,"0")+IFERROR(V235/H235,"0")+IFERROR(V236/H236,"0")</f>
        <v/>
      </c>
      <c r="W237" s="680">
        <f>IFERROR(W234/H234,"0")+IFERROR(W235/H235,"0")+IFERROR(W236/H236,"0")</f>
        <v/>
      </c>
      <c r="X237" s="680">
        <f>IFERROR(IF(X234="",0,X234),"0")+IFERROR(IF(X235="",0,X235),"0")+IFERROR(IF(X236="",0,X236),"0")</f>
        <v/>
      </c>
      <c r="Y237" s="681" t="n"/>
      <c r="Z237" s="681" t="n"/>
    </row>
    <row r="238">
      <c r="A238" s="629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кг</t>
        </is>
      </c>
      <c r="V238" s="680">
        <f>IFERROR(SUM(V234:V236),"0")</f>
        <v/>
      </c>
      <c r="W238" s="680">
        <f>IFERROR(SUM(W234:W236),"0")</f>
        <v/>
      </c>
      <c r="X238" s="43" t="n"/>
      <c r="Y238" s="681" t="n"/>
      <c r="Z238" s="681" t="n"/>
    </row>
    <row r="239" ht="14.25" customHeight="1">
      <c r="A239" s="374" t="inlineStr">
        <is>
          <t>Сырокопченые колбасы</t>
        </is>
      </c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29" t="n"/>
      <c r="N239" s="629" t="n"/>
      <c r="O239" s="629" t="n"/>
      <c r="P239" s="629" t="n"/>
      <c r="Q239" s="629" t="n"/>
      <c r="R239" s="629" t="n"/>
      <c r="S239" s="629" t="n"/>
      <c r="T239" s="629" t="n"/>
      <c r="U239" s="629" t="n"/>
      <c r="V239" s="629" t="n"/>
      <c r="W239" s="629" t="n"/>
      <c r="X239" s="629" t="n"/>
      <c r="Y239" s="374" t="n"/>
      <c r="Z239" s="374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5" t="n">
        <v>4607091388374</v>
      </c>
      <c r="E240" s="641" t="n"/>
      <c r="F240" s="673" t="n">
        <v>0.38</v>
      </c>
      <c r="G240" s="38" t="n">
        <v>8</v>
      </c>
      <c r="H240" s="673" t="n">
        <v>3.04</v>
      </c>
      <c r="I240" s="67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4" t="inlineStr">
        <is>
          <t>С/к колбасы Княжеская Бордо Весовые б/о терм/п Стародворье</t>
        </is>
      </c>
      <c r="O240" s="675" t="n"/>
      <c r="P240" s="675" t="n"/>
      <c r="Q240" s="675" t="n"/>
      <c r="R240" s="641" t="n"/>
      <c r="S240" s="40" t="inlineStr"/>
      <c r="T240" s="40" t="inlineStr"/>
      <c r="U240" s="41" t="inlineStr">
        <is>
          <t>кг</t>
        </is>
      </c>
      <c r="V240" s="676" t="n">
        <v>0</v>
      </c>
      <c r="W240" s="67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5" t="n">
        <v>4607091388381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Салями Охотничья Бордо Весовые б/о терм/п 180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5" t="n">
        <v>4607091388404</v>
      </c>
      <c r="E242" s="641" t="n"/>
      <c r="F242" s="673" t="n">
        <v>0.17</v>
      </c>
      <c r="G242" s="38" t="n">
        <v>15</v>
      </c>
      <c r="H242" s="673" t="n">
        <v>2.55</v>
      </c>
      <c r="I242" s="67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83" t="n"/>
      <c r="B243" s="629" t="n"/>
      <c r="C243" s="629" t="n"/>
      <c r="D243" s="629" t="n"/>
      <c r="E243" s="629" t="n"/>
      <c r="F243" s="629" t="n"/>
      <c r="G243" s="629" t="n"/>
      <c r="H243" s="629" t="n"/>
      <c r="I243" s="629" t="n"/>
      <c r="J243" s="629" t="n"/>
      <c r="K243" s="629" t="n"/>
      <c r="L243" s="629" t="n"/>
      <c r="M243" s="678" t="n"/>
      <c r="N243" s="679" t="inlineStr">
        <is>
          <t>Итого</t>
        </is>
      </c>
      <c r="O243" s="649" t="n"/>
      <c r="P243" s="649" t="n"/>
      <c r="Q243" s="649" t="n"/>
      <c r="R243" s="649" t="n"/>
      <c r="S243" s="649" t="n"/>
      <c r="T243" s="650" t="n"/>
      <c r="U243" s="43" t="inlineStr">
        <is>
          <t>кор</t>
        </is>
      </c>
      <c r="V243" s="680">
        <f>IFERROR(V240/H240,"0")+IFERROR(V241/H241,"0")+IFERROR(V242/H242,"0")</f>
        <v/>
      </c>
      <c r="W243" s="680">
        <f>IFERROR(W240/H240,"0")+IFERROR(W241/H241,"0")+IFERROR(W242/H242,"0")</f>
        <v/>
      </c>
      <c r="X243" s="680">
        <f>IFERROR(IF(X240="",0,X240),"0")+IFERROR(IF(X241="",0,X241),"0")+IFERROR(IF(X242="",0,X242),"0")</f>
        <v/>
      </c>
      <c r="Y243" s="681" t="n"/>
      <c r="Z243" s="681" t="n"/>
    </row>
    <row r="244">
      <c r="A244" s="629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кг</t>
        </is>
      </c>
      <c r="V244" s="680">
        <f>IFERROR(SUM(V240:V242),"0")</f>
        <v/>
      </c>
      <c r="W244" s="680">
        <f>IFERROR(SUM(W240:W242),"0")</f>
        <v/>
      </c>
      <c r="X244" s="43" t="n"/>
      <c r="Y244" s="681" t="n"/>
      <c r="Z244" s="681" t="n"/>
    </row>
    <row r="245" ht="14.25" customHeight="1">
      <c r="A245" s="374" t="inlineStr">
        <is>
          <t>Паштеты</t>
        </is>
      </c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29" t="n"/>
      <c r="N245" s="629" t="n"/>
      <c r="O245" s="629" t="n"/>
      <c r="P245" s="629" t="n"/>
      <c r="Q245" s="629" t="n"/>
      <c r="R245" s="629" t="n"/>
      <c r="S245" s="629" t="n"/>
      <c r="T245" s="629" t="n"/>
      <c r="U245" s="629" t="n"/>
      <c r="V245" s="629" t="n"/>
      <c r="W245" s="629" t="n"/>
      <c r="X245" s="629" t="n"/>
      <c r="Y245" s="374" t="n"/>
      <c r="Z245" s="374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5" t="n">
        <v>4680115881808</v>
      </c>
      <c r="E246" s="641" t="n"/>
      <c r="F246" s="673" t="n">
        <v>0.1</v>
      </c>
      <c r="G246" s="38" t="n">
        <v>20</v>
      </c>
      <c r="H246" s="673" t="n">
        <v>2</v>
      </c>
      <c r="I246" s="67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75" t="n"/>
      <c r="P246" s="675" t="n"/>
      <c r="Q246" s="675" t="n"/>
      <c r="R246" s="641" t="n"/>
      <c r="S246" s="40" t="inlineStr"/>
      <c r="T246" s="40" t="inlineStr"/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5" t="n">
        <v>4680115881822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5" t="n">
        <v>4680115880016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83" t="n"/>
      <c r="B249" s="629" t="n"/>
      <c r="C249" s="629" t="n"/>
      <c r="D249" s="629" t="n"/>
      <c r="E249" s="629" t="n"/>
      <c r="F249" s="629" t="n"/>
      <c r="G249" s="629" t="n"/>
      <c r="H249" s="629" t="n"/>
      <c r="I249" s="629" t="n"/>
      <c r="J249" s="629" t="n"/>
      <c r="K249" s="629" t="n"/>
      <c r="L249" s="629" t="n"/>
      <c r="M249" s="678" t="n"/>
      <c r="N249" s="679" t="inlineStr">
        <is>
          <t>Итого</t>
        </is>
      </c>
      <c r="O249" s="649" t="n"/>
      <c r="P249" s="649" t="n"/>
      <c r="Q249" s="649" t="n"/>
      <c r="R249" s="649" t="n"/>
      <c r="S249" s="649" t="n"/>
      <c r="T249" s="650" t="n"/>
      <c r="U249" s="43" t="inlineStr">
        <is>
          <t>кор</t>
        </is>
      </c>
      <c r="V249" s="680">
        <f>IFERROR(V246/H246,"0")+IFERROR(V247/H247,"0")+IFERROR(V248/H248,"0")</f>
        <v/>
      </c>
      <c r="W249" s="680">
        <f>IFERROR(W246/H246,"0")+IFERROR(W247/H247,"0")+IFERROR(W248/H248,"0")</f>
        <v/>
      </c>
      <c r="X249" s="680">
        <f>IFERROR(IF(X246="",0,X246),"0")+IFERROR(IF(X247="",0,X247),"0")+IFERROR(IF(X248="",0,X248),"0")</f>
        <v/>
      </c>
      <c r="Y249" s="681" t="n"/>
      <c r="Z249" s="681" t="n"/>
    </row>
    <row r="250">
      <c r="A250" s="629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кг</t>
        </is>
      </c>
      <c r="V250" s="680">
        <f>IFERROR(SUM(V246:V248),"0")</f>
        <v/>
      </c>
      <c r="W250" s="680">
        <f>IFERROR(SUM(W246:W248),"0")</f>
        <v/>
      </c>
      <c r="X250" s="43" t="n"/>
      <c r="Y250" s="681" t="n"/>
      <c r="Z250" s="681" t="n"/>
    </row>
    <row r="251" ht="16.5" customHeight="1">
      <c r="A251" s="373" t="inlineStr">
        <is>
          <t>Фирменная</t>
        </is>
      </c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29" t="n"/>
      <c r="N251" s="629" t="n"/>
      <c r="O251" s="629" t="n"/>
      <c r="P251" s="629" t="n"/>
      <c r="Q251" s="629" t="n"/>
      <c r="R251" s="629" t="n"/>
      <c r="S251" s="629" t="n"/>
      <c r="T251" s="629" t="n"/>
      <c r="U251" s="629" t="n"/>
      <c r="V251" s="629" t="n"/>
      <c r="W251" s="629" t="n"/>
      <c r="X251" s="629" t="n"/>
      <c r="Y251" s="373" t="n"/>
      <c r="Z251" s="373" t="n"/>
    </row>
    <row r="252" ht="14.25" customHeight="1">
      <c r="A252" s="374" t="inlineStr">
        <is>
          <t>Вареные колбасы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4" t="n"/>
      <c r="Z252" s="374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5" t="n">
        <v>4607091387421</v>
      </c>
      <c r="E253" s="641" t="n"/>
      <c r="F253" s="673" t="n">
        <v>1.35</v>
      </c>
      <c r="G253" s="38" t="n">
        <v>8</v>
      </c>
      <c r="H253" s="673" t="n">
        <v>10.8</v>
      </c>
      <c r="I253" s="67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2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75" t="n"/>
      <c r="P253" s="675" t="n"/>
      <c r="Q253" s="675" t="n"/>
      <c r="R253" s="641" t="n"/>
      <c r="S253" s="40" t="inlineStr"/>
      <c r="T253" s="40" t="inlineStr"/>
      <c r="U253" s="41" t="inlineStr">
        <is>
          <t>кг</t>
        </is>
      </c>
      <c r="V253" s="676" t="n">
        <v>0</v>
      </c>
      <c r="W253" s="67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2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5" t="n">
        <v>4607091387452</v>
      </c>
      <c r="E255" s="641" t="n"/>
      <c r="F255" s="673" t="n">
        <v>1.45</v>
      </c>
      <c r="G255" s="38" t="n">
        <v>8</v>
      </c>
      <c r="H255" s="673" t="n">
        <v>11.6</v>
      </c>
      <c r="I255" s="67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22" t="inlineStr">
        <is>
          <t>Вареные колбасы Молочная По-стародворски Фирменная Весовые П/а Стародворье</t>
        </is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5" t="n">
        <v>4607091387452</v>
      </c>
      <c r="E256" s="641" t="n"/>
      <c r="F256" s="673" t="n">
        <v>1.35</v>
      </c>
      <c r="G256" s="38" t="n">
        <v>8</v>
      </c>
      <c r="H256" s="673" t="n">
        <v>10.8</v>
      </c>
      <c r="I256" s="67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5" t="n">
        <v>4607091385984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5" t="n">
        <v>4607091387438</v>
      </c>
      <c r="E258" s="641" t="n"/>
      <c r="F258" s="673" t="n">
        <v>0.5</v>
      </c>
      <c r="G258" s="38" t="n">
        <v>10</v>
      </c>
      <c r="H258" s="673" t="n">
        <v>5</v>
      </c>
      <c r="I258" s="67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5" t="n">
        <v>4607091387469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2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3" t="n"/>
      <c r="B260" s="629" t="n"/>
      <c r="C260" s="629" t="n"/>
      <c r="D260" s="629" t="n"/>
      <c r="E260" s="629" t="n"/>
      <c r="F260" s="629" t="n"/>
      <c r="G260" s="629" t="n"/>
      <c r="H260" s="629" t="n"/>
      <c r="I260" s="629" t="n"/>
      <c r="J260" s="629" t="n"/>
      <c r="K260" s="629" t="n"/>
      <c r="L260" s="629" t="n"/>
      <c r="M260" s="678" t="n"/>
      <c r="N260" s="679" t="inlineStr">
        <is>
          <t>Итого</t>
        </is>
      </c>
      <c r="O260" s="649" t="n"/>
      <c r="P260" s="649" t="n"/>
      <c r="Q260" s="649" t="n"/>
      <c r="R260" s="649" t="n"/>
      <c r="S260" s="649" t="n"/>
      <c r="T260" s="650" t="n"/>
      <c r="U260" s="43" t="inlineStr">
        <is>
          <t>кор</t>
        </is>
      </c>
      <c r="V260" s="680">
        <f>IFERROR(V253/H253,"0")+IFERROR(V254/H254,"0")+IFERROR(V255/H255,"0")+IFERROR(V256/H256,"0")+IFERROR(V257/H257,"0")+IFERROR(V258/H258,"0")+IFERROR(V259/H259,"0")</f>
        <v/>
      </c>
      <c r="W260" s="680">
        <f>IFERROR(W253/H253,"0")+IFERROR(W254/H254,"0")+IFERROR(W255/H255,"0")+IFERROR(W256/H256,"0")+IFERROR(W257/H257,"0")+IFERROR(W258/H258,"0")+IFERROR(W259/H259,"0")</f>
        <v/>
      </c>
      <c r="X260" s="68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81" t="n"/>
      <c r="Z260" s="681" t="n"/>
    </row>
    <row r="261">
      <c r="A261" s="629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кг</t>
        </is>
      </c>
      <c r="V261" s="680">
        <f>IFERROR(SUM(V253:V259),"0")</f>
        <v/>
      </c>
      <c r="W261" s="680">
        <f>IFERROR(SUM(W253:W259),"0")</f>
        <v/>
      </c>
      <c r="X261" s="43" t="n"/>
      <c r="Y261" s="681" t="n"/>
      <c r="Z261" s="681" t="n"/>
    </row>
    <row r="262" ht="14.25" customHeight="1">
      <c r="A262" s="374" t="inlineStr">
        <is>
          <t>Копченые колбасы</t>
        </is>
      </c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29" t="n"/>
      <c r="N262" s="629" t="n"/>
      <c r="O262" s="629" t="n"/>
      <c r="P262" s="629" t="n"/>
      <c r="Q262" s="629" t="n"/>
      <c r="R262" s="629" t="n"/>
      <c r="S262" s="629" t="n"/>
      <c r="T262" s="629" t="n"/>
      <c r="U262" s="629" t="n"/>
      <c r="V262" s="629" t="n"/>
      <c r="W262" s="629" t="n"/>
      <c r="X262" s="629" t="n"/>
      <c r="Y262" s="374" t="n"/>
      <c r="Z262" s="374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5" t="n">
        <v>4607091387292</v>
      </c>
      <c r="E263" s="641" t="n"/>
      <c r="F263" s="673" t="n">
        <v>0.73</v>
      </c>
      <c r="G263" s="38" t="n">
        <v>6</v>
      </c>
      <c r="H263" s="673" t="n">
        <v>4.38</v>
      </c>
      <c r="I263" s="67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5" t="n">
        <v>4607091387315</v>
      </c>
      <c r="E264" s="641" t="n"/>
      <c r="F264" s="673" t="n">
        <v>0.7</v>
      </c>
      <c r="G264" s="38" t="n">
        <v>4</v>
      </c>
      <c r="H264" s="673" t="n">
        <v>2.8</v>
      </c>
      <c r="I264" s="67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83" t="n"/>
      <c r="B265" s="629" t="n"/>
      <c r="C265" s="629" t="n"/>
      <c r="D265" s="629" t="n"/>
      <c r="E265" s="629" t="n"/>
      <c r="F265" s="629" t="n"/>
      <c r="G265" s="629" t="n"/>
      <c r="H265" s="629" t="n"/>
      <c r="I265" s="629" t="n"/>
      <c r="J265" s="629" t="n"/>
      <c r="K265" s="629" t="n"/>
      <c r="L265" s="629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кор</t>
        </is>
      </c>
      <c r="V265" s="680">
        <f>IFERROR(V263/H263,"0")+IFERROR(V264/H264,"0")</f>
        <v/>
      </c>
      <c r="W265" s="680">
        <f>IFERROR(W263/H263,"0")+IFERROR(W264/H264,"0")</f>
        <v/>
      </c>
      <c r="X265" s="680">
        <f>IFERROR(IF(X263="",0,X263),"0")+IFERROR(IF(X264="",0,X264),"0")</f>
        <v/>
      </c>
      <c r="Y265" s="681" t="n"/>
      <c r="Z265" s="681" t="n"/>
    </row>
    <row r="266">
      <c r="A266" s="629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кг</t>
        </is>
      </c>
      <c r="V266" s="680">
        <f>IFERROR(SUM(V263:V264),"0")</f>
        <v/>
      </c>
      <c r="W266" s="680">
        <f>IFERROR(SUM(W263:W264),"0")</f>
        <v/>
      </c>
      <c r="X266" s="43" t="n"/>
      <c r="Y266" s="681" t="n"/>
      <c r="Z266" s="681" t="n"/>
    </row>
    <row r="267" ht="16.5" customHeight="1">
      <c r="A267" s="373" t="inlineStr">
        <is>
          <t>Бавария</t>
        </is>
      </c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29" t="n"/>
      <c r="N267" s="629" t="n"/>
      <c r="O267" s="629" t="n"/>
      <c r="P267" s="629" t="n"/>
      <c r="Q267" s="629" t="n"/>
      <c r="R267" s="629" t="n"/>
      <c r="S267" s="629" t="n"/>
      <c r="T267" s="629" t="n"/>
      <c r="U267" s="629" t="n"/>
      <c r="V267" s="629" t="n"/>
      <c r="W267" s="629" t="n"/>
      <c r="X267" s="629" t="n"/>
      <c r="Y267" s="373" t="n"/>
      <c r="Z267" s="373" t="n"/>
    </row>
    <row r="268" ht="14.25" customHeight="1">
      <c r="A268" s="374" t="inlineStr">
        <is>
          <t>Копченые колбасы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4" t="n"/>
      <c r="Z268" s="374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5" t="n">
        <v>4607091383836</v>
      </c>
      <c r="E269" s="641" t="n"/>
      <c r="F269" s="673" t="n">
        <v>0.3</v>
      </c>
      <c r="G269" s="38" t="n">
        <v>6</v>
      </c>
      <c r="H269" s="673" t="n">
        <v>1.8</v>
      </c>
      <c r="I269" s="67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75" t="n"/>
      <c r="P269" s="675" t="n"/>
      <c r="Q269" s="675" t="n"/>
      <c r="R269" s="641" t="n"/>
      <c r="S269" s="40" t="inlineStr"/>
      <c r="T269" s="40" t="inlineStr"/>
      <c r="U269" s="41" t="inlineStr">
        <is>
          <t>кг</t>
        </is>
      </c>
      <c r="V269" s="676" t="n">
        <v>0</v>
      </c>
      <c r="W269" s="67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83" t="n"/>
      <c r="B270" s="629" t="n"/>
      <c r="C270" s="629" t="n"/>
      <c r="D270" s="629" t="n"/>
      <c r="E270" s="629" t="n"/>
      <c r="F270" s="629" t="n"/>
      <c r="G270" s="629" t="n"/>
      <c r="H270" s="629" t="n"/>
      <c r="I270" s="629" t="n"/>
      <c r="J270" s="629" t="n"/>
      <c r="K270" s="629" t="n"/>
      <c r="L270" s="629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кор</t>
        </is>
      </c>
      <c r="V270" s="680">
        <f>IFERROR(V269/H269,"0")</f>
        <v/>
      </c>
      <c r="W270" s="680">
        <f>IFERROR(W269/H269,"0")</f>
        <v/>
      </c>
      <c r="X270" s="680">
        <f>IFERROR(IF(X269="",0,X269),"0")</f>
        <v/>
      </c>
      <c r="Y270" s="681" t="n"/>
      <c r="Z270" s="681" t="n"/>
    </row>
    <row r="271">
      <c r="A271" s="629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кг</t>
        </is>
      </c>
      <c r="V271" s="680">
        <f>IFERROR(SUM(V269:V269),"0")</f>
        <v/>
      </c>
      <c r="W271" s="680">
        <f>IFERROR(SUM(W269:W269),"0")</f>
        <v/>
      </c>
      <c r="X271" s="43" t="n"/>
      <c r="Y271" s="681" t="n"/>
      <c r="Z271" s="681" t="n"/>
    </row>
    <row r="272" ht="14.25" customHeight="1">
      <c r="A272" s="374" t="inlineStr">
        <is>
          <t>Сосиски</t>
        </is>
      </c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29" t="n"/>
      <c r="N272" s="629" t="n"/>
      <c r="O272" s="629" t="n"/>
      <c r="P272" s="629" t="n"/>
      <c r="Q272" s="629" t="n"/>
      <c r="R272" s="629" t="n"/>
      <c r="S272" s="629" t="n"/>
      <c r="T272" s="629" t="n"/>
      <c r="U272" s="629" t="n"/>
      <c r="V272" s="629" t="n"/>
      <c r="W272" s="629" t="n"/>
      <c r="X272" s="629" t="n"/>
      <c r="Y272" s="374" t="n"/>
      <c r="Z272" s="374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5" t="n">
        <v>4607091387919</v>
      </c>
      <c r="E273" s="641" t="n"/>
      <c r="F273" s="673" t="n">
        <v>1.35</v>
      </c>
      <c r="G273" s="38" t="n">
        <v>6</v>
      </c>
      <c r="H273" s="673" t="n">
        <v>8.1</v>
      </c>
      <c r="I273" s="67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5" t="n">
        <v>4607091383942</v>
      </c>
      <c r="E274" s="641" t="n"/>
      <c r="F274" s="673" t="n">
        <v>0.42</v>
      </c>
      <c r="G274" s="38" t="n">
        <v>6</v>
      </c>
      <c r="H274" s="673" t="n">
        <v>2.52</v>
      </c>
      <c r="I274" s="67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0</v>
      </c>
      <c r="W274" s="67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IFERROR(V273/H273,"0")+IFERROR(V274/H274,"0")</f>
        <v/>
      </c>
      <c r="W275" s="680">
        <f>IFERROR(W273/H273,"0")+IFERROR(W274/H274,"0")</f>
        <v/>
      </c>
      <c r="X275" s="680">
        <f>IFERROR(IF(X273="",0,X273),"0")+IFERROR(IF(X274="",0,X274),"0")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IFERROR(SUM(V273:V274),"0")</f>
        <v/>
      </c>
      <c r="W276" s="680">
        <f>IFERROR(SUM(W273:W274),"0")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2800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1" t="n"/>
      <c r="F299" s="673" t="n">
        <v>2.5</v>
      </c>
      <c r="G299" s="38" t="n">
        <v>6</v>
      </c>
      <c r="H299" s="673" t="n">
        <v>15</v>
      </c>
      <c r="I299" s="673" t="n">
        <v>15.48</v>
      </c>
      <c r="J299" s="38" t="n">
        <v>48</v>
      </c>
      <c r="K299" s="38" t="inlineStr">
        <is>
          <t>8</t>
        </is>
      </c>
      <c r="L299" s="39" t="inlineStr">
        <is>
          <t>СК1</t>
        </is>
      </c>
      <c r="M299" s="38" t="n">
        <v>50</v>
      </c>
      <c r="N299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6.5" customHeight="1">
      <c r="A300" s="64" t="inlineStr">
        <is>
          <t>SU003121</t>
        </is>
      </c>
      <c r="B300" s="64" t="inlineStr">
        <is>
          <t>P003715</t>
        </is>
      </c>
      <c r="C300" s="37" t="n">
        <v>4301020270</v>
      </c>
      <c r="D300" s="375" t="n">
        <v>4680115883314</v>
      </c>
      <c r="E300" s="641" t="n"/>
      <c r="F300" s="673" t="n">
        <v>1.35</v>
      </c>
      <c r="G300" s="38" t="n">
        <v>8</v>
      </c>
      <c r="H300" s="673" t="n">
        <v>10.8</v>
      </c>
      <c r="I300" s="673" t="n">
        <v>11.28</v>
      </c>
      <c r="J300" s="38" t="n">
        <v>56</v>
      </c>
      <c r="K300" s="38" t="inlineStr">
        <is>
          <t>8</t>
        </is>
      </c>
      <c r="L300" s="39" t="inlineStr">
        <is>
          <t>СК3</t>
        </is>
      </c>
      <c r="M300" s="38" t="n">
        <v>50</v>
      </c>
      <c r="N300" s="843" t="inlineStr">
        <is>
          <t>Ветчины «Славница» Весовой п/а ТМ «Особый рецепт»</t>
        </is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0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0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>
        <is>
          <t>01.12.2023</t>
        </is>
      </c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>
        <is>
          <t>01.12.2023</t>
        </is>
      </c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0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250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75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0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125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</f>
        <v/>
      </c>
      <c r="I472" s="53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/>
      </c>
      <c r="J472" s="53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72" s="629" t="n"/>
      <c r="L472" s="53">
        <f>IFERROR(W253*1,"0")+IFERROR(W254*1,"0")+IFERROR(W255*1,"0")+IFERROR(W256*1,"0")+IFERROR(W257*1,"0")+IFERROR(W258*1,"0")+IFERROR(W259*1,"0")+IFERROR(W263*1,"0")+IFERROR(W264*1,"0")</f>
        <v/>
      </c>
      <c r="M472" s="53">
        <f>IFERROR(W269*1,"0")+IFERROR(W273*1,"0")+IFERROR(W274*1,"0")+IFERROR(W278*1,"0")+IFERROR(W282*1,"0")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52m0NKCIZN9JeRgpK8vkQ==" formatRows="1" sort="0" spinCount="100000" hashValue="4/xZzv2Rhi067Q1J28o9zJXFpSdlzw2mS/LsCB9s4B7pEL9Mj/pqT4VZvq3EgUkpy2FgGN7h1smaBuXRwwjd+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411:E411"/>
    <mergeCell ref="D289:E289"/>
    <mergeCell ref="A122:X122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387:T387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A400:M401"/>
    <mergeCell ref="N363:R363"/>
    <mergeCell ref="A457:X457"/>
    <mergeCell ref="N228:R228"/>
    <mergeCell ref="N355:R355"/>
    <mergeCell ref="N17:R18"/>
    <mergeCell ref="N63:R63"/>
    <mergeCell ref="O6:P6"/>
    <mergeCell ref="N305:R305"/>
    <mergeCell ref="N134:R134"/>
    <mergeCell ref="N50:R50"/>
    <mergeCell ref="N292:R292"/>
    <mergeCell ref="D31:E31"/>
    <mergeCell ref="D329:E329"/>
    <mergeCell ref="A233:X233"/>
    <mergeCell ref="D229:E229"/>
    <mergeCell ref="N208:T208"/>
    <mergeCell ref="N236:R236"/>
    <mergeCell ref="D77:E77"/>
    <mergeCell ref="D108:E108"/>
    <mergeCell ref="N223:R223"/>
    <mergeCell ref="N350:R350"/>
    <mergeCell ref="N250:T250"/>
    <mergeCell ref="N470:N471"/>
    <mergeCell ref="N237:T237"/>
    <mergeCell ref="I17:I18"/>
    <mergeCell ref="D141:E141"/>
    <mergeCell ref="N212:T212"/>
    <mergeCell ref="A312:X31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21:X221"/>
    <mergeCell ref="A25:X25"/>
    <mergeCell ref="D448:E448"/>
    <mergeCell ref="A368:M369"/>
    <mergeCell ref="A286:X286"/>
    <mergeCell ref="N158:T158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D27:E27"/>
    <mergeCell ref="N15:R16"/>
    <mergeCell ref="N375:T375"/>
    <mergeCell ref="D116:E116"/>
    <mergeCell ref="N464:T464"/>
    <mergeCell ref="D352:E352"/>
    <mergeCell ref="N194:R194"/>
    <mergeCell ref="D162:E162"/>
    <mergeCell ref="D327:E327"/>
    <mergeCell ref="D156:E156"/>
    <mergeCell ref="D454:E454"/>
    <mergeCell ref="A262:X262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N316:R316"/>
    <mergeCell ref="N372:R372"/>
    <mergeCell ref="N145:R145"/>
    <mergeCell ref="N443:R443"/>
    <mergeCell ref="D182:E182"/>
    <mergeCell ref="A260:M261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T6:U9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D424:E424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N240:R240"/>
    <mergeCell ref="A445:M446"/>
    <mergeCell ref="N215:R215"/>
    <mergeCell ref="A436:X436"/>
    <mergeCell ref="N460:T460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N408:R40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A239:X239"/>
    <mergeCell ref="D86:E86"/>
    <mergeCell ref="D384:E384"/>
    <mergeCell ref="N434:T434"/>
    <mergeCell ref="D151:E151"/>
    <mergeCell ref="N428:T428"/>
    <mergeCell ref="D449:E449"/>
    <mergeCell ref="N415:T415"/>
    <mergeCell ref="N278:R278"/>
    <mergeCell ref="N107:R107"/>
    <mergeCell ref="D321:E321"/>
    <mergeCell ref="N365:T365"/>
    <mergeCell ref="N243:T243"/>
    <mergeCell ref="D215:E215"/>
    <mergeCell ref="N357:T357"/>
    <mergeCell ref="T470:T471"/>
    <mergeCell ref="M17:M18"/>
    <mergeCell ref="N67:R67"/>
    <mergeCell ref="N429:T429"/>
    <mergeCell ref="A332:X332"/>
    <mergeCell ref="N132:R132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A13:L13"/>
    <mergeCell ref="N165:T165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++3SpPZrgVhfXCM865yOQ==" formatRows="1" sort="0" spinCount="100000" hashValue="JLfqiuWXgv8wxmkzJShi4TMe/ysjsAMGhujiwTLnNIlIAaAd1jt5jnODO71/ayIseu5ppNqqrOL7kbS9/lav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2023-11-23T08:33:48Z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