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Пыжик\pokom_pijik\"/>
    </mc:Choice>
  </mc:AlternateContent>
  <xr:revisionPtr revIDLastSave="0" documentId="13_ncr:1_{D70EB72E-7986-4E13-8D77-B5C7495CBB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9" i="1" l="1"/>
  <c r="V468" i="1"/>
  <c r="V470" i="1" s="1"/>
  <c r="V466" i="1"/>
  <c r="V465" i="1"/>
  <c r="W464" i="1"/>
  <c r="N464" i="1"/>
  <c r="V461" i="1"/>
  <c r="V460" i="1"/>
  <c r="W459" i="1"/>
  <c r="X459" i="1" s="1"/>
  <c r="W458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W451" i="1" s="1"/>
  <c r="V446" i="1"/>
  <c r="W445" i="1"/>
  <c r="V445" i="1"/>
  <c r="X444" i="1"/>
  <c r="W444" i="1"/>
  <c r="X443" i="1"/>
  <c r="X445" i="1" s="1"/>
  <c r="W443" i="1"/>
  <c r="W446" i="1" s="1"/>
  <c r="V439" i="1"/>
  <c r="V438" i="1"/>
  <c r="W437" i="1"/>
  <c r="X437" i="1" s="1"/>
  <c r="N437" i="1"/>
  <c r="X436" i="1"/>
  <c r="X438" i="1" s="1"/>
  <c r="W436" i="1"/>
  <c r="N436" i="1"/>
  <c r="V434" i="1"/>
  <c r="W433" i="1"/>
  <c r="V433" i="1"/>
  <c r="X432" i="1"/>
  <c r="W432" i="1"/>
  <c r="X431" i="1"/>
  <c r="W431" i="1"/>
  <c r="X430" i="1"/>
  <c r="W430" i="1"/>
  <c r="X429" i="1"/>
  <c r="W429" i="1"/>
  <c r="N429" i="1"/>
  <c r="W428" i="1"/>
  <c r="X428" i="1" s="1"/>
  <c r="N428" i="1"/>
  <c r="X427" i="1"/>
  <c r="W427" i="1"/>
  <c r="W434" i="1" s="1"/>
  <c r="N427" i="1"/>
  <c r="V425" i="1"/>
  <c r="V424" i="1"/>
  <c r="X423" i="1"/>
  <c r="W423" i="1"/>
  <c r="N423" i="1"/>
  <c r="W422" i="1"/>
  <c r="W424" i="1" s="1"/>
  <c r="N422" i="1"/>
  <c r="V420" i="1"/>
  <c r="V419" i="1"/>
  <c r="W418" i="1"/>
  <c r="X418" i="1" s="1"/>
  <c r="N418" i="1"/>
  <c r="X417" i="1"/>
  <c r="W417" i="1"/>
  <c r="N417" i="1"/>
  <c r="W416" i="1"/>
  <c r="X416" i="1" s="1"/>
  <c r="N416" i="1"/>
  <c r="X415" i="1"/>
  <c r="W415" i="1"/>
  <c r="N415" i="1"/>
  <c r="W414" i="1"/>
  <c r="X414" i="1" s="1"/>
  <c r="N414" i="1"/>
  <c r="X413" i="1"/>
  <c r="W413" i="1"/>
  <c r="N413" i="1"/>
  <c r="W412" i="1"/>
  <c r="X412" i="1" s="1"/>
  <c r="N412" i="1"/>
  <c r="X411" i="1"/>
  <c r="W411" i="1"/>
  <c r="N411" i="1"/>
  <c r="W410" i="1"/>
  <c r="N410" i="1"/>
  <c r="V406" i="1"/>
  <c r="V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X396" i="1"/>
  <c r="W396" i="1"/>
  <c r="N396" i="1"/>
  <c r="W395" i="1"/>
  <c r="X395" i="1" s="1"/>
  <c r="N395" i="1"/>
  <c r="X394" i="1"/>
  <c r="X401" i="1" s="1"/>
  <c r="W394" i="1"/>
  <c r="N394" i="1"/>
  <c r="V392" i="1"/>
  <c r="W391" i="1"/>
  <c r="V391" i="1"/>
  <c r="X390" i="1"/>
  <c r="W390" i="1"/>
  <c r="N390" i="1"/>
  <c r="W389" i="1"/>
  <c r="N389" i="1"/>
  <c r="V386" i="1"/>
  <c r="V385" i="1"/>
  <c r="W384" i="1"/>
  <c r="X384" i="1" s="1"/>
  <c r="W383" i="1"/>
  <c r="W386" i="1" s="1"/>
  <c r="V381" i="1"/>
  <c r="W380" i="1"/>
  <c r="V380" i="1"/>
  <c r="X379" i="1"/>
  <c r="W379" i="1"/>
  <c r="X378" i="1"/>
  <c r="W378" i="1"/>
  <c r="X377" i="1"/>
  <c r="W377" i="1"/>
  <c r="X376" i="1"/>
  <c r="X380" i="1" s="1"/>
  <c r="W376" i="1"/>
  <c r="W381" i="1" s="1"/>
  <c r="V374" i="1"/>
  <c r="V373" i="1"/>
  <c r="W372" i="1"/>
  <c r="N372" i="1"/>
  <c r="V370" i="1"/>
  <c r="V369" i="1"/>
  <c r="W368" i="1"/>
  <c r="X368" i="1" s="1"/>
  <c r="N368" i="1"/>
  <c r="X367" i="1"/>
  <c r="X369" i="1" s="1"/>
  <c r="W367" i="1"/>
  <c r="N367" i="1"/>
  <c r="W366" i="1"/>
  <c r="X366" i="1" s="1"/>
  <c r="N366" i="1"/>
  <c r="X365" i="1"/>
  <c r="W365" i="1"/>
  <c r="W369" i="1" s="1"/>
  <c r="N365" i="1"/>
  <c r="V363" i="1"/>
  <c r="V362" i="1"/>
  <c r="X361" i="1"/>
  <c r="W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N349" i="1"/>
  <c r="V347" i="1"/>
  <c r="V346" i="1"/>
  <c r="W345" i="1"/>
  <c r="X345" i="1" s="1"/>
  <c r="N345" i="1"/>
  <c r="X344" i="1"/>
  <c r="X346" i="1" s="1"/>
  <c r="W344" i="1"/>
  <c r="P477" i="1" s="1"/>
  <c r="N344" i="1"/>
  <c r="V340" i="1"/>
  <c r="W339" i="1"/>
  <c r="V339" i="1"/>
  <c r="X338" i="1"/>
  <c r="X339" i="1" s="1"/>
  <c r="W338" i="1"/>
  <c r="W340" i="1" s="1"/>
  <c r="N338" i="1"/>
  <c r="V336" i="1"/>
  <c r="V335" i="1"/>
  <c r="X334" i="1"/>
  <c r="W334" i="1"/>
  <c r="N334" i="1"/>
  <c r="W333" i="1"/>
  <c r="X333" i="1" s="1"/>
  <c r="N333" i="1"/>
  <c r="X332" i="1"/>
  <c r="W332" i="1"/>
  <c r="N332" i="1"/>
  <c r="W331" i="1"/>
  <c r="N331" i="1"/>
  <c r="V329" i="1"/>
  <c r="V328" i="1"/>
  <c r="W327" i="1"/>
  <c r="X327" i="1" s="1"/>
  <c r="N327" i="1"/>
  <c r="X326" i="1"/>
  <c r="X328" i="1" s="1"/>
  <c r="W326" i="1"/>
  <c r="W328" i="1" s="1"/>
  <c r="N326" i="1"/>
  <c r="V324" i="1"/>
  <c r="V323" i="1"/>
  <c r="X322" i="1"/>
  <c r="W322" i="1"/>
  <c r="N322" i="1"/>
  <c r="W321" i="1"/>
  <c r="X321" i="1" s="1"/>
  <c r="N321" i="1"/>
  <c r="X320" i="1"/>
  <c r="W320" i="1"/>
  <c r="N320" i="1"/>
  <c r="W319" i="1"/>
  <c r="N319" i="1"/>
  <c r="V316" i="1"/>
  <c r="V315" i="1"/>
  <c r="W314" i="1"/>
  <c r="N314" i="1"/>
  <c r="V312" i="1"/>
  <c r="V311" i="1"/>
  <c r="W310" i="1"/>
  <c r="N310" i="1"/>
  <c r="V308" i="1"/>
  <c r="V307" i="1"/>
  <c r="W306" i="1"/>
  <c r="X306" i="1" s="1"/>
  <c r="N306" i="1"/>
  <c r="X305" i="1"/>
  <c r="W305" i="1"/>
  <c r="X304" i="1"/>
  <c r="X307" i="1" s="1"/>
  <c r="W304" i="1"/>
  <c r="N304" i="1"/>
  <c r="V302" i="1"/>
  <c r="V301" i="1"/>
  <c r="X300" i="1"/>
  <c r="W300" i="1"/>
  <c r="N300" i="1"/>
  <c r="W299" i="1"/>
  <c r="X299" i="1" s="1"/>
  <c r="N299" i="1"/>
  <c r="X298" i="1"/>
  <c r="W298" i="1"/>
  <c r="X297" i="1"/>
  <c r="W297" i="1"/>
  <c r="N297" i="1"/>
  <c r="W296" i="1"/>
  <c r="X296" i="1" s="1"/>
  <c r="N296" i="1"/>
  <c r="X295" i="1"/>
  <c r="W295" i="1"/>
  <c r="N295" i="1"/>
  <c r="W294" i="1"/>
  <c r="W301" i="1" s="1"/>
  <c r="N294" i="1"/>
  <c r="X293" i="1"/>
  <c r="W293" i="1"/>
  <c r="N293" i="1"/>
  <c r="V289" i="1"/>
  <c r="W288" i="1"/>
  <c r="V288" i="1"/>
  <c r="X287" i="1"/>
  <c r="X288" i="1" s="1"/>
  <c r="W287" i="1"/>
  <c r="W289" i="1" s="1"/>
  <c r="N287" i="1"/>
  <c r="V285" i="1"/>
  <c r="W284" i="1"/>
  <c r="V284" i="1"/>
  <c r="X283" i="1"/>
  <c r="X284" i="1" s="1"/>
  <c r="W283" i="1"/>
  <c r="W285" i="1" s="1"/>
  <c r="N283" i="1"/>
  <c r="V281" i="1"/>
  <c r="V280" i="1"/>
  <c r="X279" i="1"/>
  <c r="W279" i="1"/>
  <c r="N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W260" i="1"/>
  <c r="X260" i="1" s="1"/>
  <c r="N260" i="1"/>
  <c r="X259" i="1"/>
  <c r="W259" i="1"/>
  <c r="N259" i="1"/>
  <c r="W258" i="1"/>
  <c r="N258" i="1"/>
  <c r="V255" i="1"/>
  <c r="V254" i="1"/>
  <c r="W253" i="1"/>
  <c r="X253" i="1" s="1"/>
  <c r="N253" i="1"/>
  <c r="X252" i="1"/>
  <c r="W252" i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W248" i="1" s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W230" i="1"/>
  <c r="X230" i="1" s="1"/>
  <c r="W229" i="1"/>
  <c r="X229" i="1" s="1"/>
  <c r="N229" i="1"/>
  <c r="X228" i="1"/>
  <c r="W228" i="1"/>
  <c r="N228" i="1"/>
  <c r="W227" i="1"/>
  <c r="W237" i="1" s="1"/>
  <c r="N227" i="1"/>
  <c r="V225" i="1"/>
  <c r="V224" i="1"/>
  <c r="W223" i="1"/>
  <c r="X223" i="1" s="1"/>
  <c r="N223" i="1"/>
  <c r="X222" i="1"/>
  <c r="W222" i="1"/>
  <c r="N222" i="1"/>
  <c r="W221" i="1"/>
  <c r="X221" i="1" s="1"/>
  <c r="N221" i="1"/>
  <c r="X220" i="1"/>
  <c r="X224" i="1" s="1"/>
  <c r="W220" i="1"/>
  <c r="N220" i="1"/>
  <c r="V218" i="1"/>
  <c r="W217" i="1"/>
  <c r="V217" i="1"/>
  <c r="X216" i="1"/>
  <c r="X217" i="1" s="1"/>
  <c r="W216" i="1"/>
  <c r="W218" i="1" s="1"/>
  <c r="N216" i="1"/>
  <c r="V214" i="1"/>
  <c r="V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W199" i="1"/>
  <c r="X199" i="1" s="1"/>
  <c r="N199" i="1"/>
  <c r="W198" i="1"/>
  <c r="N198" i="1"/>
  <c r="V195" i="1"/>
  <c r="V194" i="1"/>
  <c r="W193" i="1"/>
  <c r="X193" i="1" s="1"/>
  <c r="N193" i="1"/>
  <c r="X192" i="1"/>
  <c r="X194" i="1" s="1"/>
  <c r="W192" i="1"/>
  <c r="W194" i="1" s="1"/>
  <c r="N192" i="1"/>
  <c r="V190" i="1"/>
  <c r="V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W178" i="1"/>
  <c r="X178" i="1" s="1"/>
  <c r="W177" i="1"/>
  <c r="X177" i="1" s="1"/>
  <c r="N177" i="1"/>
  <c r="X176" i="1"/>
  <c r="W176" i="1"/>
  <c r="N176" i="1"/>
  <c r="W175" i="1"/>
  <c r="X175" i="1" s="1"/>
  <c r="W174" i="1"/>
  <c r="X174" i="1" s="1"/>
  <c r="N174" i="1"/>
  <c r="X173" i="1"/>
  <c r="W173" i="1"/>
  <c r="X172" i="1"/>
  <c r="W172" i="1"/>
  <c r="W190" i="1" s="1"/>
  <c r="N172" i="1"/>
  <c r="V170" i="1"/>
  <c r="V169" i="1"/>
  <c r="X168" i="1"/>
  <c r="W168" i="1"/>
  <c r="N168" i="1"/>
  <c r="W167" i="1"/>
  <c r="X167" i="1" s="1"/>
  <c r="N167" i="1"/>
  <c r="X166" i="1"/>
  <c r="W166" i="1"/>
  <c r="N166" i="1"/>
  <c r="W165" i="1"/>
  <c r="W170" i="1" s="1"/>
  <c r="N165" i="1"/>
  <c r="V163" i="1"/>
  <c r="V162" i="1"/>
  <c r="W161" i="1"/>
  <c r="X161" i="1" s="1"/>
  <c r="N161" i="1"/>
  <c r="X160" i="1"/>
  <c r="X162" i="1" s="1"/>
  <c r="W160" i="1"/>
  <c r="W162" i="1" s="1"/>
  <c r="V158" i="1"/>
  <c r="V157" i="1"/>
  <c r="X156" i="1"/>
  <c r="W156" i="1"/>
  <c r="N156" i="1"/>
  <c r="W155" i="1"/>
  <c r="I477" i="1" s="1"/>
  <c r="N155" i="1"/>
  <c r="V152" i="1"/>
  <c r="V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H477" i="1" s="1"/>
  <c r="N143" i="1"/>
  <c r="V140" i="1"/>
  <c r="V139" i="1"/>
  <c r="W138" i="1"/>
  <c r="X138" i="1" s="1"/>
  <c r="N138" i="1"/>
  <c r="X137" i="1"/>
  <c r="W137" i="1"/>
  <c r="N137" i="1"/>
  <c r="W136" i="1"/>
  <c r="G477" i="1" s="1"/>
  <c r="N136" i="1"/>
  <c r="V132" i="1"/>
  <c r="V131" i="1"/>
  <c r="W130" i="1"/>
  <c r="X130" i="1" s="1"/>
  <c r="N130" i="1"/>
  <c r="X129" i="1"/>
  <c r="W129" i="1"/>
  <c r="N129" i="1"/>
  <c r="W128" i="1"/>
  <c r="F477" i="1" s="1"/>
  <c r="V125" i="1"/>
  <c r="V124" i="1"/>
  <c r="X123" i="1"/>
  <c r="W123" i="1"/>
  <c r="X122" i="1"/>
  <c r="W122" i="1"/>
  <c r="N122" i="1"/>
  <c r="W121" i="1"/>
  <c r="X121" i="1" s="1"/>
  <c r="W120" i="1"/>
  <c r="X120" i="1" s="1"/>
  <c r="N120" i="1"/>
  <c r="X119" i="1"/>
  <c r="W119" i="1"/>
  <c r="W125" i="1" s="1"/>
  <c r="N119" i="1"/>
  <c r="V117" i="1"/>
  <c r="V116" i="1"/>
  <c r="X115" i="1"/>
  <c r="W115" i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X107" i="1"/>
  <c r="W107" i="1"/>
  <c r="X106" i="1"/>
  <c r="X116" i="1" s="1"/>
  <c r="W106" i="1"/>
  <c r="W117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1" i="1" s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X63" i="1"/>
  <c r="X80" i="1" s="1"/>
  <c r="W63" i="1"/>
  <c r="V60" i="1"/>
  <c r="V59" i="1"/>
  <c r="W58" i="1"/>
  <c r="X58" i="1" s="1"/>
  <c r="W57" i="1"/>
  <c r="X57" i="1" s="1"/>
  <c r="N57" i="1"/>
  <c r="X56" i="1"/>
  <c r="W56" i="1"/>
  <c r="X55" i="1"/>
  <c r="W55" i="1"/>
  <c r="N55" i="1"/>
  <c r="V52" i="1"/>
  <c r="V51" i="1"/>
  <c r="X50" i="1"/>
  <c r="W50" i="1"/>
  <c r="N50" i="1"/>
  <c r="W49" i="1"/>
  <c r="C47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V467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32" i="1" l="1"/>
  <c r="X59" i="1"/>
  <c r="X103" i="1"/>
  <c r="X124" i="1"/>
  <c r="X189" i="1"/>
  <c r="F9" i="1"/>
  <c r="J9" i="1"/>
  <c r="F10" i="1"/>
  <c r="W33" i="1"/>
  <c r="W37" i="1"/>
  <c r="W41" i="1"/>
  <c r="W45" i="1"/>
  <c r="W51" i="1"/>
  <c r="W60" i="1"/>
  <c r="W80" i="1"/>
  <c r="W90" i="1"/>
  <c r="W104" i="1"/>
  <c r="W116" i="1"/>
  <c r="W124" i="1"/>
  <c r="W132" i="1"/>
  <c r="W140" i="1"/>
  <c r="W151" i="1"/>
  <c r="X155" i="1"/>
  <c r="X157" i="1" s="1"/>
  <c r="W158" i="1"/>
  <c r="W163" i="1"/>
  <c r="W169" i="1"/>
  <c r="W189" i="1"/>
  <c r="W195" i="1"/>
  <c r="J477" i="1"/>
  <c r="W214" i="1"/>
  <c r="W213" i="1"/>
  <c r="W242" i="1"/>
  <c r="X239" i="1"/>
  <c r="X242" i="1" s="1"/>
  <c r="W255" i="1"/>
  <c r="L477" i="1"/>
  <c r="W266" i="1"/>
  <c r="X258" i="1"/>
  <c r="X265" i="1" s="1"/>
  <c r="W265" i="1"/>
  <c r="W271" i="1"/>
  <c r="M477" i="1"/>
  <c r="W275" i="1"/>
  <c r="X274" i="1"/>
  <c r="X275" i="1" s="1"/>
  <c r="W276" i="1"/>
  <c r="W280" i="1"/>
  <c r="W281" i="1"/>
  <c r="X278" i="1"/>
  <c r="X280" i="1" s="1"/>
  <c r="H9" i="1"/>
  <c r="B477" i="1"/>
  <c r="W469" i="1"/>
  <c r="W468" i="1"/>
  <c r="V471" i="1"/>
  <c r="W24" i="1"/>
  <c r="X35" i="1"/>
  <c r="X36" i="1" s="1"/>
  <c r="X39" i="1"/>
  <c r="X40" i="1" s="1"/>
  <c r="X43" i="1"/>
  <c r="X44" i="1" s="1"/>
  <c r="X49" i="1"/>
  <c r="X51" i="1" s="1"/>
  <c r="W52" i="1"/>
  <c r="D477" i="1"/>
  <c r="W59" i="1"/>
  <c r="W471" i="1" s="1"/>
  <c r="E477" i="1"/>
  <c r="W81" i="1"/>
  <c r="X83" i="1"/>
  <c r="X90" i="1" s="1"/>
  <c r="X128" i="1"/>
  <c r="X131" i="1" s="1"/>
  <c r="W131" i="1"/>
  <c r="X136" i="1"/>
  <c r="X139" i="1" s="1"/>
  <c r="W139" i="1"/>
  <c r="X143" i="1"/>
  <c r="X151" i="1" s="1"/>
  <c r="W152" i="1"/>
  <c r="W157" i="1"/>
  <c r="X165" i="1"/>
  <c r="X169" i="1" s="1"/>
  <c r="X198" i="1"/>
  <c r="X213" i="1" s="1"/>
  <c r="W224" i="1"/>
  <c r="W225" i="1"/>
  <c r="W236" i="1"/>
  <c r="X227" i="1"/>
  <c r="X236" i="1" s="1"/>
  <c r="W243" i="1"/>
  <c r="W249" i="1"/>
  <c r="W254" i="1"/>
  <c r="X251" i="1"/>
  <c r="X254" i="1" s="1"/>
  <c r="W270" i="1"/>
  <c r="N477" i="1"/>
  <c r="X294" i="1"/>
  <c r="X301" i="1" s="1"/>
  <c r="W302" i="1"/>
  <c r="W307" i="1"/>
  <c r="W308" i="1"/>
  <c r="W311" i="1"/>
  <c r="X310" i="1"/>
  <c r="X311" i="1" s="1"/>
  <c r="W312" i="1"/>
  <c r="W315" i="1"/>
  <c r="X314" i="1"/>
  <c r="X315" i="1" s="1"/>
  <c r="W316" i="1"/>
  <c r="W324" i="1"/>
  <c r="X319" i="1"/>
  <c r="X323" i="1" s="1"/>
  <c r="W323" i="1"/>
  <c r="W329" i="1"/>
  <c r="W336" i="1"/>
  <c r="X331" i="1"/>
  <c r="X335" i="1" s="1"/>
  <c r="W335" i="1"/>
  <c r="W347" i="1"/>
  <c r="W363" i="1"/>
  <c r="X349" i="1"/>
  <c r="X362" i="1" s="1"/>
  <c r="W362" i="1"/>
  <c r="W392" i="1"/>
  <c r="X389" i="1"/>
  <c r="X391" i="1" s="1"/>
  <c r="W401" i="1"/>
  <c r="X433" i="1"/>
  <c r="W438" i="1"/>
  <c r="W460" i="1"/>
  <c r="X458" i="1"/>
  <c r="X460" i="1" s="1"/>
  <c r="Q477" i="1"/>
  <c r="W370" i="1"/>
  <c r="W373" i="1"/>
  <c r="X372" i="1"/>
  <c r="X373" i="1" s="1"/>
  <c r="W374" i="1"/>
  <c r="W385" i="1"/>
  <c r="X383" i="1"/>
  <c r="X385" i="1" s="1"/>
  <c r="W402" i="1"/>
  <c r="W405" i="1"/>
  <c r="X404" i="1"/>
  <c r="X405" i="1" s="1"/>
  <c r="W406" i="1"/>
  <c r="R477" i="1"/>
  <c r="W419" i="1"/>
  <c r="X410" i="1"/>
  <c r="X419" i="1" s="1"/>
  <c r="W420" i="1"/>
  <c r="W425" i="1"/>
  <c r="X422" i="1"/>
  <c r="X424" i="1" s="1"/>
  <c r="W439" i="1"/>
  <c r="W450" i="1"/>
  <c r="X448" i="1"/>
  <c r="X450" i="1" s="1"/>
  <c r="W461" i="1"/>
  <c r="T477" i="1"/>
  <c r="W465" i="1"/>
  <c r="X464" i="1"/>
  <c r="X465" i="1" s="1"/>
  <c r="W466" i="1"/>
  <c r="O477" i="1"/>
  <c r="S477" i="1"/>
  <c r="W346" i="1"/>
  <c r="X472" i="1" l="1"/>
  <c r="W467" i="1"/>
  <c r="W470" i="1"/>
</calcChain>
</file>

<file path=xl/sharedStrings.xml><?xml version="1.0" encoding="utf-8"?>
<sst xmlns="http://schemas.openxmlformats.org/spreadsheetml/2006/main" count="1992" uniqueCount="685">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</sst>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7"/>
  <sheetViews>
    <sheetView showGridLines="0" tabSelected="1" topLeftCell="F456" zoomScaleNormal="100" zoomScaleSheetLayoutView="100" workbookViewId="0">
      <selection activeCell="AA471" sqref="AA471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48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46" t="s">
        <v>8</v>
      </c>
      <c r="B5" s="346"/>
      <c r="C5" s="347"/>
      <c r="D5" s="349"/>
      <c r="E5" s="351"/>
      <c r="F5" s="605" t="s">
        <v>9</v>
      </c>
      <c r="G5" s="347"/>
      <c r="H5" s="349"/>
      <c r="I5" s="350"/>
      <c r="J5" s="350"/>
      <c r="K5" s="350"/>
      <c r="L5" s="351"/>
      <c r="N5" s="24" t="s">
        <v>10</v>
      </c>
      <c r="O5" s="543">
        <v>45255</v>
      </c>
      <c r="P5" s="400"/>
      <c r="R5" s="631" t="s">
        <v>11</v>
      </c>
      <c r="S5" s="373"/>
      <c r="T5" s="486" t="s">
        <v>12</v>
      </c>
      <c r="U5" s="400"/>
      <c r="Z5" s="51"/>
      <c r="AA5" s="51"/>
      <c r="AB5" s="51"/>
    </row>
    <row r="6" spans="1:29" s="310" customFormat="1" ht="24" customHeight="1" x14ac:dyDescent="0.2">
      <c r="A6" s="446" t="s">
        <v>13</v>
      </c>
      <c r="B6" s="346"/>
      <c r="C6" s="347"/>
      <c r="D6" s="577" t="s">
        <v>14</v>
      </c>
      <c r="E6" s="578"/>
      <c r="F6" s="578"/>
      <c r="G6" s="578"/>
      <c r="H6" s="578"/>
      <c r="I6" s="578"/>
      <c r="J6" s="578"/>
      <c r="K6" s="578"/>
      <c r="L6" s="400"/>
      <c r="N6" s="24" t="s">
        <v>15</v>
      </c>
      <c r="O6" s="428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2" t="s">
        <v>16</v>
      </c>
      <c r="S6" s="373"/>
      <c r="T6" s="490" t="s">
        <v>17</v>
      </c>
      <c r="U6" s="362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1"/>
      <c r="S7" s="373"/>
      <c r="T7" s="491"/>
      <c r="U7" s="492"/>
      <c r="Z7" s="51"/>
      <c r="AA7" s="51"/>
      <c r="AB7" s="51"/>
    </row>
    <row r="8" spans="1:29" s="310" customFormat="1" ht="25.5" customHeight="1" x14ac:dyDescent="0.2">
      <c r="A8" s="641" t="s">
        <v>18</v>
      </c>
      <c r="B8" s="323"/>
      <c r="C8" s="324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9">
        <v>0.33333333333333331</v>
      </c>
      <c r="P8" s="400"/>
      <c r="R8" s="321"/>
      <c r="S8" s="373"/>
      <c r="T8" s="491"/>
      <c r="U8" s="49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30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400"/>
      <c r="R9" s="321"/>
      <c r="S9" s="373"/>
      <c r="T9" s="493"/>
      <c r="U9" s="49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30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5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400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400"/>
      <c r="S11" s="24" t="s">
        <v>26</v>
      </c>
      <c r="T11" s="579" t="s">
        <v>27</v>
      </c>
      <c r="U11" s="5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72"/>
      <c r="P12" s="514"/>
      <c r="Q12" s="23"/>
      <c r="S12" s="24"/>
      <c r="T12" s="414"/>
      <c r="U12" s="321"/>
      <c r="Z12" s="51"/>
      <c r="AA12" s="51"/>
      <c r="AB12" s="51"/>
    </row>
    <row r="13" spans="1:29" s="310" customFormat="1" ht="23.25" customHeight="1" x14ac:dyDescent="0.2">
      <c r="A13" s="60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79"/>
      <c r="P13" s="5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9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0" t="s">
        <v>37</v>
      </c>
      <c r="D17" s="353" t="s">
        <v>38</v>
      </c>
      <c r="E17" s="421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0"/>
      <c r="P17" s="420"/>
      <c r="Q17" s="420"/>
      <c r="R17" s="421"/>
      <c r="S17" s="640" t="s">
        <v>48</v>
      </c>
      <c r="T17" s="347"/>
      <c r="U17" s="353" t="s">
        <v>49</v>
      </c>
      <c r="V17" s="353" t="s">
        <v>50</v>
      </c>
      <c r="W17" s="366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49"/>
      <c r="BA17" s="376" t="s">
        <v>56</v>
      </c>
    </row>
    <row r="18" spans="1:53" ht="14.25" customHeight="1" x14ac:dyDescent="0.2">
      <c r="A18" s="354"/>
      <c r="B18" s="354"/>
      <c r="C18" s="354"/>
      <c r="D18" s="422"/>
      <c r="E18" s="424"/>
      <c r="F18" s="354"/>
      <c r="G18" s="354"/>
      <c r="H18" s="354"/>
      <c r="I18" s="354"/>
      <c r="J18" s="354"/>
      <c r="K18" s="354"/>
      <c r="L18" s="354"/>
      <c r="M18" s="354"/>
      <c r="N18" s="422"/>
      <c r="O18" s="423"/>
      <c r="P18" s="423"/>
      <c r="Q18" s="423"/>
      <c r="R18" s="424"/>
      <c r="S18" s="309" t="s">
        <v>57</v>
      </c>
      <c r="T18" s="309" t="s">
        <v>58</v>
      </c>
      <c r="U18" s="354"/>
      <c r="V18" s="354"/>
      <c r="W18" s="367"/>
      <c r="X18" s="354"/>
      <c r="Y18" s="546"/>
      <c r="Z18" s="546"/>
      <c r="AA18" s="386"/>
      <c r="AB18" s="387"/>
      <c r="AC18" s="388"/>
      <c r="AD18" s="450"/>
      <c r="BA18" s="321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3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3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3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0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3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9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1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2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01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3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3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5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2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3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4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7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8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2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2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19">
        <v>4607091385731</v>
      </c>
      <c r="E111" s="318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548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19">
        <v>4680115880214</v>
      </c>
      <c r="E112" s="318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56" t="s">
        <v>212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19">
        <v>4680115880894</v>
      </c>
      <c r="E113" s="318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379" t="s">
        <v>215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19">
        <v>4607091385427</v>
      </c>
      <c r="E114" s="318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19">
        <v>4680115882645</v>
      </c>
      <c r="E115" s="318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6" t="s">
        <v>220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6"/>
      <c r="N116" s="322" t="s">
        <v>66</v>
      </c>
      <c r="O116" s="323"/>
      <c r="P116" s="323"/>
      <c r="Q116" s="323"/>
      <c r="R116" s="323"/>
      <c r="S116" s="323"/>
      <c r="T116" s="324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15"/>
      <c r="Z116" s="315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65</v>
      </c>
      <c r="V117" s="314">
        <f>IFERROR(SUM(V106:V115),"0")</f>
        <v>0</v>
      </c>
      <c r="W117" s="314">
        <f>IFERROR(SUM(W106:W115),"0")</f>
        <v>0</v>
      </c>
      <c r="X117" s="37"/>
      <c r="Y117" s="315"/>
      <c r="Z117" s="315"/>
    </row>
    <row r="118" spans="1:53" ht="14.25" customHeight="1" x14ac:dyDescent="0.25">
      <c r="A118" s="339" t="s">
        <v>221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19">
        <v>4607091383065</v>
      </c>
      <c r="E119" s="318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19">
        <v>4680115881532</v>
      </c>
      <c r="E120" s="318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3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19">
        <v>4680115882652</v>
      </c>
      <c r="E121" s="318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5" t="s">
        <v>228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19">
        <v>4680115880238</v>
      </c>
      <c r="E122" s="318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19">
        <v>4680115881464</v>
      </c>
      <c r="E123" s="318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35" t="s">
        <v>233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6"/>
      <c r="N124" s="322" t="s">
        <v>66</v>
      </c>
      <c r="O124" s="323"/>
      <c r="P124" s="323"/>
      <c r="Q124" s="323"/>
      <c r="R124" s="323"/>
      <c r="S124" s="323"/>
      <c r="T124" s="324"/>
      <c r="U124" s="37" t="s">
        <v>67</v>
      </c>
      <c r="V124" s="314">
        <f>IFERROR(V119/H119,"0")+IFERROR(V120/H120,"0")+IFERROR(V121/H121,"0")+IFERROR(V122/H122,"0")+IFERROR(V123/H123,"0")</f>
        <v>0</v>
      </c>
      <c r="W124" s="314">
        <f>IFERROR(W119/H119,"0")+IFERROR(W120/H120,"0")+IFERROR(W121/H121,"0")+IFERROR(W122/H122,"0")+IFERROR(W123/H123,"0")</f>
        <v>0</v>
      </c>
      <c r="X124" s="314">
        <f>IFERROR(IF(X119="",0,X119),"0")+IFERROR(IF(X120="",0,X120),"0")+IFERROR(IF(X121="",0,X121),"0")+IFERROR(IF(X122="",0,X122),"0")+IFERROR(IF(X123="",0,X123),"0")</f>
        <v>0</v>
      </c>
      <c r="Y124" s="315"/>
      <c r="Z124" s="315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65</v>
      </c>
      <c r="V125" s="314">
        <f>IFERROR(SUM(V119:V123),"0")</f>
        <v>0</v>
      </c>
      <c r="W125" s="314">
        <f>IFERROR(SUM(W119:W123),"0")</f>
        <v>0</v>
      </c>
      <c r="X125" s="37"/>
      <c r="Y125" s="315"/>
      <c r="Z125" s="315"/>
    </row>
    <row r="126" spans="1:53" ht="16.5" customHeight="1" x14ac:dyDescent="0.25">
      <c r="A126" s="320" t="s">
        <v>234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7"/>
      <c r="Z126" s="307"/>
    </row>
    <row r="127" spans="1:53" ht="14.25" customHeight="1" x14ac:dyDescent="0.25">
      <c r="A127" s="339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19">
        <v>4607091385168</v>
      </c>
      <c r="E128" s="318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394" t="s">
        <v>237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19">
        <v>4607091383256</v>
      </c>
      <c r="E129" s="318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19">
        <v>4607091385748</v>
      </c>
      <c r="E130" s="318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5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6"/>
      <c r="N131" s="322" t="s">
        <v>66</v>
      </c>
      <c r="O131" s="323"/>
      <c r="P131" s="323"/>
      <c r="Q131" s="323"/>
      <c r="R131" s="323"/>
      <c r="S131" s="323"/>
      <c r="T131" s="324"/>
      <c r="U131" s="37" t="s">
        <v>67</v>
      </c>
      <c r="V131" s="314">
        <f>IFERROR(V128/H128,"0")+IFERROR(V129/H129,"0")+IFERROR(V130/H130,"0")</f>
        <v>0</v>
      </c>
      <c r="W131" s="314">
        <f>IFERROR(W128/H128,"0")+IFERROR(W129/H129,"0")+IFERROR(W130/H130,"0")</f>
        <v>0</v>
      </c>
      <c r="X131" s="314">
        <f>IFERROR(IF(X128="",0,X128),"0")+IFERROR(IF(X129="",0,X129),"0")+IFERROR(IF(X130="",0,X130),"0")</f>
        <v>0</v>
      </c>
      <c r="Y131" s="315"/>
      <c r="Z131" s="315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65</v>
      </c>
      <c r="V132" s="314">
        <f>IFERROR(SUM(V128:V130),"0")</f>
        <v>0</v>
      </c>
      <c r="W132" s="314">
        <f>IFERROR(SUM(W128:W130),"0")</f>
        <v>0</v>
      </c>
      <c r="X132" s="37"/>
      <c r="Y132" s="315"/>
      <c r="Z132" s="315"/>
    </row>
    <row r="133" spans="1:53" ht="27.75" customHeight="1" x14ac:dyDescent="0.2">
      <c r="A133" s="327" t="s">
        <v>242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20" t="s">
        <v>243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7"/>
      <c r="Z134" s="307"/>
    </row>
    <row r="135" spans="1:53" ht="14.25" customHeight="1" x14ac:dyDescent="0.25">
      <c r="A135" s="339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19">
        <v>4607091383423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19">
        <v>4607091381405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19">
        <v>4607091386516</v>
      </c>
      <c r="E138" s="318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6"/>
      <c r="N139" s="322" t="s">
        <v>66</v>
      </c>
      <c r="O139" s="323"/>
      <c r="P139" s="323"/>
      <c r="Q139" s="323"/>
      <c r="R139" s="323"/>
      <c r="S139" s="323"/>
      <c r="T139" s="324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20" t="s">
        <v>250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7"/>
      <c r="Z141" s="307"/>
    </row>
    <row r="142" spans="1:53" ht="14.25" customHeight="1" x14ac:dyDescent="0.25">
      <c r="A142" s="339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19">
        <v>4680115880993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19">
        <v>4680115881761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19">
        <v>4680115881563</v>
      </c>
      <c r="E145" s="318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19">
        <v>4680115880986</v>
      </c>
      <c r="E146" s="318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19">
        <v>4680115880207</v>
      </c>
      <c r="E147" s="318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19">
        <v>4680115881785</v>
      </c>
      <c r="E148" s="318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19">
        <v>4680115881679</v>
      </c>
      <c r="E149" s="318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19">
        <v>4680115880191</v>
      </c>
      <c r="E150" s="318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6"/>
      <c r="N151" s="322" t="s">
        <v>66</v>
      </c>
      <c r="O151" s="323"/>
      <c r="P151" s="323"/>
      <c r="Q151" s="323"/>
      <c r="R151" s="323"/>
      <c r="S151" s="323"/>
      <c r="T151" s="324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20" t="s">
        <v>267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7"/>
      <c r="Z153" s="307"/>
    </row>
    <row r="154" spans="1:53" ht="14.25" customHeight="1" x14ac:dyDescent="0.25">
      <c r="A154" s="339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19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19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6"/>
      <c r="N157" s="322" t="s">
        <v>66</v>
      </c>
      <c r="O157" s="323"/>
      <c r="P157" s="323"/>
      <c r="Q157" s="323"/>
      <c r="R157" s="323"/>
      <c r="S157" s="323"/>
      <c r="T157" s="324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9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19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615" t="s">
        <v>274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19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6"/>
      <c r="N162" s="322" t="s">
        <v>66</v>
      </c>
      <c r="O162" s="323"/>
      <c r="P162" s="323"/>
      <c r="Q162" s="323"/>
      <c r="R162" s="323"/>
      <c r="S162" s="323"/>
      <c r="T162" s="324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9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19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19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19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19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5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6"/>
      <c r="N169" s="322" t="s">
        <v>66</v>
      </c>
      <c r="O169" s="323"/>
      <c r="P169" s="323"/>
      <c r="Q169" s="323"/>
      <c r="R169" s="323"/>
      <c r="S169" s="323"/>
      <c r="T169" s="324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39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19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3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19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80" t="s">
        <v>289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19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19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52" t="s">
        <v>294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19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19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19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9" t="s">
        <v>301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19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8" t="s">
        <v>304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19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19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19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19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19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19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19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19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19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5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6"/>
      <c r="N189" s="322" t="s">
        <v>66</v>
      </c>
      <c r="O189" s="323"/>
      <c r="P189" s="323"/>
      <c r="Q189" s="323"/>
      <c r="R189" s="323"/>
      <c r="S189" s="323"/>
      <c r="T189" s="324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customHeight="1" x14ac:dyDescent="0.25">
      <c r="A191" s="339" t="s">
        <v>221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19">
        <v>4680115880801</v>
      </c>
      <c r="E192" s="318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19">
        <v>4680115880818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5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6"/>
      <c r="N194" s="322" t="s">
        <v>66</v>
      </c>
      <c r="O194" s="323"/>
      <c r="P194" s="323"/>
      <c r="Q194" s="323"/>
      <c r="R194" s="323"/>
      <c r="S194" s="323"/>
      <c r="T194" s="324"/>
      <c r="U194" s="37" t="s">
        <v>67</v>
      </c>
      <c r="V194" s="314">
        <f>IFERROR(V192/H192,"0")+IFERROR(V193/H193,"0")</f>
        <v>0</v>
      </c>
      <c r="W194" s="314">
        <f>IFERROR(W192/H192,"0")+IFERROR(W193/H193,"0")</f>
        <v>0</v>
      </c>
      <c r="X194" s="314">
        <f>IFERROR(IF(X192="",0,X192),"0")+IFERROR(IF(X193="",0,X193),"0")</f>
        <v>0</v>
      </c>
      <c r="Y194" s="315"/>
      <c r="Z194" s="315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65</v>
      </c>
      <c r="V195" s="314">
        <f>IFERROR(SUM(V192:V193),"0")</f>
        <v>0</v>
      </c>
      <c r="W195" s="314">
        <f>IFERROR(SUM(W192:W193),"0")</f>
        <v>0</v>
      </c>
      <c r="X195" s="37"/>
      <c r="Y195" s="315"/>
      <c r="Z195" s="315"/>
    </row>
    <row r="196" spans="1:53" ht="16.5" customHeight="1" x14ac:dyDescent="0.25">
      <c r="A196" s="320" t="s">
        <v>327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7"/>
      <c r="Z196" s="307"/>
    </row>
    <row r="197" spans="1:53" ht="14.25" customHeight="1" x14ac:dyDescent="0.25">
      <c r="A197" s="339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19">
        <v>4607091387445</v>
      </c>
      <c r="E198" s="318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19">
        <v>4607091386004</v>
      </c>
      <c r="E199" s="318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19">
        <v>4607091386073</v>
      </c>
      <c r="E201" s="318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19">
        <v>4607091387322</v>
      </c>
      <c r="E202" s="318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19">
        <v>4607091387377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19">
        <v>4607091387353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19">
        <v>4607091386011</v>
      </c>
      <c r="E206" s="318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19">
        <v>4607091387308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19">
        <v>4607091387339</v>
      </c>
      <c r="E208" s="318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19">
        <v>4680115882638</v>
      </c>
      <c r="E209" s="318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19">
        <v>4680115881938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19">
        <v>4607091387346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19">
        <v>4607091389807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3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2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9" t="s">
        <v>221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3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4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7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3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3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30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3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9" t="s">
        <v>221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27" t="s">
        <v>438</v>
      </c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3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0</v>
      </c>
      <c r="W295" s="313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0</v>
      </c>
      <c r="W297" s="313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3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0</v>
      </c>
      <c r="W301" s="314">
        <f>IFERROR(W293/H293,"0")+IFERROR(W294/H294,"0")+IFERROR(W295/H295,"0")+IFERROR(W296/H296,"0")+IFERROR(W297/H297,"0")+IFERROR(W298/H298,"0")+IFERROR(W299/H299,"0")+IFERROR(W300/H300,"0")</f>
        <v>0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0</v>
      </c>
      <c r="W302" s="314">
        <f>IFERROR(SUM(W293:W300),"0")</f>
        <v>0</v>
      </c>
      <c r="X302" s="37"/>
      <c r="Y302" s="315"/>
      <c r="Z302" s="315"/>
    </row>
    <row r="303" spans="1:53" ht="14.25" customHeight="1" x14ac:dyDescent="0.25">
      <c r="A303" s="33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0</v>
      </c>
      <c r="W304" s="31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30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0</v>
      </c>
      <c r="W307" s="314">
        <f>IFERROR(W304/H304,"0")+IFERROR(W305/H305,"0")+IFERROR(W306/H306,"0")</f>
        <v>0</v>
      </c>
      <c r="X307" s="314">
        <f>IFERROR(IF(X304="",0,X304),"0")+IFERROR(IF(X305="",0,X305),"0")+IFERROR(IF(X306="",0,X306),"0")</f>
        <v>0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0</v>
      </c>
      <c r="W308" s="314">
        <f>IFERROR(SUM(W304:W306),"0")</f>
        <v>0</v>
      </c>
      <c r="X308" s="37"/>
      <c r="Y308" s="315"/>
      <c r="Z308" s="315"/>
    </row>
    <row r="309" spans="1:53" ht="14.25" customHeight="1" x14ac:dyDescent="0.25">
      <c r="A309" s="33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9" t="s">
        <v>221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0</v>
      </c>
      <c r="W314" s="31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0</v>
      </c>
      <c r="W316" s="314">
        <f>IFERROR(SUM(W314:W314),"0")</f>
        <v>0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3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39" t="s">
        <v>221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27" t="s">
        <v>488</v>
      </c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3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0</v>
      </c>
      <c r="W363" s="314">
        <f>IFERROR(SUM(W349:W361),"0")</f>
        <v>0</v>
      </c>
      <c r="X363" s="37"/>
      <c r="Y363" s="315"/>
      <c r="Z363" s="315"/>
    </row>
    <row r="364" spans="1:53" ht="14.25" customHeight="1" x14ac:dyDescent="0.25">
      <c r="A364" s="33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9" t="s">
        <v>221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4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8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9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3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3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27" t="s">
        <v>575</v>
      </c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3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2000</v>
      </c>
      <c r="W413" s="313">
        <f t="shared" si="18"/>
        <v>2001.1200000000001</v>
      </c>
      <c r="X413" s="36">
        <f>IFERROR(IF(W413=0,"",ROUNDUP(W413/H413,0)*0.01196),"")</f>
        <v>4.5328400000000002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378.78787878787875</v>
      </c>
      <c r="W419" s="314">
        <f>IFERROR(W410/H410,"0")+IFERROR(W411/H411,"0")+IFERROR(W412/H412,"0")+IFERROR(W413/H413,"0")+IFERROR(W414/H414,"0")+IFERROR(W415/H415,"0")+IFERROR(W416/H416,"0")+IFERROR(W417/H417,"0")+IFERROR(W418/H418,"0")</f>
        <v>379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4.5328400000000002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2000</v>
      </c>
      <c r="W420" s="314">
        <f>IFERROR(SUM(W410:W418),"0")</f>
        <v>2001.1200000000001</v>
      </c>
      <c r="X420" s="37"/>
      <c r="Y420" s="315"/>
      <c r="Z420" s="315"/>
    </row>
    <row r="421" spans="1:53" ht="14.25" customHeight="1" x14ac:dyDescent="0.25">
      <c r="A421" s="33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3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1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3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69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3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27" t="s">
        <v>617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3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2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5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0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7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0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2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3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2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3"/>
      <c r="N467" s="345" t="s">
        <v>646</v>
      </c>
      <c r="O467" s="346"/>
      <c r="P467" s="346"/>
      <c r="Q467" s="346"/>
      <c r="R467" s="346"/>
      <c r="S467" s="346"/>
      <c r="T467" s="347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2000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2001.1200000000001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3"/>
      <c r="N468" s="345" t="s">
        <v>647</v>
      </c>
      <c r="O468" s="346"/>
      <c r="P468" s="346"/>
      <c r="Q468" s="346"/>
      <c r="R468" s="346"/>
      <c r="S468" s="346"/>
      <c r="T468" s="347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2136.3636363636365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2137.56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3"/>
      <c r="N469" s="345" t="s">
        <v>648</v>
      </c>
      <c r="O469" s="346"/>
      <c r="P469" s="346"/>
      <c r="Q469" s="346"/>
      <c r="R469" s="346"/>
      <c r="S469" s="346"/>
      <c r="T469" s="347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4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4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3"/>
      <c r="N470" s="345" t="s">
        <v>650</v>
      </c>
      <c r="O470" s="346"/>
      <c r="P470" s="346"/>
      <c r="Q470" s="346"/>
      <c r="R470" s="346"/>
      <c r="S470" s="346"/>
      <c r="T470" s="347"/>
      <c r="U470" s="37" t="s">
        <v>65</v>
      </c>
      <c r="V470" s="314">
        <f>GrossWeightTotal+PalletQtyTotal*25</f>
        <v>2236.3636363636365</v>
      </c>
      <c r="W470" s="314">
        <f>GrossWeightTotalR+PalletQtyTotalR*25</f>
        <v>2237.56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3"/>
      <c r="N471" s="345" t="s">
        <v>651</v>
      </c>
      <c r="O471" s="346"/>
      <c r="P471" s="346"/>
      <c r="Q471" s="346"/>
      <c r="R471" s="346"/>
      <c r="S471" s="346"/>
      <c r="T471" s="347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378.78787878787875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379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3"/>
      <c r="N472" s="345" t="s">
        <v>652</v>
      </c>
      <c r="O472" s="346"/>
      <c r="P472" s="346"/>
      <c r="Q472" s="346"/>
      <c r="R472" s="346"/>
      <c r="S472" s="346"/>
      <c r="T472" s="347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4.5328400000000002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1" t="s">
        <v>93</v>
      </c>
      <c r="D474" s="363"/>
      <c r="E474" s="363"/>
      <c r="F474" s="332"/>
      <c r="G474" s="331" t="s">
        <v>242</v>
      </c>
      <c r="H474" s="363"/>
      <c r="I474" s="363"/>
      <c r="J474" s="363"/>
      <c r="K474" s="363"/>
      <c r="L474" s="363"/>
      <c r="M474" s="332"/>
      <c r="N474" s="331" t="s">
        <v>438</v>
      </c>
      <c r="O474" s="332"/>
      <c r="P474" s="331" t="s">
        <v>488</v>
      </c>
      <c r="Q474" s="332"/>
      <c r="R474" s="305" t="s">
        <v>575</v>
      </c>
      <c r="S474" s="331" t="s">
        <v>617</v>
      </c>
      <c r="T474" s="332"/>
      <c r="U474" s="306"/>
      <c r="Z474" s="52"/>
      <c r="AC474" s="306"/>
    </row>
    <row r="475" spans="1:29" ht="14.25" customHeight="1" thickTop="1" x14ac:dyDescent="0.2">
      <c r="A475" s="551" t="s">
        <v>655</v>
      </c>
      <c r="B475" s="331" t="s">
        <v>59</v>
      </c>
      <c r="C475" s="331" t="s">
        <v>94</v>
      </c>
      <c r="D475" s="331" t="s">
        <v>102</v>
      </c>
      <c r="E475" s="331" t="s">
        <v>93</v>
      </c>
      <c r="F475" s="331" t="s">
        <v>234</v>
      </c>
      <c r="G475" s="331" t="s">
        <v>243</v>
      </c>
      <c r="H475" s="331" t="s">
        <v>250</v>
      </c>
      <c r="I475" s="331" t="s">
        <v>267</v>
      </c>
      <c r="J475" s="331" t="s">
        <v>327</v>
      </c>
      <c r="K475" s="306"/>
      <c r="L475" s="331" t="s">
        <v>409</v>
      </c>
      <c r="M475" s="331" t="s">
        <v>427</v>
      </c>
      <c r="N475" s="331" t="s">
        <v>439</v>
      </c>
      <c r="O475" s="331" t="s">
        <v>465</v>
      </c>
      <c r="P475" s="331" t="s">
        <v>489</v>
      </c>
      <c r="Q475" s="331" t="s">
        <v>553</v>
      </c>
      <c r="R475" s="331" t="s">
        <v>575</v>
      </c>
      <c r="S475" s="331" t="s">
        <v>618</v>
      </c>
      <c r="T475" s="331" t="s">
        <v>643</v>
      </c>
      <c r="U475" s="306"/>
      <c r="Z475" s="52"/>
      <c r="AC475" s="306"/>
    </row>
    <row r="476" spans="1:29" ht="13.5" customHeight="1" thickBot="1" x14ac:dyDescent="0.25">
      <c r="A476" s="552"/>
      <c r="B476" s="344"/>
      <c r="C476" s="344"/>
      <c r="D476" s="344"/>
      <c r="E476" s="344"/>
      <c r="F476" s="344"/>
      <c r="G476" s="344"/>
      <c r="H476" s="344"/>
      <c r="I476" s="344"/>
      <c r="J476" s="344"/>
      <c r="K476" s="306"/>
      <c r="L476" s="344"/>
      <c r="M476" s="344"/>
      <c r="N476" s="344"/>
      <c r="O476" s="344"/>
      <c r="P476" s="344"/>
      <c r="Q476" s="344"/>
      <c r="R476" s="344"/>
      <c r="S476" s="344"/>
      <c r="T476" s="344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7" s="46">
        <f>IFERROR(W128*1,"0")+IFERROR(W129*1,"0")+IFERROR(W130*1,"0")</f>
        <v>0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0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2001.1200000000001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A403:X403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37:T37"/>
    <mergeCell ref="A62:X62"/>
    <mergeCell ref="D106:E106"/>
    <mergeCell ref="D416:E416"/>
    <mergeCell ref="D93:E93"/>
    <mergeCell ref="D264:E264"/>
    <mergeCell ref="N370:T370"/>
    <mergeCell ref="D220:E220"/>
    <mergeCell ref="A265:M26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74:R74"/>
    <mergeCell ref="N145:R145"/>
    <mergeCell ref="N372:R372"/>
    <mergeCell ref="N310:R310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463:X463"/>
    <mergeCell ref="C475:C476"/>
    <mergeCell ref="N369:T369"/>
    <mergeCell ref="D390:E390"/>
    <mergeCell ref="N225:T225"/>
    <mergeCell ref="E475:E476"/>
    <mergeCell ref="N436:R436"/>
    <mergeCell ref="N137:R137"/>
    <mergeCell ref="D180:E180"/>
    <mergeCell ref="A127:X127"/>
    <mergeCell ref="N224:T224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A151:M152"/>
    <mergeCell ref="N260:R260"/>
    <mergeCell ref="D399:E399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2023-11-24T10:52:42Z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